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9.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5.xml" ContentType="application/vnd.openxmlformats-officedocument.spreadsheetml.table+xml"/>
  <Override PartName="/xl/tables/table9.xml" ContentType="application/vnd.openxmlformats-officedocument.spreadsheetml.table+xml"/>
  <Override PartName="/xl/tables/table25.xml" ContentType="application/vnd.openxmlformats-officedocument.spreadsheetml.table+xml"/>
  <Override PartName="/xl/tables/table21.xml" ContentType="application/vnd.openxmlformats-officedocument.spreadsheetml.table+xml"/>
  <Override PartName="/xl/tables/table19.xml" ContentType="application/vnd.openxmlformats-officedocument.spreadsheetml.table+xml"/>
  <Override PartName="/xl/tables/table14.xml" ContentType="application/vnd.openxmlformats-officedocument.spreadsheetml.table+xml"/>
  <Override PartName="/xl/tables/table8.xml" ContentType="application/vnd.openxmlformats-officedocument.spreadsheetml.table+xml"/>
  <Override PartName="/xl/tables/table23.xml" ContentType="application/vnd.openxmlformats-officedocument.spreadsheetml.table+xml"/>
  <Override PartName="/xl/tables/table18.xml" ContentType="application/vnd.openxmlformats-officedocument.spreadsheetml.table+xml"/>
  <Override PartName="/xl/tables/table17.xml" ContentType="application/vnd.openxmlformats-officedocument.spreadsheetml.table+xml"/>
  <Override PartName="/xl/tables/table37.xml" ContentType="application/vnd.openxmlformats-officedocument.spreadsheetml.table+xml"/>
  <Override PartName="/xl/tables/table26.xml" ContentType="application/vnd.openxmlformats-officedocument.spreadsheetml.table+xml"/>
  <Override PartName="/xl/tables/table30.xml" ContentType="application/vnd.openxmlformats-officedocument.spreadsheetml.table+xml"/>
  <Override PartName="/xl/tables/table35.xml" ContentType="application/vnd.openxmlformats-officedocument.spreadsheetml.table+xml"/>
  <Override PartName="/xl/tables/table16.xml" ContentType="application/vnd.openxmlformats-officedocument.spreadsheetml.table+xml"/>
  <Override PartName="/xl/tables/table20.xml" ContentType="application/vnd.openxmlformats-officedocument.spreadsheetml.table+xml"/>
  <Override PartName="/xl/tables/table10.xml" ContentType="application/vnd.openxmlformats-officedocument.spreadsheetml.table+xml"/>
  <Override PartName="/xl/tables/table22.xml" ContentType="application/vnd.openxmlformats-officedocument.spreadsheetml.table+xml"/>
  <Override PartName="/xl/tables/table31.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29.xml" ContentType="application/vnd.openxmlformats-officedocument.spreadsheetml.table+xml"/>
  <Override PartName="/xl/tables/table12.xml" ContentType="application/vnd.openxmlformats-officedocument.spreadsheetml.table+xml"/>
  <Override PartName="/xl/tables/table24.xml" ContentType="application/vnd.openxmlformats-officedocument.spreadsheetml.table+xml"/>
  <Override PartName="/xl/tables/table36.xml" ContentType="application/vnd.openxmlformats-officedocument.spreadsheetml.table+xml"/>
  <Override PartName="/xl/tables/table7.xml" ContentType="application/vnd.openxmlformats-officedocument.spreadsheetml.table+xml"/>
  <Override PartName="/xl/tables/table34.xml" ContentType="application/vnd.openxmlformats-officedocument.spreadsheetml.table+xml"/>
  <Override PartName="/xl/tables/table5.xml" ContentType="application/vnd.openxmlformats-officedocument.spreadsheetml.table+xml"/>
  <Override PartName="/xl/tables/table32.xml" ContentType="application/vnd.openxmlformats-officedocument.spreadsheetml.table+xml"/>
  <Override PartName="/xl/tables/table28.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27.xml" ContentType="application/vnd.openxmlformats-officedocument.spreadsheetml.table+xml"/>
  <Override PartName="/xl/tables/table6.xml" ContentType="application/vnd.openxmlformats-officedocument.spreadsheetml.table+xml"/>
  <Override PartName="/xl/tables/table33.xml" ContentType="application/vnd.openxmlformats-officedocument.spreadsheetml.table+xml"/>
  <Override PartName="/xl/tables/table38.xml" ContentType="application/vnd.openxmlformats-officedocument.spreadsheetml.table+xml"/>
  <Override PartName="/xl/tables/table11.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_rels/item5.xml.rels" ContentType="application/vnd.openxmlformats-package.relationships+xml"/>
  <Override PartName="/customXml/_rels/item2.xml.rels" ContentType="application/vnd.openxmlformats-package.relationships+xml"/>
  <Override PartName="/customXml/_rels/item4.xml.rels" ContentType="application/vnd.openxmlformats-package.relationships+xml"/>
  <Override PartName="/customXml/_rels/item3.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over sheet" sheetId="1" state="visible" r:id="rId2"/>
    <sheet name="Contents" sheetId="2" state="visible" r:id="rId3"/>
    <sheet name="Notes" sheetId="3" state="visible" r:id="rId4"/>
    <sheet name="Commentary" sheetId="4" state="visible" r:id="rId5"/>
    <sheet name="Cumulative 2019-2020" sheetId="5" state="visible" r:id="rId6"/>
    <sheet name="Generation" sheetId="6" state="visible" r:id="rId7"/>
    <sheet name="Main Table" sheetId="7" state="visible" r:id="rId8"/>
    <sheet name="Annual" sheetId="8" state="visible" r:id="rId9"/>
    <sheet name="Quarter" sheetId="9" state="visible" r:id="rId10"/>
    <sheet name="England - Annual" sheetId="10" state="visible" r:id="rId11"/>
    <sheet name="England - Qtr" sheetId="11" state="visible" r:id="rId12"/>
    <sheet name="Northern Ireland - Annual" sheetId="12" state="visible" r:id="rId13"/>
    <sheet name="Northern Ireland - Qtr" sheetId="13" state="visible" r:id="rId14"/>
    <sheet name="Scotland- Annual" sheetId="14" state="visible" r:id="rId15"/>
    <sheet name="Scotland - Qtr" sheetId="15" state="visible" r:id="rId16"/>
    <sheet name="Wales- Annual" sheetId="16" state="visible" r:id="rId17"/>
    <sheet name="Wales - Qtr" sheetId="17" state="visible" r:id="rId18"/>
    <sheet name="Calculation_HIDE" sheetId="18" state="hidden" r:id="rId19"/>
    <sheet name="checks_HIDE" sheetId="19" state="hidden" r:id="rId20"/>
  </sheets>
  <definedNames>
    <definedName function="false" hidden="false" localSheetId="9" name="_xlnm.Print_Area" vbProcedure="false">'England - Annual'!$A$1:$E$40</definedName>
    <definedName function="false" hidden="false" localSheetId="10" name="_xlnm.Print_Area" vbProcedure="false">'England - Qtr'!$A$1:$I$49</definedName>
    <definedName function="false" hidden="false" localSheetId="6" name="_xlnm.Print_Area" vbProcedure="false">'Main Table'!$A$1:$N$78</definedName>
    <definedName function="false" hidden="false" localSheetId="11" name="_xlnm.Print_Area" vbProcedure="false">'Northern Ireland - Annual'!$A$1:$E$40</definedName>
    <definedName function="false" hidden="false" localSheetId="13" name="_xlnm.Print_Area" vbProcedure="false">'Scotland- Annual'!$A$1:$E$40</definedName>
    <definedName function="false" hidden="false" localSheetId="15" name="_xlnm.Print_Area" vbProcedure="false">'Wales- Annual'!$A$1:$E$40</definedName>
    <definedName function="false" hidden="false" localSheetId="8" name="_xlnm.Print_Area" vbProcedure="false">quarter!#ref!,Quarter!$A:$A,quarter!#ref!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<sst xmlns="http://schemas.openxmlformats.org/spreadsheetml/2006/main" count="1824" uniqueCount="353">
  <si>
    <t xml:space="preserve">Table 6.1. Renewable electricity capacity and generation</t>
  </si>
  <si>
    <t xml:space="preserve">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</si>
  <si>
    <t xml:space="preserve">Publication dates </t>
  </si>
  <si>
    <r>
      <rPr>
        <sz val="12"/>
        <rFont val="Calibri"/>
        <family val="2"/>
        <charset val="1"/>
      </rPr>
      <t xml:space="preserve">This data was published on </t>
    </r>
    <r>
      <rPr>
        <b val="true"/>
        <sz val="12"/>
        <rFont val="Calibri"/>
        <family val="2"/>
        <charset val="1"/>
      </rPr>
      <t xml:space="preserve">Thursday 23rd December 2021
</t>
    </r>
    <r>
      <rPr>
        <sz val="12"/>
        <rFont val="Calibri"/>
        <family val="2"/>
        <charset val="1"/>
      </rPr>
      <t xml:space="preserve">The next publication date is </t>
    </r>
    <r>
      <rPr>
        <b val="true"/>
        <sz val="12"/>
        <rFont val="Calibri"/>
        <family val="2"/>
        <charset val="1"/>
      </rPr>
      <t xml:space="preserve">Thursday 31st March 2022</t>
    </r>
  </si>
  <si>
    <t xml:space="preserve">Data period</t>
  </si>
  <si>
    <r>
      <rPr>
        <sz val="12"/>
        <rFont val="Calibri"/>
        <family val="2"/>
        <charset val="1"/>
      </rPr>
      <t xml:space="preserve">This spreadsheet contains quarterly data including </t>
    </r>
    <r>
      <rPr>
        <b val="true"/>
        <sz val="12"/>
        <rFont val="Calibri"/>
        <family val="2"/>
        <charset val="1"/>
      </rPr>
      <t xml:space="preserve">new data for July to September 2021</t>
    </r>
    <r>
      <rPr>
        <sz val="12"/>
        <rFont val="Calibri"/>
        <family val="2"/>
        <charset val="1"/>
      </rPr>
      <t xml:space="preserve"> </t>
    </r>
  </si>
  <si>
    <t xml:space="preserve">Revisions </t>
  </si>
  <si>
    <t xml:space="preserve">The revisions period is quarter 1 2021 to quarter 2 2021
Revisions are due to updates from data suppliers or the receipt of data replacing estimates unless otherwise stated</t>
  </si>
  <si>
    <t xml:space="preserve">Further information </t>
  </si>
  <si>
    <t xml:space="preserve">The data tables and accompanying cover sheet, contents, and commentary have been edited to meet legal accessibility regulations 
To provide feedback please contact </t>
  </si>
  <si>
    <t xml:space="preserve">energy.stats@beis.gov.uk</t>
  </si>
  <si>
    <t xml:space="preserve">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</si>
  <si>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</si>
  <si>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</si>
  <si>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 xml:space="preserve">Energy trends publication (opens in a new window)</t>
  </si>
  <si>
    <t xml:space="preserve">Data sources and methodology for renewables statistics (opens in a new window)</t>
  </si>
  <si>
    <t xml:space="preserve">Energy statistics revisions policy (opens in a new window)</t>
  </si>
  <si>
    <t xml:space="preserve">Glossary and acronyms (opens in a new window)</t>
  </si>
  <si>
    <t xml:space="preserve">Contact details </t>
  </si>
  <si>
    <t xml:space="preserve">Statistical enquiries </t>
  </si>
  <si>
    <t xml:space="preserve">William Spry</t>
  </si>
  <si>
    <t xml:space="preserve">renewablesstatistics@beis.gov.uk</t>
  </si>
  <si>
    <t xml:space="preserve">020 7215 5394</t>
  </si>
  <si>
    <t xml:space="preserve">Media enquiries </t>
  </si>
  <si>
    <t xml:space="preserve">newsdesk@beis.gov.uk</t>
  </si>
  <si>
    <t xml:space="preserve">020 7215 1000</t>
  </si>
  <si>
    <t xml:space="preserve">Contents</t>
  </si>
  <si>
    <t xml:space="preserve">This worksheet contains one table</t>
  </si>
  <si>
    <t xml:space="preserve">This table includes a list of worksheets in this workbook with links to those worksheets </t>
  </si>
  <si>
    <t xml:space="preserve">Worksheet title</t>
  </si>
  <si>
    <t xml:space="preserve">Link</t>
  </si>
  <si>
    <t xml:space="preserve">Front page with general details, sources and contacts</t>
  </si>
  <si>
    <t xml:space="preserve">Cover Sheet</t>
  </si>
  <si>
    <t xml:space="preserve">This page</t>
  </si>
  <si>
    <t xml:space="preserve">Brief notes on trends and main points from this release</t>
  </si>
  <si>
    <t xml:space="preserve">Commentary</t>
  </si>
  <si>
    <t xml:space="preserve">Notes to the data tables</t>
  </si>
  <si>
    <t xml:space="preserve">Notes</t>
  </si>
  <si>
    <t xml:space="preserve">Renewable electricity capacity and generation in the UK, main statistics</t>
  </si>
  <si>
    <t xml:space="preserve">Main table</t>
  </si>
  <si>
    <t xml:space="preserve">Renewable electricity capacity and generation in the UK, annual breakdown 2009-2020</t>
  </si>
  <si>
    <t xml:space="preserve">Annual </t>
  </si>
  <si>
    <t xml:space="preserve">Renewable electricity capacity and generation in the UK, quarterly breakdown Quarter 1 2010 - Quarter 2 2021</t>
  </si>
  <si>
    <t xml:space="preserve">Quarter</t>
  </si>
  <si>
    <t xml:space="preserve">Renewable electricity capacity and generation in England, annual breakdown 2008-2020</t>
  </si>
  <si>
    <t xml:space="preserve">England - Annual</t>
  </si>
  <si>
    <t xml:space="preserve">Renewable electricity capacity and generation in England, quarterly  breakdown Quarter 4 2010 - Quarter 2 2021</t>
  </si>
  <si>
    <t xml:space="preserve">England - Quarter</t>
  </si>
  <si>
    <t xml:space="preserve">Renewable electricity capacity and generation in Northern Ireland, annual breakdown 2008-2020</t>
  </si>
  <si>
    <t xml:space="preserve">Northern Ireland - Annual</t>
  </si>
  <si>
    <t xml:space="preserve">Renewable electricity capacity and generation in Northern Ireland, quarterly  breakdown Quarter 4 2010 - Quarter 2 2021</t>
  </si>
  <si>
    <t xml:space="preserve">Northern Ireland - Quarter</t>
  </si>
  <si>
    <t xml:space="preserve">Renewable electricity capacity and generation in Scotland, annual breakdown 2008-2020</t>
  </si>
  <si>
    <t xml:space="preserve">Scotland - Annual</t>
  </si>
  <si>
    <t xml:space="preserve">Renewable electricity capacity and generation in Scotland, quarterly  breakdown Quarter 4 2010 - Quarter 2 2021</t>
  </si>
  <si>
    <t xml:space="preserve">Scotland - Quarter</t>
  </si>
  <si>
    <t xml:space="preserve">Renewable electricity capacity and generation in Wales, annual breakdown 2008-2020</t>
  </si>
  <si>
    <t xml:space="preserve">Wales - Annual</t>
  </si>
  <si>
    <t xml:space="preserve">Renewable electricity capacity and generation in Wales, quarterly  breakdown Quarter 4 2010 - Quarter 2 2021</t>
  </si>
  <si>
    <t xml:space="preserve">Wales - Quarter</t>
  </si>
  <si>
    <t xml:space="preserve">This worksheet contains one table 
</t>
  </si>
  <si>
    <t xml:space="preserve">This table contains supplementary information supporting renewable electricity data which are referred to in the tables presented in this workbook </t>
  </si>
  <si>
    <t xml:space="preserve">Note </t>
  </si>
  <si>
    <t xml:space="preserve">Description</t>
  </si>
  <si>
    <t xml:space="preserve">Note 1</t>
  </si>
  <si>
    <t xml:space="preserve">Cumulative capacity at the end of the quarter/year</t>
  </si>
  <si>
    <t xml:space="preserve">Note 2</t>
  </si>
  <si>
    <t xml:space="preserve">Includes the use of poultry litter and meat and bone. </t>
  </si>
  <si>
    <t xml:space="preserve">Note 3 </t>
  </si>
  <si>
    <t xml:space="preserve">Includes the use of straw and energy crops.  Also includes high-range co-firing (more than 85% biomass). </t>
  </si>
  <si>
    <t xml:space="preserve">Note 4</t>
  </si>
  <si>
    <t xml:space="preserve">This is the amount of fossil fuelled capacity used for co-firing of renewables based on the proportion of generation accounted for by the renewable source over the course of the year.</t>
  </si>
  <si>
    <t xml:space="preserve">Note 5</t>
  </si>
  <si>
    <t xml:space="preserve">Generation figures for the latest quarter are highly provisional, particularly for the thermal renewable technologies (such as landfill gas) in the lower half of the table.</t>
  </si>
  <si>
    <t xml:space="preserve">Note 6</t>
  </si>
  <si>
    <t xml:space="preserve">Actual generation figures are given where available, but otherwise are estimated using a typical load factor or the design load factor, where known.  Generation from FiT schemes is estimated this way.</t>
  </si>
  <si>
    <t xml:space="preserve">Note 7</t>
  </si>
  <si>
    <t xml:space="preserve">For 2009, shoreline wave and tidal are included in offshore wind.</t>
  </si>
  <si>
    <t xml:space="preserve">Note 8</t>
  </si>
  <si>
    <t xml:space="preserve">Biodegradable part only, which accounts for 50% from 2015.</t>
  </si>
  <si>
    <t xml:space="preserve">Note 9</t>
  </si>
  <si>
    <t xml:space="preserve">Non-biodegradable (50%, from 2015) part of Energy from Waste, plus a small quantity of generation from waste tyres, hospital waste and general industrial waste.</t>
  </si>
  <si>
    <t xml:space="preserve">Note 10</t>
  </si>
  <si>
    <t xml:space="preserve">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</si>
  <si>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 xml:space="preserve">Note 11</t>
  </si>
  <si>
    <t xml:space="preserve">Percentage change between the most recent quarter and the same quarter a year earlier; (+) represents a positive percentage change greater than 100%.</t>
  </si>
  <si>
    <t xml:space="preserve">Note 12</t>
  </si>
  <si>
    <t xml:space="preserve">As published in ET 5.1 available at https://assets.publishing.service.gov.uk/government/uploads/system/uploads/attachment_data/file/811878/ET_5.1.xls</t>
  </si>
  <si>
    <t xml:space="preserve">Note 13</t>
  </si>
  <si>
    <t xml:space="preserve">Data includes capacity and generation with no indication of location.</t>
  </si>
  <si>
    <t xml:space="preserve">Note 14</t>
  </si>
  <si>
    <t xml:space="preserve">Includes co-firing, plant biomass, animal biomass and biodegradable part of energy from waste.</t>
  </si>
  <si>
    <t xml:space="preserve">Commentary </t>
  </si>
  <si>
    <t xml:space="preserve">In the latest quarter </t>
  </si>
  <si>
    <t xml:space="preserve">Renewable generation down on the same period last year due to less favourable weather conditions</t>
  </si>
  <si>
    <t xml:space="preserve">Generation was down by 4.9 TWh (17 per cent) on 2020 Quarter 3. Generation was affected by less favourable weather conditions and relatively little additional capacity.
Renewables share of electricity generation was 35.9 per cent in the third quarter of 2021, the lowest percentage share since the second quarter of 2019.
Overall electricity generation data can be found in Energy Trends' table 5.1.
Renewable capacity increased by just 3.0 per cent (1.4 GW) with around half of the new capacity being offshore wind. </t>
  </si>
  <si>
    <t xml:space="preserve">Wind generation decreases as a result of stiller weather.</t>
  </si>
  <si>
    <t xml:space="preserve">Onshore wind generation decreased by more than a third and offshore wind generation was down by nearly a quarter. Wind generation was affected by lower average wind speeds, being down by 20 per cent on the same quarter of 2020, this is the lowest average wind speed for Quarter 3 in our time series. In addition, generation was hindered by planned manitenance and outages at several wind farms. As a result, the quarterly load factor for onshore wind was the lowest on record (load factors are a measure of how much electricity was generated as a percentage of the maximum possible generation).</t>
  </si>
  <si>
    <t xml:space="preserve">Solar PV generation remains broadly steady</t>
  </si>
  <si>
    <t xml:space="preserve">Despite a small increase in Solar PV capacity, generation decreased by 1.8 per cent as a result of average hours of sunlight reducing in comparison to last year.  </t>
  </si>
  <si>
    <t xml:space="preserve">Hydro generation falls on the back of relatively dry weather during the quarter</t>
  </si>
  <si>
    <t xml:space="preserve">Hydro generation fell sharply (by 45 per cent) as average rainfall was down by around 42 per cent on 2020 Quarter 3.</t>
  </si>
  <si>
    <t xml:space="preserve">Bioenergy</t>
  </si>
  <si>
    <t xml:space="preserve">Generation (at 9.3 GWh) was up by 1.3 per cent on the third quarter of 2020. </t>
  </si>
  <si>
    <t xml:space="preserve">Solar PV capacity</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</si>
  <si>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awaiting accreditation.
These figures do not currently include unsubsidised solar installations below 1MW capacity not registered on the MCS though we are reviewing data sources to improve coverage.
Due to timing differences, the solar capacity figures presented here may differ from those presented in the monthly solar deployment table, available at: </t>
  </si>
  <si>
    <t xml:space="preserve">Link to Solar Deployment table (opens in new window)</t>
  </si>
  <si>
    <t xml:space="preserve">Regional Tables</t>
  </si>
  <si>
    <t xml:space="preserve">Renewable electricity tables have been produced for the four UK countries, commencing 2011 Q1.  Producing tables at this more disaggregated level risks disclosure of individual site data so some technologies have been aggregated such as offshore and onshore wind.
For more detailed country breakdowns, please see: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BEIS will continue to review this allocation.
For more detailed country breakdowns, please see:</t>
  </si>
  <si>
    <t xml:space="preserve">Link to regional renewables statistics (opens in new window)</t>
  </si>
  <si>
    <t xml:space="preserve">Year</t>
  </si>
  <si>
    <t xml:space="preserve">Wind</t>
  </si>
  <si>
    <t xml:space="preserve">Shoreline wave / tidal</t>
  </si>
  <si>
    <t xml:space="preserve">Solar photovoltaics</t>
  </si>
  <si>
    <t xml:space="preserve">Hydro</t>
  </si>
  <si>
    <t xml:space="preserve">Biomass/Energy from waste</t>
  </si>
  <si>
    <t xml:space="preserve">year</t>
  </si>
  <si>
    <t xml:space="preserve"> wave / tidal</t>
  </si>
  <si>
    <t xml:space="preserve">Solar PV </t>
  </si>
  <si>
    <t xml:space="preserve">Hydro </t>
  </si>
  <si>
    <t xml:space="preserve">Energy from waste/Biogas</t>
  </si>
  <si>
    <t xml:space="preserve">Renewable electricity capacity and generation, main table</t>
  </si>
  <si>
    <t xml:space="preserve">This worksheet contains 4 tables, arranged vertically on top of each other and separated by a blank row</t>
  </si>
  <si>
    <t xml:space="preserve">Some cells refer to notes which can be found on the notes worksheet</t>
  </si>
  <si>
    <t xml:space="preserve">Freeze panes are active on this sheet, to turn off freeze panes select the 'view' then 'freeze panes' then 'unfreeze panes' or use [Alt W, F] </t>
  </si>
  <si>
    <t xml:space="preserve">This table contains empty cells, empty cells indicate data not applicable </t>
  </si>
  <si>
    <t xml:space="preserve">Units are specified in the table header or in the row label</t>
  </si>
  <si>
    <t xml:space="preserve">CUMULATIVE INSTALLED CAPACITY (MW) 
[note 1]</t>
  </si>
  <si>
    <t xml:space="preserve">2019</t>
  </si>
  <si>
    <t xml:space="preserve">2020</t>
  </si>
  <si>
    <t xml:space="preserve">Annual per cent change</t>
  </si>
  <si>
    <t xml:space="preserve">2019
3rd quarter</t>
  </si>
  <si>
    <t xml:space="preserve">2019
4th quarter</t>
  </si>
  <si>
    <t xml:space="preserve">2020
1st quarter</t>
  </si>
  <si>
    <t xml:space="preserve">2020
2nd quarter</t>
  </si>
  <si>
    <t xml:space="preserve">2020
3rd quarter</t>
  </si>
  <si>
    <t xml:space="preserve">2020
4th quarter</t>
  </si>
  <si>
    <t xml:space="preserve">2021
1st quarter</t>
  </si>
  <si>
    <t xml:space="preserve">2021
2nd quarter</t>
  </si>
  <si>
    <t xml:space="preserve">2021
3rd quarter</t>
  </si>
  <si>
    <t xml:space="preserve">Quarterly per cent change 
[note 11]</t>
  </si>
  <si>
    <t xml:space="preserve">Onshore Wind</t>
  </si>
  <si>
    <t xml:space="preserve">Offshore Wind</t>
  </si>
  <si>
    <t xml:space="preserve">Small scale Hydro</t>
  </si>
  <si>
    <t xml:space="preserve">Large scale Hydro</t>
  </si>
  <si>
    <t xml:space="preserve">Landfill gas </t>
  </si>
  <si>
    <t xml:space="preserve">Sewage sludge digestion</t>
  </si>
  <si>
    <t xml:space="preserve">Energy from waste</t>
  </si>
  <si>
    <t xml:space="preserve">Animal Biomass (non-AD) [note 2]</t>
  </si>
  <si>
    <t xml:space="preserve">Anaerobic Digestion</t>
  </si>
  <si>
    <t xml:space="preserve">Plant Biomass [note 3]</t>
  </si>
  <si>
    <t xml:space="preserve">TOTAL</t>
  </si>
  <si>
    <t xml:space="preserve">Co-firing [note 4]</t>
  </si>
  <si>
    <t xml:space="preserve">ELECTRICITY GENERATED (GWh) 
[note 5]</t>
  </si>
  <si>
    <t xml:space="preserve">Onshore Wind [note 6]</t>
  </si>
  <si>
    <t xml:space="preserve">Offshore Wind [note 6] [note 7]</t>
  </si>
  <si>
    <t xml:space="preserve">Shoreline wave / tidal [note 6]</t>
  </si>
  <si>
    <t xml:space="preserve">Solar photovoltaics [note 6]</t>
  </si>
  <si>
    <t xml:space="preserve">Hydro [note 6]</t>
  </si>
  <si>
    <t xml:space="preserve">Landfill gas [note 6]</t>
  </si>
  <si>
    <t xml:space="preserve">Sewage sludge digestion [note 6]</t>
  </si>
  <si>
    <t xml:space="preserve">Energy from waste [note 8]</t>
  </si>
  <si>
    <t xml:space="preserve">Co-firing with fossil fuels</t>
  </si>
  <si>
    <t xml:space="preserve">Animal Biomass (non-AD) [note 2] [note 6]</t>
  </si>
  <si>
    <t xml:space="preserve">Plant Biomass [note 3] [note 6]</t>
  </si>
  <si>
    <t xml:space="preserve">Non-biodegradable wastes [note 9]</t>
  </si>
  <si>
    <r>
      <rPr>
        <b val="true"/>
        <sz val="12"/>
        <rFont val="Calibri"/>
        <family val="2"/>
        <charset val="1"/>
      </rPr>
      <t xml:space="preserve">LOAD FACTORS (</t>
    </r>
    <r>
      <rPr>
        <b val="true"/>
        <i val="true"/>
        <sz val="12"/>
        <rFont val="Calibri"/>
        <family val="2"/>
        <charset val="1"/>
      </rPr>
      <t xml:space="preserve">%</t>
    </r>
    <r>
      <rPr>
        <b val="true"/>
        <sz val="12"/>
        <rFont val="Calibri"/>
        <family val="2"/>
        <charset val="1"/>
      </rPr>
      <t xml:space="preserve">) 
[note 10]</t>
    </r>
  </si>
  <si>
    <t xml:space="preserve">Landfill gas</t>
  </si>
  <si>
    <t xml:space="preserve">Animal Biomass (non-AD)</t>
  </si>
  <si>
    <t xml:space="preserve">Plant Biomass</t>
  </si>
  <si>
    <t xml:space="preserve">TOTAL (excluding co-firing and non-biodegradable wastes)</t>
  </si>
  <si>
    <r>
      <rPr>
        <b val="true"/>
        <sz val="12"/>
        <rFont val="Calibri"/>
        <family val="2"/>
        <charset val="1"/>
      </rPr>
      <t xml:space="preserve">SHARES OF ELECTRICITY GENERATED (</t>
    </r>
    <r>
      <rPr>
        <b val="true"/>
        <i val="true"/>
        <sz val="12"/>
        <rFont val="Calibri"/>
        <family val="2"/>
        <charset val="1"/>
      </rPr>
      <t xml:space="preserve">%</t>
    </r>
    <r>
      <rPr>
        <b val="true"/>
        <sz val="12"/>
        <rFont val="Calibri"/>
        <family val="2"/>
        <charset val="1"/>
      </rPr>
      <t xml:space="preserve">)</t>
    </r>
  </si>
  <si>
    <t xml:space="preserve">Onshore wind</t>
  </si>
  <si>
    <t xml:space="preserve">Offshore wind</t>
  </si>
  <si>
    <t xml:space="preserve">Bioenergy and waste</t>
  </si>
  <si>
    <t xml:space="preserve">All renewables</t>
  </si>
  <si>
    <r>
      <rPr>
        <b val="true"/>
        <sz val="12"/>
        <rFont val="Calibri"/>
        <family val="2"/>
        <charset val="1"/>
      </rPr>
      <t xml:space="preserve">TOTAL ELECTRICITY GENERATED (inc. non-renewables) (</t>
    </r>
    <r>
      <rPr>
        <b val="true"/>
        <i val="true"/>
        <sz val="12"/>
        <rFont val="Calibri"/>
        <family val="2"/>
        <charset val="1"/>
      </rPr>
      <t xml:space="preserve">GWh</t>
    </r>
    <r>
      <rPr>
        <b val="true"/>
        <sz val="12"/>
        <rFont val="Calibri"/>
        <family val="2"/>
        <charset val="1"/>
      </rPr>
      <t xml:space="preserve">) 
[note 12]</t>
    </r>
  </si>
  <si>
    <t xml:space="preserve">Renewable annual electricity capacity and generation, annual data</t>
  </si>
  <si>
    <t xml:space="preserve">This worksheet contains 3 tables, arranged vertically on top of each other and separated by a blank row</t>
  </si>
  <si>
    <t xml:space="preserve">[x] is used to indicate data not available </t>
  </si>
  <si>
    <t xml:space="preserve">2009</t>
  </si>
  <si>
    <t xml:space="preserve">2010</t>
  </si>
  <si>
    <t xml:space="preserve">2011</t>
  </si>
  <si>
    <t xml:space="preserve">2012</t>
  </si>
  <si>
    <t xml:space="preserve">2013</t>
  </si>
  <si>
    <t xml:space="preserve">2014</t>
  </si>
  <si>
    <t xml:space="preserve">2015</t>
  </si>
  <si>
    <t xml:space="preserve">2016</t>
  </si>
  <si>
    <t xml:space="preserve">2017</t>
  </si>
  <si>
    <t xml:space="preserve">2018</t>
  </si>
  <si>
    <t xml:space="preserve">LOAD FACTORS (%) 
[note 10]</t>
  </si>
  <si>
    <r>
      <rPr>
        <b val="true"/>
        <sz val="12"/>
        <rFont val="Calibri"/>
        <family val="2"/>
        <charset val="1"/>
      </rPr>
      <t xml:space="preserve">SHARES OF ELECTRICITY GENERATED (</t>
    </r>
    <r>
      <rPr>
        <i val="true"/>
        <sz val="12"/>
        <rFont val="Calibri"/>
        <family val="2"/>
        <charset val="1"/>
      </rPr>
      <t xml:space="preserve">%</t>
    </r>
    <r>
      <rPr>
        <b val="true"/>
        <sz val="12"/>
        <rFont val="Calibri"/>
        <family val="2"/>
        <charset val="1"/>
      </rPr>
      <t xml:space="preserve">)</t>
    </r>
  </si>
  <si>
    <t xml:space="preserve">[x]</t>
  </si>
  <si>
    <t xml:space="preserve">TOTAL ELECTRICITY GENERATED (inc. non-renewables) (GWh) 
[note 12]</t>
  </si>
  <si>
    <t xml:space="preserve">Renewable quarterly electricity capacity and generation, quarterly data</t>
  </si>
  <si>
    <t xml:space="preserve">2010 
1st quarter</t>
  </si>
  <si>
    <t xml:space="preserve">2010 
2nd quarter</t>
  </si>
  <si>
    <t xml:space="preserve">2010 
3rd quarter</t>
  </si>
  <si>
    <t xml:space="preserve">2010 
4th quarter</t>
  </si>
  <si>
    <t xml:space="preserve">2011 
1st quarter</t>
  </si>
  <si>
    <t xml:space="preserve">2011 
2nd quarter</t>
  </si>
  <si>
    <t xml:space="preserve">2011 
3rd quarter</t>
  </si>
  <si>
    <t xml:space="preserve">2011 
4th quarter</t>
  </si>
  <si>
    <t xml:space="preserve">2012 
1st quarter</t>
  </si>
  <si>
    <t xml:space="preserve">2012 
2nd quarter</t>
  </si>
  <si>
    <t xml:space="preserve">2012 
3rd quarter</t>
  </si>
  <si>
    <t xml:space="preserve">2012 
4th quarter</t>
  </si>
  <si>
    <t xml:space="preserve">2013 
1st quarter</t>
  </si>
  <si>
    <t xml:space="preserve">2013 
2nd quarter</t>
  </si>
  <si>
    <t xml:space="preserve">2013 
3rd quarter</t>
  </si>
  <si>
    <t xml:space="preserve">2013 
4th quarter</t>
  </si>
  <si>
    <t xml:space="preserve">2014 
1st quarter</t>
  </si>
  <si>
    <t xml:space="preserve">2014 
2nd quarter</t>
  </si>
  <si>
    <t xml:space="preserve">2014 
3rd quarter</t>
  </si>
  <si>
    <t xml:space="preserve">2014 
4th quarter</t>
  </si>
  <si>
    <t xml:space="preserve">2015 
1st quarter</t>
  </si>
  <si>
    <t xml:space="preserve">2015 
2nd quarter</t>
  </si>
  <si>
    <t xml:space="preserve">2015 
3rd quarter</t>
  </si>
  <si>
    <t xml:space="preserve">2015 
4th quarter</t>
  </si>
  <si>
    <t xml:space="preserve">2016 
1st quarter</t>
  </si>
  <si>
    <t xml:space="preserve">2016 
2nd quarter</t>
  </si>
  <si>
    <t xml:space="preserve">2016 
3rd quarter</t>
  </si>
  <si>
    <t xml:space="preserve">2016 
4th quarter</t>
  </si>
  <si>
    <t xml:space="preserve">2017 
1st quarter</t>
  </si>
  <si>
    <t xml:space="preserve">2017 
2nd quarter</t>
  </si>
  <si>
    <t xml:space="preserve">2017 
3rd quarter</t>
  </si>
  <si>
    <t xml:space="preserve">2017 
4th quarter</t>
  </si>
  <si>
    <t xml:space="preserve">2018 
1st quarter</t>
  </si>
  <si>
    <t xml:space="preserve">2018 
2nd quarter</t>
  </si>
  <si>
    <t xml:space="preserve">2018 
3rd quarter</t>
  </si>
  <si>
    <t xml:space="preserve">2018 
4th quarter</t>
  </si>
  <si>
    <t xml:space="preserve">2019 
1st quarter</t>
  </si>
  <si>
    <t xml:space="preserve">2019 
2nd quarter</t>
  </si>
  <si>
    <t xml:space="preserve">2019 
3rd quarter</t>
  </si>
  <si>
    <t xml:space="preserve">2019 
4th quarter</t>
  </si>
  <si>
    <t xml:space="preserve">2020 
1st quarter</t>
  </si>
  <si>
    <t xml:space="preserve">2020 
2nd quarter</t>
  </si>
  <si>
    <t xml:space="preserve">2020 
3rd quarter</t>
  </si>
  <si>
    <t xml:space="preserve">2020 
4th quarter</t>
  </si>
  <si>
    <t xml:space="preserve">2021 
1st quarter</t>
  </si>
  <si>
    <t xml:space="preserve">2021 
2nd quarter</t>
  </si>
  <si>
    <t xml:space="preserve">2021 
3rd quarter</t>
  </si>
  <si>
    <t xml:space="preserve">ELECTRICITY GENERATED (GWh) [note 5]</t>
  </si>
  <si>
    <t xml:space="preserve">LOAD FACTORS (%) [note 10]</t>
  </si>
  <si>
    <r>
      <rPr>
        <b val="true"/>
        <sz val="12"/>
        <color rgb="FF000000"/>
        <rFont val="Calibri"/>
        <family val="2"/>
        <charset val="1"/>
      </rPr>
      <t xml:space="preserve">SHARES OF ELECTRICITY GENERATED  (</t>
    </r>
    <r>
      <rPr>
        <sz val="12"/>
        <rFont val="Calibri"/>
        <family val="2"/>
        <charset val="1"/>
      </rPr>
      <t xml:space="preserve">%</t>
    </r>
    <r>
      <rPr>
        <b val="true"/>
        <sz val="12"/>
        <rFont val="Calibri"/>
        <family val="2"/>
        <charset val="1"/>
      </rPr>
      <t xml:space="preserve">)</t>
    </r>
  </si>
  <si>
    <t xml:space="preserve">TOTAL ELECTRICITY GENERATED (inc. non-renewables) (GWh) 
[note 11]</t>
  </si>
  <si>
    <t xml:space="preserve">Renewable annual electricity capacity and generation in England [note 13]</t>
  </si>
  <si>
    <r>
      <rPr>
        <b val="true"/>
        <sz val="12"/>
        <color rgb="FF000000"/>
        <rFont val="Calibri"/>
        <family val="2"/>
        <charset val="1"/>
      </rPr>
      <t xml:space="preserve">CUMULATIVE INSTALLED CAPACITY (</t>
    </r>
    <r>
      <rPr>
        <sz val="12"/>
        <color rgb="FF000000"/>
        <rFont val="Calibri"/>
        <family val="2"/>
        <charset val="1"/>
      </rPr>
      <t xml:space="preserve">MW</t>
    </r>
    <r>
      <rPr>
        <b val="true"/>
        <sz val="12"/>
        <color rgb="FF000000"/>
        <rFont val="Calibri"/>
        <family val="2"/>
        <charset val="1"/>
      </rPr>
      <t xml:space="preserve">) [note 1]</t>
    </r>
  </si>
  <si>
    <t xml:space="preserve">2008</t>
  </si>
  <si>
    <t xml:space="preserve">Solar PV</t>
  </si>
  <si>
    <t xml:space="preserve">Other biomass [note 2]</t>
  </si>
  <si>
    <r>
      <rPr>
        <b val="true"/>
        <sz val="12"/>
        <color rgb="FF000000"/>
        <rFont val="Calibri"/>
        <family val="2"/>
        <charset val="1"/>
      </rPr>
      <t xml:space="preserve">ELECTRICITY GENERATED (</t>
    </r>
    <r>
      <rPr>
        <sz val="12"/>
        <color rgb="FF000000"/>
        <rFont val="Calibri"/>
        <family val="2"/>
        <charset val="1"/>
      </rPr>
      <t xml:space="preserve">GWh</t>
    </r>
    <r>
      <rPr>
        <b val="true"/>
        <sz val="12"/>
        <color rgb="FF000000"/>
        <rFont val="Calibri"/>
        <family val="2"/>
        <charset val="1"/>
      </rPr>
      <t xml:space="preserve">) [note 6]</t>
    </r>
  </si>
  <si>
    <t xml:space="preserve">Other biomass (inc. co-firing) [note 14]</t>
  </si>
  <si>
    <r>
      <rPr>
        <b val="true"/>
        <sz val="12"/>
        <color rgb="FF000000"/>
        <rFont val="Calibri"/>
        <family val="2"/>
        <charset val="1"/>
      </rPr>
      <t xml:space="preserve">LOAD FACTORS (</t>
    </r>
    <r>
      <rPr>
        <sz val="12"/>
        <color rgb="FF000000"/>
        <rFont val="Calibri"/>
        <family val="2"/>
        <charset val="1"/>
      </rPr>
      <t xml:space="preserve">%</t>
    </r>
    <r>
      <rPr>
        <b val="true"/>
        <sz val="12"/>
        <color rgb="FF000000"/>
        <rFont val="Calibri"/>
        <family val="2"/>
        <charset val="1"/>
      </rPr>
      <t xml:space="preserve">) [note 10]</t>
    </r>
  </si>
  <si>
    <t xml:space="preserve">Renewable quarterly  electricity capacity and generation in England [note 13]</t>
  </si>
  <si>
    <t xml:space="preserve">This worksheet contains 3 tables, arranged vertically on top of each other and separated by a blank row.</t>
  </si>
  <si>
    <t xml:space="preserve">Freeze panes is active in this worksheet. To disable this feature, navigate to the 'View' ribbon, select 'Freeze panes' and click on 'Unfreeze panes'</t>
  </si>
  <si>
    <t xml:space="preserve">Some cells refer to notes, which can be found in the 'Notes' sheet. </t>
  </si>
  <si>
    <t xml:space="preserve">Cells containing the symbol [x] indicate unavailable data.</t>
  </si>
  <si>
    <t xml:space="preserve">Units are specified In the table header or in the row label.</t>
  </si>
  <si>
    <r>
      <rPr>
        <b val="true"/>
        <sz val="12"/>
        <color rgb="FF000000"/>
        <rFont val="Calibri"/>
        <family val="2"/>
        <charset val="1"/>
      </rPr>
      <t xml:space="preserve">CUMULATIVE INSTALLED CAPACITY </t>
    </r>
    <r>
      <rPr>
        <sz val="12"/>
        <color rgb="FF000000"/>
        <rFont val="Calibri"/>
        <family val="2"/>
        <charset val="1"/>
      </rPr>
      <t xml:space="preserve">(MW) [note 1]</t>
    </r>
  </si>
  <si>
    <r>
      <rPr>
        <b val="true"/>
        <sz val="12"/>
        <color rgb="FF000000"/>
        <rFont val="Calibri"/>
        <family val="2"/>
        <charset val="1"/>
      </rPr>
      <t xml:space="preserve">ELECTRICITY GENERATED </t>
    </r>
    <r>
      <rPr>
        <i val="true"/>
        <sz val="12"/>
        <color rgb="FF000000"/>
        <rFont val="Calibri"/>
        <family val="2"/>
        <charset val="1"/>
      </rPr>
      <t xml:space="preserve">(GWh) [note 6]</t>
    </r>
  </si>
  <si>
    <t xml:space="preserve">Solar PV [note 6]</t>
  </si>
  <si>
    <t xml:space="preserve">Other biomass (inc. co-firing) [note 4]</t>
  </si>
  <si>
    <r>
      <rPr>
        <b val="true"/>
        <sz val="12"/>
        <color rgb="FF000000"/>
        <rFont val="Calibri"/>
        <family val="2"/>
        <charset val="1"/>
      </rPr>
      <t xml:space="preserve">LOAD FACTORS</t>
    </r>
    <r>
      <rPr>
        <b val="true"/>
        <i val="true"/>
        <sz val="12"/>
        <color rgb="FF000000"/>
        <rFont val="Calibri"/>
        <family val="2"/>
        <charset val="1"/>
      </rPr>
      <t xml:space="preserve"> (%) [note 10]</t>
    </r>
  </si>
  <si>
    <t xml:space="preserve">Renewable annual electricity capacity and generation in Northern Ireland</t>
  </si>
  <si>
    <r>
      <rPr>
        <b val="true"/>
        <sz val="12"/>
        <color rgb="FF000000"/>
        <rFont val="Calibri"/>
        <family val="2"/>
        <charset val="1"/>
      </rPr>
      <t xml:space="preserve">LOAD FACTORS (</t>
    </r>
    <r>
      <rPr>
        <sz val="12"/>
        <color rgb="FF000000"/>
        <rFont val="Calibri"/>
        <family val="2"/>
        <charset val="1"/>
      </rPr>
      <t xml:space="preserve">%</t>
    </r>
    <r>
      <rPr>
        <b val="true"/>
        <sz val="12"/>
        <color rgb="FF000000"/>
        <rFont val="Calibri"/>
        <family val="2"/>
        <charset val="1"/>
      </rPr>
      <t xml:space="preserve">) [note 10] </t>
    </r>
  </si>
  <si>
    <t xml:space="preserve">Renewable quarterly electricity capacity and generation in Northern Ireland</t>
  </si>
  <si>
    <t xml:space="preserve">Some cells refer to notes, which can be found in the 'Notes' sheet.</t>
  </si>
  <si>
    <t xml:space="preserve">Cells containing the symbol [x] indicate unavailable data. Blank cells indicate inapplicable calculations</t>
  </si>
  <si>
    <t xml:space="preserve">Units are specified In the table header or in the row label</t>
  </si>
  <si>
    <r>
      <rPr>
        <b val="true"/>
        <sz val="12"/>
        <color rgb="FF000000"/>
        <rFont val="Calibri"/>
        <family val="2"/>
        <charset val="1"/>
      </rPr>
      <t xml:space="preserve">ELECTRICITY GENERATED </t>
    </r>
    <r>
      <rPr>
        <i val="true"/>
        <sz val="12"/>
        <color rgb="FF000000"/>
        <rFont val="Calibri"/>
        <family val="2"/>
        <charset val="1"/>
      </rPr>
      <t xml:space="preserve">(GWh) [note 5]</t>
    </r>
  </si>
  <si>
    <t xml:space="preserve">Other biomass (inc. co-firing) [note 6] [note 14]</t>
  </si>
  <si>
    <t xml:space="preserve">Renewable annual electricity capacity and generation in Scotland</t>
  </si>
  <si>
    <r>
      <rPr>
        <b val="true"/>
        <sz val="12"/>
        <color rgb="FF000000"/>
        <rFont val="Calibri"/>
        <family val="2"/>
        <charset val="1"/>
      </rPr>
      <t xml:space="preserve">LOAD FACTORS (</t>
    </r>
    <r>
      <rPr>
        <i val="true"/>
        <sz val="12"/>
        <color rgb="FF000000"/>
        <rFont val="Calibri"/>
        <family val="2"/>
        <charset val="1"/>
      </rPr>
      <t xml:space="preserve">%</t>
    </r>
    <r>
      <rPr>
        <b val="true"/>
        <sz val="12"/>
        <color rgb="FF000000"/>
        <rFont val="Calibri"/>
        <family val="2"/>
        <charset val="1"/>
      </rPr>
      <t xml:space="preserve">) [note 10]</t>
    </r>
  </si>
  <si>
    <t xml:space="preserve">Renewable quarterly electricity capacity and generation in Scotland</t>
  </si>
  <si>
    <r>
      <rPr>
        <b val="true"/>
        <sz val="12"/>
        <color rgb="FF000000"/>
        <rFont val="Calibri"/>
        <family val="2"/>
        <charset val="1"/>
      </rPr>
      <t xml:space="preserve">ELECTRICITY GENERATED </t>
    </r>
    <r>
      <rPr>
        <sz val="12"/>
        <color rgb="FF000000"/>
        <rFont val="Calibri"/>
        <family val="2"/>
        <charset val="1"/>
      </rPr>
      <t xml:space="preserve">(GWh) [note 5]</t>
    </r>
  </si>
  <si>
    <t xml:space="preserve">Renewable annual electricity capacity and generation in Wales</t>
  </si>
  <si>
    <r>
      <rPr>
        <b val="true"/>
        <sz val="12"/>
        <color rgb="FF000000"/>
        <rFont val="Calibri"/>
        <family val="2"/>
        <charset val="1"/>
      </rPr>
      <t xml:space="preserve">LOAD FACTORS (</t>
    </r>
    <r>
      <rPr>
        <i val="true"/>
        <sz val="12"/>
        <color rgb="FF000000"/>
        <rFont val="Calibri"/>
        <family val="2"/>
        <charset val="1"/>
      </rPr>
      <t xml:space="preserve">%</t>
    </r>
    <r>
      <rPr>
        <b val="true"/>
        <sz val="12"/>
        <color rgb="FF000000"/>
        <rFont val="Calibri"/>
        <family val="2"/>
        <charset val="1"/>
      </rPr>
      <t xml:space="preserve">) [note 10] </t>
    </r>
  </si>
  <si>
    <r>
      <rPr>
        <b val="true"/>
        <sz val="10"/>
        <color rgb="FF000000"/>
        <rFont val="Calibri"/>
        <family val="2"/>
        <charset val="1"/>
      </rPr>
      <t xml:space="preserve">CUMULATIVE INSTALLED CAPACITY </t>
    </r>
    <r>
      <rPr>
        <sz val="10"/>
        <color rgb="FF000000"/>
        <rFont val="Calibri"/>
        <family val="2"/>
        <charset val="1"/>
      </rPr>
      <t xml:space="preserve">(MW) [note 1]</t>
    </r>
  </si>
  <si>
    <r>
      <rPr>
        <b val="true"/>
        <sz val="10"/>
        <color rgb="FF000000"/>
        <rFont val="Calibri"/>
        <family val="2"/>
        <charset val="1"/>
      </rPr>
      <t xml:space="preserve">ELECTRICITY GENERATED </t>
    </r>
    <r>
      <rPr>
        <i val="true"/>
        <sz val="10"/>
        <color rgb="FF000000"/>
        <rFont val="Calibri"/>
        <family val="2"/>
        <charset val="1"/>
      </rPr>
      <t xml:space="preserve">(GWh) [note 5]</t>
    </r>
  </si>
  <si>
    <t xml:space="preserve">Annual!</t>
  </si>
  <si>
    <t xml:space="preserve">Quarter!</t>
  </si>
  <si>
    <t xml:space="preserve">Installed Capacity, by tariff type</t>
  </si>
  <si>
    <t xml:space="preserve">Installed Capacity</t>
  </si>
  <si>
    <r>
      <rPr>
        <sz val="10"/>
        <rFont val="Arial"/>
        <family val="2"/>
        <charset val="1"/>
      </rPr>
      <t xml:space="preserve">Offshore Wind</t>
    </r>
    <r>
      <rPr>
        <vertAlign val="superscript"/>
        <sz val="10"/>
        <rFont val="Arial"/>
        <family val="2"/>
        <charset val="1"/>
      </rPr>
      <t xml:space="preserve"> 1</t>
    </r>
  </si>
  <si>
    <t xml:space="preserve">Biodegradable municipal solid waste combustion</t>
  </si>
  <si>
    <t xml:space="preserve">Animal Biomass (non-AD) 2</t>
  </si>
  <si>
    <t xml:space="preserve">Plant Biomass 3</t>
  </si>
  <si>
    <t xml:space="preserve">Total</t>
  </si>
  <si>
    <r>
      <rPr>
        <sz val="10"/>
        <rFont val="Arial"/>
        <family val="2"/>
        <charset val="1"/>
      </rPr>
      <t xml:space="preserve">Co-firing</t>
    </r>
    <r>
      <rPr>
        <vertAlign val="superscript"/>
        <sz val="10"/>
        <rFont val="Arial"/>
        <family val="2"/>
        <charset val="1"/>
      </rPr>
      <t xml:space="preserve"> 4</t>
    </r>
  </si>
  <si>
    <t xml:space="preserve">Generation</t>
  </si>
  <si>
    <r>
      <rPr>
        <sz val="10"/>
        <rFont val="Arial"/>
        <family val="2"/>
        <charset val="1"/>
      </rPr>
      <t xml:space="preserve">Onshore Wind</t>
    </r>
    <r>
      <rPr>
        <vertAlign val="superscript"/>
        <sz val="10"/>
        <rFont val="Arial"/>
        <family val="2"/>
        <charset val="1"/>
      </rPr>
      <t xml:space="preserve"> 5</t>
    </r>
  </si>
  <si>
    <r>
      <rPr>
        <sz val="10"/>
        <rFont val="Arial"/>
        <family val="2"/>
        <charset val="1"/>
      </rPr>
      <t xml:space="preserve">Offshore Wind</t>
    </r>
    <r>
      <rPr>
        <vertAlign val="superscript"/>
        <sz val="10"/>
        <rFont val="Arial"/>
        <family val="2"/>
        <charset val="1"/>
      </rPr>
      <t xml:space="preserve"> 6</t>
    </r>
  </si>
  <si>
    <t xml:space="preserve">Biodegradable municipal solid waste combustion 6, 7</t>
  </si>
  <si>
    <t xml:space="preserve">Animal Biomass (non-AD) 6, 8</t>
  </si>
  <si>
    <t xml:space="preserve">Plant Biomass 6, 9</t>
  </si>
  <si>
    <t xml:space="preserve">Total generation </t>
  </si>
  <si>
    <r>
      <rPr>
        <sz val="10"/>
        <rFont val="Arial"/>
        <family val="2"/>
        <charset val="1"/>
      </rPr>
      <t xml:space="preserve">Non-biodegradable wastes</t>
    </r>
    <r>
      <rPr>
        <vertAlign val="superscript"/>
        <sz val="10"/>
        <rFont val="Arial"/>
        <family val="2"/>
        <charset val="1"/>
      </rPr>
      <t xml:space="preserve"> 10</t>
    </r>
  </si>
  <si>
    <t xml:space="preserve">Load Factors</t>
  </si>
  <si>
    <t xml:space="preserve">Renewable share of electricity generation (%)</t>
  </si>
  <si>
    <r>
      <rPr>
        <b val="true"/>
        <i val="true"/>
        <sz val="9"/>
        <rFont val="Arial"/>
        <family val="2"/>
        <charset val="1"/>
      </rPr>
      <t xml:space="preserve">Total electricity generation (inc. non-renewables)</t>
    </r>
    <r>
      <rPr>
        <b val="true"/>
        <vertAlign val="superscript"/>
        <sz val="9"/>
        <rFont val="Arial"/>
        <family val="2"/>
        <charset val="1"/>
      </rPr>
      <t xml:space="preserve">12</t>
    </r>
  </si>
  <si>
    <t xml:space="preserve">Days in year</t>
  </si>
  <si>
    <t xml:space="preserve">Days in quarter</t>
  </si>
  <si>
    <t xml:space="preserve">6 RENEWABLES</t>
  </si>
  <si>
    <t xml:space="preserve">differences against UK</t>
  </si>
  <si>
    <t xml:space="preserve">2010Q4</t>
  </si>
  <si>
    <t xml:space="preserve">2011Q1</t>
  </si>
  <si>
    <t xml:space="preserve">2011Q2</t>
  </si>
  <si>
    <t xml:space="preserve">2011Q3</t>
  </si>
  <si>
    <t xml:space="preserve">2011Q4</t>
  </si>
  <si>
    <t xml:space="preserve">2012Q1</t>
  </si>
  <si>
    <t xml:space="preserve">2012Q2</t>
  </si>
  <si>
    <t xml:space="preserve">2012Q3</t>
  </si>
  <si>
    <t xml:space="preserve">2012Q4</t>
  </si>
  <si>
    <t xml:space="preserve">2013Q1</t>
  </si>
  <si>
    <t xml:space="preserve">2013Q2</t>
  </si>
  <si>
    <t xml:space="preserve">2013Q3</t>
  </si>
  <si>
    <t xml:space="preserve">2013Q4</t>
  </si>
  <si>
    <t xml:space="preserve">2014Q1</t>
  </si>
  <si>
    <t xml:space="preserve">2014Q2</t>
  </si>
  <si>
    <t xml:space="preserve">2014Q3</t>
  </si>
  <si>
    <t xml:space="preserve">2014Q4</t>
  </si>
  <si>
    <t xml:space="preserve">2015Q1</t>
  </si>
  <si>
    <t xml:space="preserve">2015Q2</t>
  </si>
  <si>
    <t xml:space="preserve">2015Q3</t>
  </si>
  <si>
    <t xml:space="preserve">2015Q4</t>
  </si>
  <si>
    <t xml:space="preserve">2016q1</t>
  </si>
  <si>
    <t xml:space="preserve">2016q2</t>
  </si>
  <si>
    <t xml:space="preserve">2016q3</t>
  </si>
  <si>
    <t xml:space="preserve">2016q4</t>
  </si>
  <si>
    <t xml:space="preserve">2017q1</t>
  </si>
  <si>
    <t xml:space="preserve">2017q2</t>
  </si>
  <si>
    <t xml:space="preserve">2017q3</t>
  </si>
  <si>
    <t xml:space="preserve">2017q4</t>
  </si>
  <si>
    <t xml:space="preserve">Q1</t>
  </si>
  <si>
    <t xml:space="preserve">Q2</t>
  </si>
  <si>
    <t xml:space="preserve">Q3</t>
  </si>
  <si>
    <t xml:space="preserve">Q4</t>
  </si>
  <si>
    <t xml:space="preserve">2016Q1</t>
  </si>
  <si>
    <t xml:space="preserve">2016Q2</t>
  </si>
  <si>
    <t xml:space="preserve">2016Q3</t>
  </si>
  <si>
    <t xml:space="preserve">2016Q4</t>
  </si>
  <si>
    <t xml:space="preserve">2017Q1</t>
  </si>
  <si>
    <t xml:space="preserve">2017Q3</t>
  </si>
  <si>
    <t xml:space="preserve">Cumulative Installed Capacity 1</t>
  </si>
  <si>
    <t xml:space="preserve">Municipal solid waste combustion</t>
  </si>
  <si>
    <t xml:space="preserve">Generation 4</t>
  </si>
  <si>
    <t xml:space="preserve">Solar PV 5</t>
  </si>
  <si>
    <t xml:space="preserve">Hydro 5</t>
  </si>
  <si>
    <t xml:space="preserve">Landfill gas 5</t>
  </si>
  <si>
    <t xml:space="preserve">Sewage sludge digestion 5</t>
  </si>
  <si>
    <t xml:space="preserve">Other biomass (inc. co-firing) 5 6</t>
  </si>
</sst>
</file>

<file path=xl/styles.xml><?xml version="1.0" encoding="utf-8"?>
<styleSheet xmlns="http://schemas.openxmlformats.org/spreadsheetml/2006/main">
  <numFmts count="25">
    <numFmt numFmtId="164" formatCode="General"/>
    <numFmt numFmtId="165" formatCode="_-* #,##0.00_-;\-* #,##0.00_-;_-* \-??_-;_-@_-"/>
    <numFmt numFmtId="166" formatCode="0%"/>
    <numFmt numFmtId="167" formatCode="#,##0;\-#,##0"/>
    <numFmt numFmtId="168" formatCode="#,##0.0;\-#,##0.0"/>
    <numFmt numFmtId="169" formatCode="#,##0\ ;\-#,##0\ ;&quot;- &quot;"/>
    <numFmt numFmtId="170" formatCode="0.00"/>
    <numFmt numFmtId="171" formatCode="0.0%"/>
    <numFmt numFmtId="172" formatCode="0.0"/>
    <numFmt numFmtId="173" formatCode="#,##0.00000;\-#,##0.00000"/>
    <numFmt numFmtId="174" formatCode="#,##0"/>
    <numFmt numFmtId="175" formatCode="#,##0.0"/>
    <numFmt numFmtId="176" formatCode="#,##0\r;\-#,##0\r;&quot;-r&quot;"/>
    <numFmt numFmtId="177" formatCode="#,##0.0\ ;\-#,##0.0\ ;&quot;- &quot;"/>
    <numFmt numFmtId="178" formatCode="#,##0.00"/>
    <numFmt numFmtId="179" formatCode="#,##0;\-#,##0;\-"/>
    <numFmt numFmtId="180" formatCode="#,##0.00\ ;\-#,##0.00\ ;&quot;- &quot;"/>
    <numFmt numFmtId="181" formatCode="\+#,##0.0\ ;\-#,##0.0\ ;&quot;- &quot;"/>
    <numFmt numFmtId="182" formatCode="_-* #,##0_-;\-* #,##0_-;_-* \-??_-;_-@_-"/>
    <numFmt numFmtId="183" formatCode="#,##0.000000;\-#,##0.000000"/>
    <numFmt numFmtId="184" formatCode="0;;;@"/>
    <numFmt numFmtId="185" formatCode="0.000"/>
    <numFmt numFmtId="186" formatCode="#,##0.000;\-#,##0.000"/>
    <numFmt numFmtId="187" formatCode="0"/>
    <numFmt numFmtId="188" formatCode="0.0000"/>
  </numFmts>
  <fonts count="52">
    <font>
      <sz val="10"/>
      <name val="Arial"/>
      <family val="0"/>
      <charset val="1"/>
    </font>
    <font>
      <sz val="10"/>
      <name val="Arial"/>
      <family val="0"/>
    </font>
    <font>
      <sz val="10"/>
      <name val="Arial"/>
      <family val="0"/>
    </font>
    <font>
      <sz val="10"/>
      <name val="Arial"/>
      <family val="0"/>
    </font>
    <font>
      <u val="single"/>
      <sz val="10"/>
      <color rgb="FF0000FF"/>
      <name val="MS Sans Serif"/>
      <family val="2"/>
      <charset val="1"/>
    </font>
    <font>
      <sz val="10"/>
      <name val="Arial"/>
      <family val="2"/>
      <charset val="1"/>
    </font>
    <font>
      <sz val="12"/>
      <name val="Calibri"/>
      <family val="2"/>
      <charset val="1"/>
    </font>
    <font>
      <sz val="10"/>
      <name val="MS Sans Serif"/>
      <family val="2"/>
      <charset val="1"/>
    </font>
    <font>
      <b val="true"/>
      <sz val="20"/>
      <name val="Calibri"/>
      <family val="2"/>
      <charset val="1"/>
    </font>
    <font>
      <sz val="12"/>
      <color rgb="FF000000"/>
      <name val="Calibri"/>
      <family val="2"/>
      <charset val="1"/>
    </font>
    <font>
      <b val="true"/>
      <sz val="18"/>
      <name val="Calibri"/>
      <family val="2"/>
      <charset val="1"/>
    </font>
    <font>
      <b val="true"/>
      <sz val="16"/>
      <name val="Calibri"/>
      <family val="2"/>
      <charset val="1"/>
    </font>
    <font>
      <b val="true"/>
      <sz val="12"/>
      <name val="Calibri"/>
      <family val="2"/>
      <charset val="1"/>
    </font>
    <font>
      <u val="single"/>
      <sz val="12"/>
      <color rgb="FF0000FF"/>
      <name val="Calibri"/>
      <family val="2"/>
      <charset val="1"/>
    </font>
    <font>
      <u val="single"/>
      <sz val="10"/>
      <color rgb="FF0000FF"/>
      <name val="Arial"/>
      <family val="2"/>
      <charset val="1"/>
    </font>
    <font>
      <b val="true"/>
      <sz val="14"/>
      <name val="Calibri"/>
      <family val="2"/>
      <charset val="1"/>
    </font>
    <font>
      <sz val="10"/>
      <name val="Calibri"/>
      <family val="2"/>
      <charset val="1"/>
    </font>
    <font>
      <b val="true"/>
      <sz val="12"/>
      <color rgb="FF000000"/>
      <name val="Calibri"/>
      <family val="2"/>
      <charset val="1"/>
    </font>
    <font>
      <sz val="12"/>
      <color rgb="FFFFFFFF"/>
      <name val="Calibri"/>
      <family val="2"/>
      <charset val="1"/>
    </font>
    <font>
      <b val="true"/>
      <i val="true"/>
      <sz val="12"/>
      <name val="Calibri"/>
      <family val="2"/>
      <charset val="1"/>
    </font>
    <font>
      <sz val="12"/>
      <color rgb="FF00B0F0"/>
      <name val="Calibri"/>
      <family val="2"/>
      <charset val="1"/>
    </font>
    <font>
      <sz val="10"/>
      <color rgb="FF000000"/>
      <name val="Arial"/>
      <family val="0"/>
    </font>
    <font>
      <b val="true"/>
      <sz val="22"/>
      <name val="Arial"/>
      <family val="2"/>
      <charset val="1"/>
    </font>
    <font>
      <i val="true"/>
      <sz val="12"/>
      <name val="Calibri"/>
      <family val="2"/>
      <charset val="1"/>
    </font>
    <font>
      <sz val="10"/>
      <color rgb="FF00B0F0"/>
      <name val="Arial"/>
      <family val="2"/>
      <charset val="1"/>
    </font>
    <font>
      <b val="true"/>
      <sz val="10"/>
      <name val="Arial"/>
      <family val="2"/>
      <charset val="1"/>
    </font>
    <font>
      <sz val="12"/>
      <color rgb="FFFF0000"/>
      <name val="Calibri"/>
      <family val="2"/>
      <charset val="1"/>
    </font>
    <font>
      <sz val="8"/>
      <name val="Arial"/>
      <family val="2"/>
      <charset val="1"/>
    </font>
    <font>
      <sz val="9"/>
      <name val="Arial"/>
      <family val="2"/>
      <charset val="1"/>
    </font>
    <font>
      <sz val="8"/>
      <color rgb="FF00B0F0"/>
      <name val="Arial"/>
      <family val="2"/>
      <charset val="1"/>
    </font>
    <font>
      <u val="single"/>
      <sz val="8"/>
      <color rgb="FF0000FF"/>
      <name val="Arial"/>
      <family val="2"/>
      <charset val="1"/>
    </font>
    <font>
      <u val="single"/>
      <sz val="12"/>
      <name val="Calibri"/>
      <family val="2"/>
      <charset val="1"/>
    </font>
    <font>
      <i val="true"/>
      <sz val="12"/>
      <color rgb="FF000000"/>
      <name val="Calibri"/>
      <family val="2"/>
      <charset val="1"/>
    </font>
    <font>
      <b val="true"/>
      <i val="true"/>
      <sz val="12"/>
      <color rgb="FF000000"/>
      <name val="Calibri"/>
      <family val="2"/>
      <charset val="1"/>
    </font>
    <font>
      <i val="true"/>
      <u val="single"/>
      <sz val="12"/>
      <name val="Calibri"/>
      <family val="2"/>
      <charset val="1"/>
    </font>
    <font>
      <b val="true"/>
      <sz val="10"/>
      <name val="Calibri"/>
      <family val="2"/>
      <charset val="1"/>
    </font>
    <font>
      <b val="true"/>
      <sz val="8"/>
      <name val="Calibri"/>
      <family val="2"/>
      <charset val="1"/>
    </font>
    <font>
      <b val="true"/>
      <sz val="10"/>
      <color rgb="FF000000"/>
      <name val="Calibri"/>
      <family val="2"/>
      <charset val="1"/>
    </font>
    <font>
      <sz val="10"/>
      <color rgb="FF000000"/>
      <name val="Calibri"/>
      <family val="2"/>
      <charset val="1"/>
    </font>
    <font>
      <i val="true"/>
      <sz val="10"/>
      <color rgb="FF000000"/>
      <name val="Calibri"/>
      <family val="2"/>
      <charset val="1"/>
    </font>
    <font>
      <sz val="8"/>
      <name val="Calibri"/>
      <family val="2"/>
      <charset val="1"/>
    </font>
    <font>
      <i val="true"/>
      <u val="single"/>
      <sz val="8"/>
      <name val="Calibri"/>
      <family val="2"/>
      <charset val="1"/>
    </font>
    <font>
      <u val="single"/>
      <sz val="10"/>
      <color rgb="FF0000FF"/>
      <name val="Calibri"/>
      <family val="2"/>
      <charset val="1"/>
    </font>
    <font>
      <b val="true"/>
      <sz val="10"/>
      <color rgb="FF000000"/>
      <name val="Arial"/>
      <family val="2"/>
      <charset val="1"/>
    </font>
    <font>
      <vertAlign val="superscript"/>
      <sz val="10"/>
      <name val="Arial"/>
      <family val="2"/>
      <charset val="1"/>
    </font>
    <font>
      <b val="true"/>
      <sz val="8"/>
      <name val="MS Sans Serif"/>
      <family val="2"/>
      <charset val="1"/>
    </font>
    <font>
      <b val="true"/>
      <sz val="9"/>
      <name val="Arial"/>
      <family val="2"/>
      <charset val="1"/>
    </font>
    <font>
      <sz val="9"/>
      <color rgb="FF000000"/>
      <name val="Arial"/>
      <family val="2"/>
      <charset val="1"/>
    </font>
    <font>
      <b val="true"/>
      <i val="true"/>
      <sz val="9"/>
      <name val="Arial"/>
      <family val="2"/>
      <charset val="1"/>
    </font>
    <font>
      <b val="true"/>
      <vertAlign val="superscript"/>
      <sz val="9"/>
      <name val="Arial"/>
      <family val="2"/>
      <charset val="1"/>
    </font>
    <font>
      <b val="true"/>
      <sz val="14"/>
      <name val="Arial"/>
      <family val="2"/>
      <charset val="1"/>
    </font>
    <font>
      <sz val="10"/>
      <color rgb="FF000000"/>
      <name val="Arial"/>
      <family val="2"/>
      <charset val="1"/>
    </font>
  </fonts>
  <fills count="5">
    <fill>
      <patternFill patternType="none"/>
    </fill>
    <fill>
      <patternFill patternType="gray125"/>
    </fill>
    <fill>
      <patternFill patternType="solid">
        <fgColor rgb="FFFFFFFF"/>
        <bgColor rgb="FFF2F2F2"/>
      </patternFill>
    </fill>
    <fill>
      <patternFill patternType="solid">
        <fgColor rgb="FFF2F2F2"/>
        <bgColor rgb="FFFFFFFF"/>
      </patternFill>
    </fill>
    <fill>
      <patternFill patternType="solid">
        <fgColor rgb="FFFF0000"/>
        <bgColor rgb="FF9C0006"/>
      </patternFill>
    </fill>
  </fills>
  <borders count="22">
    <border diagonalUp="false" diagonalDown="false">
      <left/>
      <right/>
      <top/>
      <botto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style="thin"/>
      <bottom/>
      <diagonal/>
    </border>
    <border diagonalUp="false" diagonalDown="false">
      <left/>
      <right style="thin"/>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style="thin"/>
      <top/>
      <bottom style="thin"/>
      <diagonal/>
    </border>
    <border diagonalUp="false" diagonalDown="false">
      <left/>
      <right/>
      <top/>
      <bottom style="medium"/>
      <diagonal/>
    </border>
    <border diagonalUp="false" diagonalDown="false">
      <left/>
      <right/>
      <top/>
      <bottom style="double"/>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double"/>
      <bottom/>
      <diagonal/>
    </border>
    <border diagonalUp="false" diagonalDown="false">
      <left/>
      <right/>
      <top style="medium"/>
      <bottom/>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false">
      <alignment horizontal="left" vertical="center" textRotation="0" wrapText="false" indent="0" shrinkToFit="false"/>
    </xf>
    <xf numFmtId="164" fontId="11" fillId="0" borderId="0" applyFont="true" applyBorder="true" applyAlignment="true" applyProtection="false">
      <alignment horizontal="left" vertical="bottom" textRotation="0" wrapText="false" indent="0" shrinkToFit="false"/>
    </xf>
    <xf numFmtId="164" fontId="15" fillId="0" borderId="0" applyFont="true" applyBorder="true" applyAlignment="true" applyProtection="false">
      <alignment horizontal="general" vertical="bottom" textRotation="0" wrapText="false" indent="0" shrinkToFit="false"/>
    </xf>
  </cellStyleXfs>
  <cellXfs count="317">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30" applyFont="true" applyBorder="false" applyAlignment="false" applyProtection="true">
      <alignment horizontal="left" vertical="center" textRotation="0" wrapText="false" indent="0" shrinkToFit="false"/>
      <protection locked="true" hidden="false"/>
    </xf>
    <xf numFmtId="164" fontId="9" fillId="0" borderId="0" xfId="26" applyFont="true" applyBorder="false" applyAlignment="true" applyProtection="false">
      <alignment horizontal="general" vertical="center" textRotation="0" wrapText="true" indent="0" shrinkToFit="false"/>
      <protection locked="true" hidden="false"/>
    </xf>
    <xf numFmtId="164" fontId="10" fillId="0" borderId="0" xfId="31" applyFont="true" applyBorder="false" applyAlignment="true" applyProtection="true">
      <alignment horizontal="general" vertical="bottom" textRotation="0" wrapText="true" indent="0" shrinkToFit="false"/>
      <protection locked="true" hidden="false"/>
    </xf>
    <xf numFmtId="164" fontId="6" fillId="0" borderId="0" xfId="26" applyFont="true" applyBorder="false" applyAlignment="true" applyProtection="false">
      <alignment horizontal="general" vertical="center" textRotation="0" wrapText="true" indent="0" shrinkToFit="false"/>
      <protection locked="true" hidden="false"/>
    </xf>
    <xf numFmtId="164" fontId="11" fillId="0" borderId="0" xfId="31" applyFont="true" applyBorder="false" applyAlignment="false" applyProtection="true">
      <alignment horizontal="left" vertical="bottom" textRotation="0" wrapText="false" indent="0" shrinkToFit="false"/>
      <protection locked="true" hidden="false"/>
    </xf>
    <xf numFmtId="164" fontId="11" fillId="0" borderId="0" xfId="31" applyFont="true" applyBorder="false" applyAlignment="tru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center" textRotation="0" wrapText="true" indent="0" shrinkToFit="false"/>
      <protection locked="true" hidden="false"/>
    </xf>
    <xf numFmtId="164" fontId="12" fillId="0" borderId="0" xfId="32" applyFont="true" applyBorder="false" applyAlignment="fals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center" textRotation="0" wrapText="false" indent="0" shrinkToFit="false"/>
      <protection locked="true" hidden="false"/>
    </xf>
    <xf numFmtId="164" fontId="6" fillId="0" borderId="0" xfId="26" applyFont="true" applyBorder="false" applyAlignment="true" applyProtection="false">
      <alignment horizontal="general" vertical="center" textRotation="0" wrapText="false" indent="0" shrinkToFit="false"/>
      <protection locked="true" hidden="false"/>
    </xf>
    <xf numFmtId="164" fontId="6" fillId="0" borderId="0" xfId="26"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8" fillId="0" borderId="0" xfId="30" applyFont="true" applyBorder="false" applyAlignment="true" applyProtection="true">
      <alignment horizontal="general" vertical="center" textRotation="0" wrapText="false" indent="0" shrinkToFit="false"/>
      <protection locked="true" hidden="false"/>
    </xf>
    <xf numFmtId="164" fontId="6" fillId="0" borderId="0" xfId="26" applyFont="true" applyBorder="false" applyAlignment="false" applyProtection="false">
      <alignment horizontal="general" vertical="center" textRotation="0" wrapText="false" indent="0" shrinkToFit="false"/>
      <protection locked="true" hidden="false"/>
    </xf>
    <xf numFmtId="164" fontId="6" fillId="0" borderId="0" xfId="20" applyFont="true" applyBorder="true" applyAlignment="true" applyProtection="true">
      <alignment horizontal="general" vertical="center" textRotation="0" wrapText="false" indent="0" shrinkToFit="false"/>
      <protection locked="true" hidden="false"/>
    </xf>
    <xf numFmtId="164" fontId="6" fillId="2" borderId="0" xfId="27" applyFont="true" applyBorder="false" applyAlignment="true" applyProtection="false">
      <alignment horizontal="general" vertical="center" textRotation="0" wrapText="false" indent="0" shrinkToFit="false"/>
      <protection locked="true" hidden="false"/>
    </xf>
    <xf numFmtId="164" fontId="14" fillId="2" borderId="0" xfId="20" applyFont="true" applyBorder="true" applyAlignment="true" applyProtection="true">
      <alignment horizontal="general" vertical="center" textRotation="0" wrapText="false" indent="0" shrinkToFit="false"/>
      <protection locked="true" hidden="false"/>
    </xf>
    <xf numFmtId="164" fontId="6" fillId="2" borderId="0" xfId="26" applyFont="true" applyBorder="false" applyAlignment="true" applyProtection="false">
      <alignment horizontal="general" vertical="center" textRotation="0" wrapText="false" indent="0" shrinkToFit="false"/>
      <protection locked="true" hidden="false"/>
    </xf>
    <xf numFmtId="164" fontId="13" fillId="2" borderId="0" xfId="23" applyFont="true" applyBorder="true" applyAlignment="true" applyProtection="true">
      <alignment horizontal="general" vertical="center" textRotation="0" wrapText="false" indent="0" shrinkToFit="false"/>
      <protection locked="true" hidden="false"/>
    </xf>
    <xf numFmtId="164" fontId="6" fillId="0" borderId="0" xfId="26" applyFont="fals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true" indent="0" shrinkToFit="false"/>
      <protection locked="true" hidden="false"/>
    </xf>
    <xf numFmtId="164" fontId="6" fillId="2" borderId="0" xfId="26" applyFont="true" applyBorder="false" applyAlignment="true" applyProtection="false">
      <alignment horizontal="general" vertical="center" textRotation="0" wrapText="true" indent="0" shrinkToFit="false"/>
      <protection locked="true" hidden="false"/>
    </xf>
    <xf numFmtId="164" fontId="8" fillId="0" borderId="0" xfId="30" applyFont="true" applyBorder="false" applyAlignment="true" applyProtection="true">
      <alignment horizontal="general" vertical="center" textRotation="0" wrapText="true" indent="0" shrinkToFit="false"/>
      <protection locked="true" hidden="false"/>
    </xf>
    <xf numFmtId="164" fontId="15" fillId="0" borderId="0" xfId="32" applyFont="true" applyBorder="false" applyAlignment="true" applyProtection="true">
      <alignment horizontal="general" vertical="bottom" textRotation="0" wrapText="true" indent="0" shrinkToFit="false"/>
      <protection locked="true" hidden="false"/>
    </xf>
    <xf numFmtId="164" fontId="6" fillId="2" borderId="1" xfId="0" applyFont="true" applyBorder="tru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8" fillId="2" borderId="0" xfId="30" applyFont="true" applyBorder="false" applyAlignment="true" applyProtection="true">
      <alignment horizontal="left" vertical="center" textRotation="0" wrapText="false" indent="0" shrinkToFit="false"/>
      <protection locked="true" hidden="false"/>
    </xf>
    <xf numFmtId="164" fontId="8" fillId="0" borderId="0" xfId="30" applyFont="false" applyBorder="false" applyAlignment="true" applyProtection="true">
      <alignment horizontal="left" vertical="center" textRotation="0" wrapText="false" indent="0" shrinkToFit="false"/>
      <protection locked="true" hidden="false"/>
    </xf>
    <xf numFmtId="164" fontId="17" fillId="2" borderId="2" xfId="0" applyFont="true" applyBorder="true" applyAlignment="true" applyProtection="false">
      <alignment horizontal="right" vertical="center" textRotation="0" wrapText="true" indent="0" shrinkToFit="false"/>
      <protection locked="true" hidden="false"/>
    </xf>
    <xf numFmtId="164" fontId="12" fillId="2" borderId="3"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12" fillId="2" borderId="4"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right" vertical="center" textRotation="0" wrapText="false" indent="0" shrinkToFit="false"/>
      <protection locked="true" hidden="false"/>
    </xf>
    <xf numFmtId="167" fontId="6" fillId="2" borderId="0" xfId="0" applyFont="true" applyBorder="false" applyAlignment="true" applyProtection="false">
      <alignment horizontal="general" vertical="center" textRotation="0" wrapText="false" indent="0" shrinkToFit="false"/>
      <protection locked="true" hidden="false"/>
    </xf>
    <xf numFmtId="168" fontId="6" fillId="3" borderId="0" xfId="0" applyFont="true" applyBorder="true" applyAlignment="true" applyProtection="true">
      <alignment horizontal="right" vertical="center" textRotation="0" wrapText="false" indent="0" shrinkToFit="false"/>
      <protection locked="true" hidden="true"/>
    </xf>
    <xf numFmtId="167" fontId="6" fillId="2" borderId="6" xfId="0" applyFont="true" applyBorder="true" applyAlignment="true" applyProtection="false">
      <alignment horizontal="general" vertical="center" textRotation="0" wrapText="false" indent="0" shrinkToFit="false"/>
      <protection locked="true" hidden="false"/>
    </xf>
    <xf numFmtId="167" fontId="6" fillId="2" borderId="4" xfId="0" applyFont="true" applyBorder="true" applyAlignment="true" applyProtection="false">
      <alignment horizontal="general" vertical="center" textRotation="0" wrapText="false" indent="0" shrinkToFit="false"/>
      <protection locked="true" hidden="false"/>
    </xf>
    <xf numFmtId="167" fontId="6" fillId="2" borderId="7" xfId="0" applyFont="true" applyBorder="true" applyAlignment="true" applyProtection="false">
      <alignment horizontal="general" vertical="center" textRotation="0" wrapText="false" indent="0" shrinkToFit="false"/>
      <protection locked="true" hidden="false"/>
    </xf>
    <xf numFmtId="168" fontId="6" fillId="3" borderId="5" xfId="0" applyFont="true" applyBorder="true" applyAlignment="true" applyProtection="true">
      <alignment horizontal="right" vertical="center" textRotation="0" wrapText="false" indent="0" shrinkToFit="false"/>
      <protection locked="true" hidden="true"/>
    </xf>
    <xf numFmtId="169" fontId="6" fillId="2" borderId="0" xfId="0" applyFont="true" applyBorder="false" applyAlignment="true" applyProtection="false">
      <alignment horizontal="general" vertical="center" textRotation="0" wrapText="false" indent="0" shrinkToFit="false"/>
      <protection locked="true" hidden="false"/>
    </xf>
    <xf numFmtId="170" fontId="6" fillId="2" borderId="0" xfId="19" applyFont="true" applyBorder="true" applyAlignment="true" applyProtection="true">
      <alignment horizontal="general" vertical="center" textRotation="0" wrapText="false" indent="0" shrinkToFit="false"/>
      <protection locked="true" hidden="false"/>
    </xf>
    <xf numFmtId="171" fontId="6" fillId="2" borderId="0" xfId="19" applyFont="true" applyBorder="true" applyAlignment="true" applyProtection="true">
      <alignment horizontal="general" vertical="center" textRotation="0" wrapText="false" indent="0" shrinkToFit="false"/>
      <protection locked="true" hidden="false"/>
    </xf>
    <xf numFmtId="167" fontId="6" fillId="2" borderId="8" xfId="0" applyFont="true" applyBorder="true" applyAlignment="true" applyProtection="false">
      <alignment horizontal="general" vertical="center" textRotation="0" wrapText="false" indent="0" shrinkToFit="false"/>
      <protection locked="true" hidden="false"/>
    </xf>
    <xf numFmtId="167" fontId="6" fillId="2" borderId="0" xfId="0" applyFont="true" applyBorder="true" applyAlignment="true" applyProtection="false">
      <alignment horizontal="general" vertical="center" textRotation="0" wrapText="false" indent="0" shrinkToFit="false"/>
      <protection locked="true" hidden="false"/>
    </xf>
    <xf numFmtId="167" fontId="6" fillId="2" borderId="5" xfId="0" applyFont="true" applyBorder="true" applyAlignment="true" applyProtection="false">
      <alignment horizontal="general" vertical="center" textRotation="0" wrapText="false" indent="0" shrinkToFit="false"/>
      <protection locked="true" hidden="false"/>
    </xf>
    <xf numFmtId="172" fontId="6" fillId="2" borderId="0" xfId="19" applyFont="true" applyBorder="true" applyAlignment="true" applyProtection="true">
      <alignment horizontal="general" vertical="center" textRotation="0" wrapText="false" indent="0" shrinkToFit="false"/>
      <protection locked="true" hidden="false"/>
    </xf>
    <xf numFmtId="166" fontId="6" fillId="2" borderId="0" xfId="19" applyFont="true" applyBorder="true" applyAlignment="true" applyProtection="true">
      <alignment horizontal="general" vertical="center" textRotation="0" wrapText="false" indent="0" shrinkToFit="false"/>
      <protection locked="true" hidden="false"/>
    </xf>
    <xf numFmtId="167" fontId="6" fillId="2" borderId="9" xfId="0" applyFont="true" applyBorder="true" applyAlignment="true" applyProtection="false">
      <alignment horizontal="general" vertical="center" textRotation="0" wrapText="false" indent="0" shrinkToFit="false"/>
      <protection locked="true" hidden="false"/>
    </xf>
    <xf numFmtId="167" fontId="6" fillId="2" borderId="1" xfId="0" applyFont="true" applyBorder="true" applyAlignment="true" applyProtection="false">
      <alignment horizontal="general" vertical="center" textRotation="0" wrapText="false" indent="0" shrinkToFit="false"/>
      <protection locked="true" hidden="false"/>
    </xf>
    <xf numFmtId="167" fontId="6" fillId="2" borderId="10" xfId="0" applyFont="true" applyBorder="true" applyAlignment="true" applyProtection="false">
      <alignment horizontal="general" vertical="center" textRotation="0" wrapText="false" indent="0" shrinkToFit="false"/>
      <protection locked="true" hidden="false"/>
    </xf>
    <xf numFmtId="164" fontId="12" fillId="2" borderId="7" xfId="0" applyFont="true" applyBorder="true" applyAlignment="true" applyProtection="false">
      <alignment horizontal="right" vertical="center" textRotation="0" wrapText="false" indent="0" shrinkToFit="false"/>
      <protection locked="true" hidden="false"/>
    </xf>
    <xf numFmtId="167" fontId="12" fillId="2" borderId="4" xfId="0" applyFont="true" applyBorder="true" applyAlignment="true" applyProtection="false">
      <alignment horizontal="general" vertical="center" textRotation="0" wrapText="false" indent="0" shrinkToFit="false"/>
      <protection locked="true" hidden="false"/>
    </xf>
    <xf numFmtId="168" fontId="12" fillId="3" borderId="7" xfId="0" applyFont="true" applyBorder="true" applyAlignment="true" applyProtection="true">
      <alignment horizontal="right" vertical="center" textRotation="0" wrapText="false" indent="0" shrinkToFit="false"/>
      <protection locked="true" hidden="true"/>
    </xf>
    <xf numFmtId="167" fontId="12" fillId="2" borderId="0" xfId="0" applyFont="true" applyBorder="true" applyAlignment="true" applyProtection="false">
      <alignment horizontal="general" vertical="center" textRotation="0" wrapText="false" indent="0" shrinkToFit="false"/>
      <protection locked="true" hidden="false"/>
    </xf>
    <xf numFmtId="173" fontId="6" fillId="3" borderId="0" xfId="0" applyFont="true" applyBorder="true" applyAlignment="true" applyProtection="true">
      <alignment horizontal="right" vertical="center" textRotation="0" wrapText="false" indent="0" shrinkToFit="false"/>
      <protection locked="true" hidden="true"/>
    </xf>
    <xf numFmtId="171" fontId="6" fillId="2" borderId="8" xfId="19" applyFont="true" applyBorder="true" applyAlignment="true" applyProtection="true">
      <alignment horizontal="general" vertical="center" textRotation="0" wrapText="false" indent="0" shrinkToFit="false"/>
      <protection locked="true" hidden="false"/>
    </xf>
    <xf numFmtId="164" fontId="12" fillId="2" borderId="0" xfId="0" applyFont="true" applyBorder="false" applyAlignment="true" applyProtection="false">
      <alignment horizontal="right" vertical="center" textRotation="0" wrapText="false" indent="0" shrinkToFit="false"/>
      <protection locked="true" hidden="false"/>
    </xf>
    <xf numFmtId="174" fontId="6" fillId="2" borderId="0" xfId="0" applyFont="true" applyBorder="false" applyAlignment="true" applyProtection="false">
      <alignment horizontal="general" vertical="center" textRotation="0" wrapText="false" indent="0" shrinkToFit="false"/>
      <protection locked="true" hidden="false"/>
    </xf>
    <xf numFmtId="175" fontId="18" fillId="0" borderId="0" xfId="0" applyFont="true" applyBorder="false" applyAlignment="true" applyProtection="true">
      <alignment horizontal="right" vertical="center" textRotation="0" wrapText="false" indent="0" shrinkToFit="false"/>
      <protection locked="true" hidden="true"/>
    </xf>
    <xf numFmtId="167" fontId="6" fillId="2" borderId="0" xfId="21" applyFont="true" applyBorder="true" applyAlignment="true" applyProtection="true">
      <alignment horizontal="general" vertical="center" textRotation="0" wrapText="false" indent="0" shrinkToFit="false"/>
      <protection locked="true" hidden="false"/>
    </xf>
    <xf numFmtId="169" fontId="18" fillId="2" borderId="0" xfId="0" applyFont="true" applyBorder="false" applyAlignment="true" applyProtection="true">
      <alignment horizontal="right" vertical="center" textRotation="0" wrapText="false" indent="0" shrinkToFit="false"/>
      <protection locked="true" hidden="true"/>
    </xf>
    <xf numFmtId="164" fontId="6" fillId="3" borderId="7"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8" fontId="6" fillId="3" borderId="7" xfId="0" applyFont="true" applyBorder="true" applyAlignment="true" applyProtection="true">
      <alignment horizontal="right" vertical="center" textRotation="0" wrapText="false" indent="0" shrinkToFit="false"/>
      <protection locked="true" hidden="true"/>
    </xf>
    <xf numFmtId="164" fontId="12" fillId="2"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76" fontId="6" fillId="2" borderId="0" xfId="0" applyFont="true" applyBorder="false" applyAlignment="true" applyProtection="false">
      <alignment horizontal="general" vertical="center" textRotation="0" wrapText="false" indent="0" shrinkToFit="false"/>
      <protection locked="true" hidden="false"/>
    </xf>
    <xf numFmtId="168" fontId="6" fillId="3" borderId="10" xfId="0" applyFont="true" applyBorder="true" applyAlignment="true" applyProtection="true">
      <alignment horizontal="right" vertical="center" textRotation="0" wrapText="false" indent="0" shrinkToFit="false"/>
      <protection locked="true" hidden="true"/>
    </xf>
    <xf numFmtId="167" fontId="12" fillId="2" borderId="0" xfId="0" applyFont="true" applyBorder="false" applyAlignment="true" applyProtection="false">
      <alignment horizontal="general" vertical="center" textRotation="0" wrapText="false" indent="0" shrinkToFit="false"/>
      <protection locked="true" hidden="false"/>
    </xf>
    <xf numFmtId="168" fontId="12" fillId="3" borderId="5" xfId="0" applyFont="true" applyBorder="true" applyAlignment="true" applyProtection="true">
      <alignment horizontal="right" vertical="center" textRotation="0" wrapText="false" indent="0" shrinkToFit="false"/>
      <protection locked="true" hidden="true"/>
    </xf>
    <xf numFmtId="164" fontId="6" fillId="2" borderId="0" xfId="0" applyFont="true" applyBorder="false" applyAlignment="true" applyProtection="false">
      <alignment horizontal="right" vertical="center" textRotation="0" wrapText="false" indent="0" shrinkToFit="false"/>
      <protection locked="true" hidden="false"/>
    </xf>
    <xf numFmtId="175" fontId="6" fillId="2" borderId="0" xfId="19" applyFont="true" applyBorder="true" applyAlignment="true" applyProtection="true">
      <alignment horizontal="general" vertical="center" textRotation="0" wrapText="false" indent="0" shrinkToFit="false"/>
      <protection locked="true" hidden="false"/>
    </xf>
    <xf numFmtId="175" fontId="6" fillId="0" borderId="0" xfId="0" applyFont="true" applyBorder="false" applyAlignment="true" applyProtection="true">
      <alignment horizontal="right" vertical="center" textRotation="0" wrapText="false" indent="0" shrinkToFit="false"/>
      <protection locked="true" hidden="true"/>
    </xf>
    <xf numFmtId="177" fontId="6" fillId="2" borderId="0" xfId="0" applyFont="true" applyBorder="false" applyAlignment="true" applyProtection="true">
      <alignment horizontal="right" vertical="center" textRotation="0" wrapText="false" indent="0" shrinkToFit="false"/>
      <protection locked="true" hidden="true"/>
    </xf>
    <xf numFmtId="164" fontId="12" fillId="2" borderId="2" xfId="0" applyFont="true" applyBorder="true" applyAlignment="true" applyProtection="false">
      <alignment horizontal="right" vertical="center" textRotation="0" wrapText="true" indent="0" shrinkToFit="false"/>
      <protection locked="true" hidden="false"/>
    </xf>
    <xf numFmtId="164" fontId="6" fillId="2" borderId="5" xfId="25" applyFont="true" applyBorder="true" applyAlignment="true" applyProtection="false">
      <alignment horizontal="right" vertical="center" textRotation="0" wrapText="false" indent="0" shrinkToFit="false"/>
      <protection locked="true" hidden="false"/>
    </xf>
    <xf numFmtId="168" fontId="6" fillId="2" borderId="0" xfId="19" applyFont="true" applyBorder="true" applyAlignment="true" applyProtection="true">
      <alignment horizontal="general" vertical="center" textRotation="0" wrapText="false" indent="0" shrinkToFit="false"/>
      <protection locked="true" hidden="false"/>
    </xf>
    <xf numFmtId="164" fontId="12" fillId="2" borderId="7" xfId="25" applyFont="true" applyBorder="true" applyAlignment="true" applyProtection="false">
      <alignment horizontal="right" vertical="center" textRotation="0" wrapText="false" indent="0" shrinkToFit="false"/>
      <protection locked="true" hidden="false"/>
    </xf>
    <xf numFmtId="168" fontId="12" fillId="2" borderId="4" xfId="19" applyFont="true" applyBorder="true" applyAlignment="true" applyProtection="true">
      <alignment horizontal="general" vertical="center" textRotation="0" wrapText="false" indent="0" shrinkToFit="false"/>
      <protection locked="true" hidden="false"/>
    </xf>
    <xf numFmtId="178" fontId="6" fillId="2" borderId="0" xfId="19" applyFont="true" applyBorder="true" applyAlignment="true" applyProtection="true">
      <alignment horizontal="general" vertical="center" textRotation="0" wrapText="false" indent="0" shrinkToFit="false"/>
      <protection locked="true" hidden="false"/>
    </xf>
    <xf numFmtId="178" fontId="6" fillId="0" borderId="0" xfId="0" applyFont="true" applyBorder="false" applyAlignment="true" applyProtection="true">
      <alignment horizontal="right" vertical="center" textRotation="0" wrapText="false" indent="0" shrinkToFit="false"/>
      <protection locked="true" hidden="true"/>
    </xf>
    <xf numFmtId="168" fontId="6" fillId="2" borderId="0" xfId="0" applyFont="true" applyBorder="false" applyAlignment="true" applyProtection="false">
      <alignment horizontal="general" vertical="center" textRotation="0" wrapText="false" indent="0" shrinkToFit="false"/>
      <protection locked="true" hidden="false"/>
    </xf>
    <xf numFmtId="179" fontId="6" fillId="2" borderId="0" xfId="0" applyFont="true" applyBorder="false" applyAlignment="true" applyProtection="true">
      <alignment horizontal="right" vertical="center" textRotation="0" wrapText="false" indent="0" shrinkToFit="false"/>
      <protection locked="true" hidden="true"/>
    </xf>
    <xf numFmtId="164" fontId="12" fillId="2" borderId="2" xfId="25" applyFont="true" applyBorder="true" applyAlignment="true" applyProtection="false">
      <alignment horizontal="right" vertical="center" textRotation="0" wrapText="false" indent="0" shrinkToFit="false"/>
      <protection locked="true" hidden="false"/>
    </xf>
    <xf numFmtId="164" fontId="9" fillId="2" borderId="5" xfId="25" applyFont="true" applyBorder="true" applyAlignment="true" applyProtection="false">
      <alignment horizontal="right" vertical="center" textRotation="0" wrapText="false" indent="0" shrinkToFit="false"/>
      <protection locked="true" hidden="false"/>
    </xf>
    <xf numFmtId="164" fontId="12" fillId="2" borderId="5" xfId="25" applyFont="true" applyBorder="true" applyAlignment="true" applyProtection="false">
      <alignment horizontal="right" vertical="center" textRotation="0" wrapText="false" indent="0" shrinkToFit="false"/>
      <protection locked="true" hidden="false"/>
    </xf>
    <xf numFmtId="168" fontId="12" fillId="2" borderId="0" xfId="19" applyFont="true" applyBorder="true" applyAlignment="true" applyProtection="true">
      <alignment horizontal="general" vertical="center" textRotation="0" wrapText="false" indent="0" shrinkToFit="false"/>
      <protection locked="true" hidden="false"/>
    </xf>
    <xf numFmtId="168" fontId="12" fillId="3" borderId="10" xfId="0" applyFont="true" applyBorder="true" applyAlignment="true" applyProtection="true">
      <alignment horizontal="right" vertical="center" textRotation="0" wrapText="false" indent="0" shrinkToFit="false"/>
      <protection locked="true" hidden="true"/>
    </xf>
    <xf numFmtId="164" fontId="12" fillId="2" borderId="11" xfId="25" applyFont="true" applyBorder="true" applyAlignment="true" applyProtection="false">
      <alignment horizontal="right" vertical="center" textRotation="0" wrapText="true" indent="0" shrinkToFit="false"/>
      <protection locked="true" hidden="false"/>
    </xf>
    <xf numFmtId="167" fontId="12" fillId="2" borderId="12" xfId="15" applyFont="true" applyBorder="true" applyAlignment="true" applyProtection="true">
      <alignment horizontal="general" vertical="center" textRotation="0" wrapText="false" indent="0" shrinkToFit="false"/>
      <protection locked="true" hidden="false"/>
    </xf>
    <xf numFmtId="167" fontId="6" fillId="3" borderId="11" xfId="0" applyFont="true" applyBorder="true" applyAlignment="true" applyProtection="true">
      <alignment horizontal="right" vertical="center" textRotation="0" wrapText="false" indent="0" shrinkToFit="false"/>
      <protection locked="true" hidden="true"/>
    </xf>
    <xf numFmtId="164" fontId="12" fillId="2" borderId="8" xfId="0" applyFont="true" applyBorder="true" applyAlignment="true" applyProtection="false">
      <alignment horizontal="general" vertical="center" textRotation="0" wrapText="false" indent="0" shrinkToFit="false"/>
      <protection locked="true" hidden="false"/>
    </xf>
    <xf numFmtId="180" fontId="6" fillId="2" borderId="0" xfId="0" applyFont="true" applyBorder="false" applyAlignment="true" applyProtection="false">
      <alignment horizontal="general" vertical="center" textRotation="0" wrapText="false" indent="0" shrinkToFit="false"/>
      <protection locked="true" hidden="false"/>
    </xf>
    <xf numFmtId="181" fontId="6" fillId="2" borderId="0" xfId="0" applyFont="true" applyBorder="false" applyAlignment="true" applyProtection="true">
      <alignment horizontal="right" vertical="center" textRotation="0" wrapText="false" indent="0" shrinkToFit="false"/>
      <protection locked="true" hidden="true"/>
    </xf>
    <xf numFmtId="182" fontId="6" fillId="2" borderId="0" xfId="25" applyFont="true" applyBorder="false" applyAlignment="true" applyProtection="false">
      <alignment horizontal="general" vertical="center" textRotation="0" wrapText="false" indent="0" shrinkToFit="false"/>
      <protection locked="true" hidden="false"/>
    </xf>
    <xf numFmtId="181" fontId="6" fillId="2" borderId="0" xfId="0" applyFont="true" applyBorder="true" applyAlignment="true" applyProtection="true">
      <alignment horizontal="right" vertical="center" textRotation="0" wrapText="false" indent="0" shrinkToFit="false"/>
      <protection locked="true" hidden="true"/>
    </xf>
    <xf numFmtId="164" fontId="20" fillId="2" borderId="0" xfId="0" applyFont="true" applyBorder="false" applyAlignment="true" applyProtection="false">
      <alignment horizontal="general" vertical="center" textRotation="0" wrapText="false" indent="0" shrinkToFit="false"/>
      <protection locked="true" hidden="false"/>
    </xf>
    <xf numFmtId="182" fontId="20" fillId="2" borderId="0" xfId="0" applyFont="true" applyBorder="false" applyAlignment="true" applyProtection="false">
      <alignment horizontal="general" vertical="center" textRotation="0" wrapText="false" indent="0" shrinkToFit="false"/>
      <protection locked="true" hidden="false"/>
    </xf>
    <xf numFmtId="181" fontId="12" fillId="2" borderId="0" xfId="0" applyFont="true" applyBorder="true" applyAlignment="true" applyProtection="true">
      <alignment horizontal="right" vertical="center" textRotation="0" wrapText="false" indent="0" shrinkToFit="false"/>
      <protection locked="true" hidden="true"/>
    </xf>
    <xf numFmtId="171" fontId="20" fillId="2" borderId="0" xfId="19" applyFont="true" applyBorder="true" applyAlignment="true" applyProtection="true">
      <alignment horizontal="general" vertical="center" textRotation="0" wrapText="false" indent="0" shrinkToFit="false"/>
      <protection locked="true" hidden="false"/>
    </xf>
    <xf numFmtId="181" fontId="18" fillId="2" borderId="0" xfId="0" applyFont="true" applyBorder="true" applyAlignment="true" applyProtection="true">
      <alignment horizontal="right" vertical="center" textRotation="0" wrapText="false" indent="0" shrinkToFit="false"/>
      <protection locked="true" hidden="true"/>
    </xf>
    <xf numFmtId="181" fontId="18" fillId="2" borderId="0" xfId="0" applyFont="true" applyBorder="false" applyAlignment="true" applyProtection="true">
      <alignment horizontal="right" vertical="center" textRotation="0" wrapText="false" indent="0" shrinkToFit="false"/>
      <protection locked="true" hidden="true"/>
    </xf>
    <xf numFmtId="164" fontId="0" fillId="2" borderId="0" xfId="0" applyFont="false" applyBorder="false" applyAlignment="true" applyProtection="false">
      <alignment horizontal="general" vertical="center" textRotation="0" wrapText="false" indent="0" shrinkToFit="false"/>
      <protection locked="true" hidden="false"/>
    </xf>
    <xf numFmtId="182" fontId="0" fillId="2" borderId="0" xfId="0" applyFont="false" applyBorder="false" applyAlignment="true" applyProtection="false">
      <alignment horizontal="general" vertical="center" textRotation="0" wrapText="false" indent="0" shrinkToFit="false"/>
      <protection locked="true" hidden="false"/>
    </xf>
    <xf numFmtId="182" fontId="22" fillId="2" borderId="0" xfId="0" applyFont="true" applyBorder="false" applyAlignment="true" applyProtection="false">
      <alignment horizontal="general" vertical="center" textRotation="0" wrapText="false" indent="0" shrinkToFit="false"/>
      <protection locked="true" hidden="false"/>
    </xf>
    <xf numFmtId="164" fontId="12" fillId="0" borderId="3" xfId="26" applyFont="true" applyBorder="true" applyAlignment="true" applyProtection="false">
      <alignment horizontal="center" vertical="center" textRotation="0" wrapText="false" indent="0" shrinkToFit="false"/>
      <protection locked="true" hidden="false"/>
    </xf>
    <xf numFmtId="164" fontId="12" fillId="0" borderId="2" xfId="26" applyFont="true" applyBorder="true" applyAlignment="true" applyProtection="false">
      <alignment horizontal="center" vertical="center" textRotation="0" wrapText="false" indent="0" shrinkToFit="false"/>
      <protection locked="true" hidden="false"/>
    </xf>
    <xf numFmtId="167" fontId="6" fillId="2" borderId="0" xfId="15" applyFont="true" applyBorder="true" applyAlignment="true" applyProtection="true">
      <alignment horizontal="general" vertical="center" textRotation="0" wrapText="false" indent="0" shrinkToFit="false"/>
      <protection locked="true" hidden="false"/>
    </xf>
    <xf numFmtId="167" fontId="6" fillId="2" borderId="5" xfId="15" applyFont="true" applyBorder="true" applyAlignment="true" applyProtection="true">
      <alignment horizontal="general" vertical="center" textRotation="0" wrapText="false" indent="0" shrinkToFit="false"/>
      <protection locked="true" hidden="false"/>
    </xf>
    <xf numFmtId="171" fontId="6" fillId="2" borderId="0" xfId="0" applyFont="true" applyBorder="false" applyAlignment="true" applyProtection="false">
      <alignment horizontal="general" vertical="center" textRotation="0" wrapText="false" indent="0" shrinkToFit="false"/>
      <protection locked="true" hidden="false"/>
    </xf>
    <xf numFmtId="167" fontId="12" fillId="2" borderId="4" xfId="15" applyFont="true" applyBorder="true" applyAlignment="true" applyProtection="true">
      <alignment horizontal="general" vertical="center" textRotation="0" wrapText="false" indent="0" shrinkToFit="false"/>
      <protection locked="true" hidden="false"/>
    </xf>
    <xf numFmtId="167" fontId="12" fillId="2" borderId="7" xfId="15" applyFont="true" applyBorder="true" applyAlignment="true" applyProtection="true">
      <alignment horizontal="general" vertical="center" textRotation="0" wrapText="false" indent="0" shrinkToFit="false"/>
      <protection locked="true" hidden="false"/>
    </xf>
    <xf numFmtId="182"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right" vertical="center" textRotation="0" wrapText="false" indent="0" shrinkToFit="false"/>
      <protection locked="true" hidden="false"/>
    </xf>
    <xf numFmtId="164" fontId="12" fillId="2" borderId="0" xfId="0" applyFont="true" applyBorder="true" applyAlignment="true" applyProtection="false">
      <alignment horizontal="right" vertical="center" textRotation="0" wrapText="false" indent="0" shrinkToFit="false"/>
      <protection locked="true" hidden="false"/>
    </xf>
    <xf numFmtId="183" fontId="6" fillId="2" borderId="0" xfId="0" applyFont="true" applyBorder="true" applyAlignment="true" applyProtection="false">
      <alignment horizontal="general" vertical="center" textRotation="0" wrapText="false" indent="0" shrinkToFit="false"/>
      <protection locked="true" hidden="false"/>
    </xf>
    <xf numFmtId="164" fontId="17" fillId="2" borderId="10" xfId="0" applyFont="true" applyBorder="true" applyAlignment="true" applyProtection="false">
      <alignment horizontal="right" vertical="center" textRotation="0" wrapText="true" indent="0" shrinkToFit="false"/>
      <protection locked="true" hidden="false"/>
    </xf>
    <xf numFmtId="164" fontId="12" fillId="0" borderId="1" xfId="26" applyFont="true" applyBorder="true" applyAlignment="true" applyProtection="false">
      <alignment horizontal="center" vertical="center" textRotation="0" wrapText="false" indent="0" shrinkToFit="false"/>
      <protection locked="true" hidden="false"/>
    </xf>
    <xf numFmtId="183" fontId="12" fillId="0" borderId="1" xfId="26" applyFont="true" applyBorder="true" applyAlignment="true" applyProtection="false">
      <alignment horizontal="center" vertical="center" textRotation="0" wrapText="false" indent="0" shrinkToFit="false"/>
      <protection locked="true" hidden="false"/>
    </xf>
    <xf numFmtId="167" fontId="12" fillId="0" borderId="10" xfId="26" applyFont="true" applyBorder="true" applyAlignment="true" applyProtection="false">
      <alignment horizontal="center" vertical="center" textRotation="0" wrapText="false" indent="0" shrinkToFit="false"/>
      <protection locked="true" hidden="false"/>
    </xf>
    <xf numFmtId="183" fontId="6" fillId="2" borderId="0" xfId="0" applyFont="true" applyBorder="false" applyAlignment="true" applyProtection="false">
      <alignment horizontal="general" vertical="center" textRotation="0" wrapText="false" indent="0" shrinkToFit="false"/>
      <protection locked="true" hidden="false"/>
    </xf>
    <xf numFmtId="183" fontId="6" fillId="2" borderId="0" xfId="19" applyFont="true" applyBorder="true" applyAlignment="true" applyProtection="true">
      <alignment horizontal="general" vertical="center" textRotation="0" wrapText="false" indent="0" shrinkToFit="false"/>
      <protection locked="true" hidden="false"/>
    </xf>
    <xf numFmtId="164" fontId="12" fillId="2" borderId="5" xfId="0" applyFont="true" applyBorder="true" applyAlignment="true" applyProtection="false">
      <alignment horizontal="right" vertical="center" textRotation="0" wrapText="true" indent="0" shrinkToFit="false"/>
      <protection locked="true" hidden="false"/>
    </xf>
    <xf numFmtId="183" fontId="12" fillId="0" borderId="10" xfId="26" applyFont="true" applyBorder="true" applyAlignment="true" applyProtection="false">
      <alignment horizontal="center" vertical="center" textRotation="0" wrapText="false" indent="0" shrinkToFit="false"/>
      <protection locked="true" hidden="false"/>
    </xf>
    <xf numFmtId="164" fontId="6" fillId="2" borderId="7" xfId="25" applyFont="true" applyBorder="true" applyAlignment="true" applyProtection="false">
      <alignment horizontal="right" vertical="center" textRotation="0" wrapText="false" indent="0" shrinkToFit="false"/>
      <protection locked="true" hidden="false"/>
    </xf>
    <xf numFmtId="168" fontId="6" fillId="2" borderId="4" xfId="19" applyFont="true" applyBorder="true" applyAlignment="true" applyProtection="true">
      <alignment horizontal="general" vertical="center" textRotation="0" wrapText="false" indent="0" shrinkToFit="false"/>
      <protection locked="true" hidden="false"/>
    </xf>
    <xf numFmtId="168" fontId="6" fillId="2" borderId="7" xfId="19" applyFont="true" applyBorder="true" applyAlignment="true" applyProtection="true">
      <alignment horizontal="general" vertical="center" textRotation="0" wrapText="false" indent="0" shrinkToFit="false"/>
      <protection locked="true" hidden="false"/>
    </xf>
    <xf numFmtId="168" fontId="6" fillId="2" borderId="5" xfId="19" applyFont="true" applyBorder="true" applyAlignment="true" applyProtection="true">
      <alignment horizontal="general" vertical="center" textRotation="0" wrapText="false" indent="0" shrinkToFit="false"/>
      <protection locked="true" hidden="false"/>
    </xf>
    <xf numFmtId="168" fontId="12" fillId="2" borderId="7" xfId="19" applyFont="true" applyBorder="true" applyAlignment="true" applyProtection="true">
      <alignment horizontal="general" vertical="center" textRotation="0" wrapText="false" indent="0" shrinkToFit="false"/>
      <protection locked="true" hidden="false"/>
    </xf>
    <xf numFmtId="168" fontId="6" fillId="2" borderId="0" xfId="15" applyFont="true" applyBorder="true" applyAlignment="true" applyProtection="true">
      <alignment horizontal="general" vertical="center" textRotation="0" wrapText="false" indent="0" shrinkToFit="false"/>
      <protection locked="true" hidden="false"/>
    </xf>
    <xf numFmtId="164" fontId="12" fillId="0" borderId="10" xfId="26" applyFont="true" applyBorder="true" applyAlignment="true" applyProtection="false">
      <alignment horizontal="center" vertical="center" textRotation="0" wrapText="false" indent="0" shrinkToFit="false"/>
      <protection locked="true" hidden="false"/>
    </xf>
    <xf numFmtId="164" fontId="9" fillId="2" borderId="7" xfId="25" applyFont="true" applyBorder="true" applyAlignment="true" applyProtection="false">
      <alignment horizontal="right" vertical="center" textRotation="0" wrapText="false" indent="0" shrinkToFit="false"/>
      <protection locked="true" hidden="false"/>
    </xf>
    <xf numFmtId="168" fontId="6" fillId="2" borderId="4" xfId="0" applyFont="tru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true" applyProtection="false">
      <alignment horizontal="right" vertical="center" textRotation="0" wrapText="false" indent="0" shrinkToFit="false"/>
      <protection locked="true" hidden="false"/>
    </xf>
    <xf numFmtId="168" fontId="6" fillId="2" borderId="5" xfId="0" applyFont="true" applyBorder="true" applyAlignment="true" applyProtection="false">
      <alignment horizontal="general" vertical="center" textRotation="0" wrapText="false" indent="0" shrinkToFit="false"/>
      <protection locked="true" hidden="false"/>
    </xf>
    <xf numFmtId="164" fontId="12" fillId="0" borderId="11" xfId="25" applyFont="true" applyBorder="true" applyAlignment="true" applyProtection="false">
      <alignment horizontal="right" vertical="center" textRotation="0" wrapText="true" indent="0" shrinkToFit="false"/>
      <protection locked="true" hidden="false"/>
    </xf>
    <xf numFmtId="167" fontId="12" fillId="0" borderId="12" xfId="15" applyFont="true" applyBorder="true" applyAlignment="true" applyProtection="true">
      <alignment horizontal="general" vertical="center" textRotation="0" wrapText="false" indent="0" shrinkToFit="false"/>
      <protection locked="true" hidden="false"/>
    </xf>
    <xf numFmtId="167" fontId="12" fillId="0" borderId="12" xfId="0" applyFont="true" applyBorder="true" applyAlignment="true" applyProtection="true">
      <alignment horizontal="right" vertical="center" textRotation="0" wrapText="false" indent="0" shrinkToFit="false"/>
      <protection locked="true" hidden="true"/>
    </xf>
    <xf numFmtId="167" fontId="12" fillId="0" borderId="11" xfId="15" applyFont="true" applyBorder="true" applyAlignment="true" applyProtection="true">
      <alignment horizontal="general" vertical="center" textRotation="0" wrapText="false" indent="0" shrinkToFit="false"/>
      <protection locked="true" hidden="false"/>
    </xf>
    <xf numFmtId="182" fontId="5" fillId="2" borderId="0" xfId="0" applyFont="true" applyBorder="false" applyAlignment="true" applyProtection="false">
      <alignment horizontal="general" vertical="center" textRotation="0" wrapText="false" indent="0" shrinkToFit="false"/>
      <protection locked="true" hidden="false"/>
    </xf>
    <xf numFmtId="182" fontId="24" fillId="2" borderId="0" xfId="0" applyFont="true" applyBorder="false" applyAlignment="true" applyProtection="false">
      <alignment horizontal="general" vertical="center" textRotation="0" wrapText="false" indent="0" shrinkToFit="false"/>
      <protection locked="true" hidden="false"/>
    </xf>
    <xf numFmtId="182" fontId="25" fillId="2" borderId="0" xfId="0" applyFont="true" applyBorder="false" applyAlignment="true" applyProtection="false">
      <alignment horizontal="general" vertical="center" textRotation="0" wrapText="fals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82" fontId="5" fillId="2" borderId="0" xfId="19" applyFont="true" applyBorder="true" applyAlignment="true" applyProtection="true">
      <alignment horizontal="general" vertical="center" textRotation="0" wrapText="false" indent="0" shrinkToFit="false"/>
      <protection locked="true" hidden="false"/>
    </xf>
    <xf numFmtId="164" fontId="24" fillId="2" borderId="0" xfId="0" applyFont="true" applyBorder="false" applyAlignment="true" applyProtection="false">
      <alignment horizontal="general" vertical="center" textRotation="0" wrapText="false" indent="0" shrinkToFit="false"/>
      <protection locked="true" hidden="false"/>
    </xf>
    <xf numFmtId="164" fontId="4" fillId="2" borderId="0" xfId="23" applyFont="true" applyBorder="true" applyAlignment="true" applyProtection="true">
      <alignment horizontal="general" vertical="center" textRotation="0" wrapText="false" indent="0" shrinkToFit="false"/>
      <protection locked="true" hidden="false"/>
    </xf>
    <xf numFmtId="165" fontId="5" fillId="2" borderId="0" xfId="0" applyFont="true" applyBorder="false" applyAlignment="true" applyProtection="false">
      <alignment horizontal="general" vertical="center" textRotation="0" wrapText="false" indent="0" shrinkToFit="false"/>
      <protection locked="true" hidden="false"/>
    </xf>
    <xf numFmtId="171" fontId="5" fillId="2" borderId="0" xfId="19" applyFont="true" applyBorder="true" applyAlignment="true" applyProtection="true">
      <alignment horizontal="general" vertical="center" textRotation="0" wrapText="false" indent="0" shrinkToFit="false"/>
      <protection locked="true" hidden="false"/>
    </xf>
    <xf numFmtId="166" fontId="5" fillId="2" borderId="0" xfId="19" applyFont="true" applyBorder="true" applyAlignment="true" applyProtection="true">
      <alignment horizontal="general" vertical="center" textRotation="0" wrapText="false" indent="0" shrinkToFit="false"/>
      <protection locked="true" hidden="false"/>
    </xf>
    <xf numFmtId="184" fontId="12" fillId="2" borderId="0" xfId="0" applyFont="true" applyBorder="true" applyAlignment="true" applyProtection="false">
      <alignment horizontal="center" vertical="center" textRotation="0" wrapText="false" indent="0" shrinkToFit="false"/>
      <protection locked="true" hidden="false"/>
    </xf>
    <xf numFmtId="184" fontId="12" fillId="2" borderId="0" xfId="25" applyFont="true" applyBorder="true" applyAlignment="true" applyProtection="false">
      <alignment horizontal="center" vertical="center" textRotation="0" wrapText="false" indent="0" shrinkToFit="false"/>
      <protection locked="true" hidden="false"/>
    </xf>
    <xf numFmtId="164" fontId="6" fillId="0" borderId="0" xfId="26" applyFont="true" applyBorder="true" applyAlignment="false" applyProtection="false">
      <alignment horizontal="general" vertical="center" textRotation="0" wrapText="false" indent="0" shrinkToFit="false"/>
      <protection locked="true" hidden="false"/>
    </xf>
    <xf numFmtId="164" fontId="12" fillId="2" borderId="0" xfId="0" applyFont="true" applyBorder="true" applyAlignment="true" applyProtection="false">
      <alignment horizontal="center" vertical="center" textRotation="0" wrapText="true" indent="0" shrinkToFit="false"/>
      <protection locked="true" hidden="false"/>
    </xf>
    <xf numFmtId="164" fontId="12" fillId="2" borderId="0" xfId="25" applyFont="true" applyBorder="true" applyAlignment="true" applyProtection="false">
      <alignment horizontal="center" vertical="center" textRotation="0" wrapText="true" indent="0" shrinkToFit="false"/>
      <protection locked="true" hidden="false"/>
    </xf>
    <xf numFmtId="164" fontId="12" fillId="2" borderId="0" xfId="0" applyFont="true" applyBorder="true" applyAlignment="true" applyProtection="false">
      <alignment horizontal="right" vertical="center" textRotation="0" wrapText="true" indent="0" shrinkToFit="false"/>
      <protection locked="true" hidden="false"/>
    </xf>
    <xf numFmtId="164" fontId="17" fillId="2" borderId="13" xfId="0" applyFont="true" applyBorder="true" applyAlignment="true" applyProtection="false">
      <alignment horizontal="right" vertical="center"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17" fillId="0" borderId="1" xfId="0" applyFont="true" applyBorder="true" applyAlignment="true" applyProtection="true">
      <alignment horizontal="center" vertical="center" textRotation="0" wrapText="true" indent="0" shrinkToFit="false"/>
      <protection locked="true" hidden="false"/>
    </xf>
    <xf numFmtId="179" fontId="6" fillId="2" borderId="0" xfId="0" applyFont="true" applyBorder="false" applyAlignment="true" applyProtection="false">
      <alignment horizontal="general" vertical="center" textRotation="0" wrapText="false" indent="0" shrinkToFit="false"/>
      <protection locked="true" hidden="false"/>
    </xf>
    <xf numFmtId="167" fontId="6" fillId="2" borderId="0" xfId="19" applyFont="true" applyBorder="true" applyAlignment="true" applyProtection="true">
      <alignment horizontal="general" vertical="center" textRotation="0" wrapText="false" indent="0" shrinkToFit="false"/>
      <protection locked="true" hidden="false"/>
    </xf>
    <xf numFmtId="167" fontId="26" fillId="2" borderId="0" xfId="0" applyFont="true" applyBorder="false" applyAlignment="true" applyProtection="false">
      <alignment horizontal="general" vertical="center" textRotation="0" wrapText="false" indent="0" shrinkToFit="false"/>
      <protection locked="true" hidden="false"/>
    </xf>
    <xf numFmtId="167" fontId="17" fillId="0" borderId="1" xfId="0" applyFont="true" applyBorder="true" applyAlignment="true" applyProtection="true">
      <alignment horizontal="center" vertical="center" textRotation="0" wrapText="true" indent="0" shrinkToFit="false"/>
      <protection locked="true" hidden="false"/>
    </xf>
    <xf numFmtId="164" fontId="6" fillId="2" borderId="8" xfId="0" applyFont="true" applyBorder="true" applyAlignment="true" applyProtection="false">
      <alignment horizontal="general" vertical="center" textRotation="0" wrapText="false" indent="0" shrinkToFit="false"/>
      <protection locked="true" hidden="false"/>
    </xf>
    <xf numFmtId="173" fontId="6" fillId="2" borderId="0" xfId="0" applyFont="true" applyBorder="false" applyAlignment="true" applyProtection="false">
      <alignment horizontal="general" vertical="center" textRotation="0" wrapText="false" indent="0" shrinkToFit="false"/>
      <protection locked="true" hidden="false"/>
    </xf>
    <xf numFmtId="168" fontId="12" fillId="2" borderId="4" xfId="15" applyFont="true" applyBorder="true" applyAlignment="true" applyProtection="tru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4" fontId="5" fillId="2" borderId="8" xfId="0" applyFont="true" applyBorder="true" applyAlignment="true" applyProtection="false">
      <alignment horizontal="general" vertical="center" textRotation="0" wrapText="false" indent="0" shrinkToFit="false"/>
      <protection locked="true" hidden="false"/>
    </xf>
    <xf numFmtId="185" fontId="5" fillId="2" borderId="0" xfId="0" applyFont="true" applyBorder="false" applyAlignment="true" applyProtection="false">
      <alignment horizontal="general" vertical="center" textRotation="0" wrapText="false" indent="0" shrinkToFit="false"/>
      <protection locked="true" hidden="false"/>
    </xf>
    <xf numFmtId="164" fontId="27" fillId="2" borderId="0" xfId="0" applyFont="true" applyBorder="false" applyAlignment="true" applyProtection="false">
      <alignment horizontal="general" vertical="center" textRotation="0" wrapText="false" indent="0" shrinkToFit="false"/>
      <protection locked="true" hidden="false"/>
    </xf>
    <xf numFmtId="182" fontId="5" fillId="2" borderId="0" xfId="21" applyFont="true" applyBorder="true" applyAlignment="true" applyProtection="true">
      <alignment horizontal="general" vertical="center" textRotation="0" wrapText="false" indent="0" shrinkToFit="false"/>
      <protection locked="true" hidden="false"/>
    </xf>
    <xf numFmtId="180" fontId="28" fillId="2" borderId="0" xfId="0" applyFont="true" applyBorder="false" applyAlignment="true" applyProtection="false">
      <alignment horizontal="general" vertical="center" textRotation="0" wrapText="false" indent="0" shrinkToFit="false"/>
      <protection locked="true" hidden="false"/>
    </xf>
    <xf numFmtId="164" fontId="29" fillId="2" borderId="0" xfId="0" applyFont="true" applyBorder="false" applyAlignment="true" applyProtection="false">
      <alignment horizontal="general" vertical="center" textRotation="0" wrapText="false" indent="0" shrinkToFit="false"/>
      <protection locked="true" hidden="false"/>
    </xf>
    <xf numFmtId="182" fontId="24" fillId="2" borderId="0" xfId="15" applyFont="true" applyBorder="true" applyAlignment="true" applyProtection="true">
      <alignment horizontal="general" vertical="center" textRotation="0" wrapText="false" indent="0" shrinkToFit="false"/>
      <protection locked="true" hidden="false"/>
    </xf>
    <xf numFmtId="174" fontId="24" fillId="2" borderId="0" xfId="0" applyFont="true" applyBorder="false" applyAlignment="true" applyProtection="false">
      <alignment horizontal="general" vertical="center" textRotation="0" wrapText="false" indent="0" shrinkToFit="false"/>
      <protection locked="true" hidden="false"/>
    </xf>
    <xf numFmtId="164" fontId="30" fillId="2" borderId="0" xfId="20" applyFont="true" applyBorder="true" applyAlignment="true" applyProtection="true">
      <alignment horizontal="general" vertical="center" textRotation="0" wrapText="false" indent="0" shrinkToFit="false"/>
      <protection locked="true" hidden="false"/>
    </xf>
    <xf numFmtId="164" fontId="17" fillId="2" borderId="3" xfId="0" applyFont="true" applyBorder="true" applyAlignment="true" applyProtection="false">
      <alignment horizontal="general" vertical="center" textRotation="0" wrapText="false" indent="0" shrinkToFit="false"/>
      <protection locked="true" hidden="false"/>
    </xf>
    <xf numFmtId="184" fontId="12" fillId="2" borderId="3" xfId="25" applyFont="true" applyBorder="true" applyAlignment="true" applyProtection="false">
      <alignment horizontal="center" vertical="center" textRotation="0" wrapText="false" indent="0" shrinkToFit="false"/>
      <protection locked="true" hidden="false"/>
    </xf>
    <xf numFmtId="164" fontId="9" fillId="2" borderId="0" xfId="25" applyFont="true" applyBorder="false" applyAlignment="true" applyProtection="false">
      <alignment horizontal="general" vertical="center" textRotation="0" wrapText="false" indent="0" shrinkToFit="false"/>
      <protection locked="true" hidden="false"/>
    </xf>
    <xf numFmtId="186"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25" applyFont="true" applyBorder="false" applyAlignment="true" applyProtection="false">
      <alignment horizontal="general" vertical="center" textRotation="0" wrapText="false" indent="0" shrinkToFit="false"/>
      <protection locked="true" hidden="false"/>
    </xf>
    <xf numFmtId="164" fontId="12" fillId="2" borderId="4" xfId="0" applyFont="true" applyBorder="true" applyAlignment="true" applyProtection="false">
      <alignment horizontal="general" vertical="center" textRotation="0" wrapText="false" indent="0" shrinkToFit="false"/>
      <protection locked="true" hidden="false"/>
    </xf>
    <xf numFmtId="167" fontId="12" fillId="2" borderId="4" xfId="22" applyFont="true" applyBorder="true" applyAlignment="true" applyProtection="true">
      <alignment horizontal="general" vertical="center" textRotation="0" wrapText="false" indent="0" shrinkToFit="false"/>
      <protection locked="true" hidden="false"/>
    </xf>
    <xf numFmtId="186" fontId="12" fillId="2" borderId="4" xfId="22" applyFont="true" applyBorder="true" applyAlignment="true" applyProtection="true">
      <alignment horizontal="general" vertical="center" textRotation="0" wrapText="false" indent="0" shrinkToFit="false"/>
      <protection locked="true" hidden="false"/>
    </xf>
    <xf numFmtId="164" fontId="12" fillId="2" borderId="0" xfId="25" applyFont="true" applyBorder="false" applyAlignment="true" applyProtection="false">
      <alignment horizontal="general" vertical="center" textRotation="0" wrapText="false" indent="0" shrinkToFit="false"/>
      <protection locked="true" hidden="false"/>
    </xf>
    <xf numFmtId="167" fontId="6" fillId="2" borderId="0" xfId="25" applyFont="true" applyBorder="false" applyAlignment="true" applyProtection="false">
      <alignment horizontal="general" vertical="center" textRotation="0" wrapText="false" indent="0" shrinkToFit="false"/>
      <protection locked="true" hidden="false"/>
    </xf>
    <xf numFmtId="164" fontId="17" fillId="2" borderId="1" xfId="25" applyFont="true" applyBorder="true" applyAlignment="true" applyProtection="false">
      <alignment horizontal="general" vertical="center" textRotation="0" wrapText="false" indent="0" shrinkToFit="false"/>
      <protection locked="true" hidden="false"/>
    </xf>
    <xf numFmtId="167" fontId="12" fillId="2" borderId="14" xfId="25" applyFont="true" applyBorder="true" applyAlignment="true" applyProtection="false">
      <alignment horizontal="center" vertical="center" textRotation="0" wrapText="false" indent="0" shrinkToFit="false"/>
      <protection locked="true" hidden="false"/>
    </xf>
    <xf numFmtId="186" fontId="12" fillId="2" borderId="14" xfId="25" applyFont="true" applyBorder="true" applyAlignment="true" applyProtection="false">
      <alignment horizontal="center" vertical="center" textRotation="0" wrapText="false" indent="0" shrinkToFit="false"/>
      <protection locked="true" hidden="false"/>
    </xf>
    <xf numFmtId="164" fontId="12" fillId="2" borderId="4" xfId="25" applyFont="true" applyBorder="true" applyAlignment="true" applyProtection="false">
      <alignment horizontal="general" vertical="center" textRotation="0" wrapText="false" indent="0" shrinkToFit="false"/>
      <protection locked="true" hidden="false"/>
    </xf>
    <xf numFmtId="184" fontId="12" fillId="2" borderId="1" xfId="25" applyFont="true" applyBorder="true" applyAlignment="true" applyProtection="false">
      <alignment horizontal="center" vertical="center" textRotation="0" wrapText="false" indent="0" shrinkToFit="false"/>
      <protection locked="true" hidden="false"/>
    </xf>
    <xf numFmtId="166" fontId="6" fillId="2" borderId="0" xfId="19" applyFont="true" applyBorder="true" applyAlignment="true" applyProtection="true">
      <alignment horizontal="right" vertical="center" textRotation="0" wrapText="false" indent="0" shrinkToFit="false"/>
      <protection locked="true" hidden="false"/>
    </xf>
    <xf numFmtId="164" fontId="6" fillId="2" borderId="0" xfId="25" applyFont="true" applyBorder="true" applyAlignment="true" applyProtection="false">
      <alignment horizontal="general" vertical="center" textRotation="0" wrapText="false" indent="0" shrinkToFit="false"/>
      <protection locked="true" hidden="false"/>
    </xf>
    <xf numFmtId="164" fontId="31"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30" applyFont="true" applyBorder="false" applyAlignment="false" applyProtection="true">
      <alignment horizontal="left" vertical="center" textRotation="0" wrapText="false" indent="0" shrinkToFit="false"/>
      <protection locked="true" hidden="false"/>
    </xf>
    <xf numFmtId="164" fontId="5" fillId="2" borderId="0" xfId="25"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25" applyFont="true" applyBorder="false" applyAlignment="false" applyProtection="false">
      <alignment horizontal="general" vertical="bottom" textRotation="0" wrapText="false" indent="0" shrinkToFit="false"/>
      <protection locked="true" hidden="false"/>
    </xf>
    <xf numFmtId="184" fontId="12" fillId="2" borderId="0" xfId="25" applyFont="true" applyBorder="true" applyAlignment="true" applyProtection="false">
      <alignment horizontal="center" vertical="bottom" textRotation="0" wrapText="false" indent="0" shrinkToFit="false"/>
      <protection locked="true" hidden="false"/>
    </xf>
    <xf numFmtId="164" fontId="12" fillId="2" borderId="0" xfId="25" applyFont="true" applyBorder="true" applyAlignment="true" applyProtection="false">
      <alignment horizontal="center" vertical="center" textRotation="0" wrapText="false" indent="0" shrinkToFit="false"/>
      <protection locked="true" hidden="false"/>
    </xf>
    <xf numFmtId="164" fontId="17" fillId="2" borderId="1" xfId="0" applyFont="true" applyBorder="true" applyAlignment="true" applyProtection="false">
      <alignment horizontal="general" vertical="center" textRotation="0" wrapText="false" indent="0" shrinkToFit="false"/>
      <protection locked="true" hidden="false"/>
    </xf>
    <xf numFmtId="164" fontId="17" fillId="0" borderId="1" xfId="26" applyFont="true" applyBorder="true" applyAlignment="true" applyProtection="false">
      <alignment horizontal="center" vertical="center" textRotation="0" wrapText="true" indent="0" shrinkToFit="false"/>
      <protection locked="true" hidden="false"/>
    </xf>
    <xf numFmtId="167" fontId="6" fillId="2" borderId="0" xfId="22" applyFont="true" applyBorder="true" applyAlignment="true" applyProtection="true">
      <alignment horizontal="general" vertical="center" textRotation="0" wrapText="false" indent="0" shrinkToFit="false"/>
      <protection locked="true" hidden="false"/>
    </xf>
    <xf numFmtId="167" fontId="6" fillId="2" borderId="1" xfId="15" applyFont="true" applyBorder="true" applyAlignment="true" applyProtection="true">
      <alignment horizontal="general" vertical="center"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2" fillId="2" borderId="0" xfId="25" applyFont="true" applyBorder="false" applyAlignment="false" applyProtection="false">
      <alignment horizontal="general" vertical="bottom" textRotation="0" wrapText="false" indent="0" shrinkToFit="false"/>
      <protection locked="true" hidden="false"/>
    </xf>
    <xf numFmtId="167" fontId="6" fillId="2" borderId="0" xfId="25" applyFont="true" applyBorder="false" applyAlignment="false" applyProtection="false">
      <alignment horizontal="general" vertical="bottom" textRotation="0" wrapText="false" indent="0" shrinkToFit="false"/>
      <protection locked="true" hidden="false"/>
    </xf>
    <xf numFmtId="167" fontId="6" fillId="2" borderId="0" xfId="15" applyFont="true" applyBorder="true" applyAlignment="true" applyProtection="true">
      <alignment horizontal="general" vertical="bottom" textRotation="0" wrapText="false" indent="0" shrinkToFit="false"/>
      <protection locked="true" hidden="false"/>
    </xf>
    <xf numFmtId="167" fontId="6" fillId="2" borderId="0" xfId="0" applyFont="true" applyBorder="false" applyAlignment="false" applyProtection="false">
      <alignment horizontal="general" vertical="bottom" textRotation="0" wrapText="false" indent="0" shrinkToFit="false"/>
      <protection locked="true" hidden="false"/>
    </xf>
    <xf numFmtId="167" fontId="6" fillId="2" borderId="0" xfId="19" applyFont="true" applyBorder="true" applyAlignment="true" applyProtection="true">
      <alignment horizontal="general" vertical="bottom" textRotation="0" wrapText="false" indent="0" shrinkToFit="false"/>
      <protection locked="true" hidden="false"/>
    </xf>
    <xf numFmtId="167" fontId="17" fillId="0" borderId="1" xfId="26" applyFont="true" applyBorder="true" applyAlignment="true" applyProtection="false">
      <alignment horizontal="center" vertical="center" textRotation="0" wrapText="true" indent="0" shrinkToFit="false"/>
      <protection locked="true" hidden="false"/>
    </xf>
    <xf numFmtId="167" fontId="6" fillId="2" borderId="0" xfId="25" applyFont="true" applyBorder="false" applyAlignment="true" applyProtection="false">
      <alignment horizontal="right" vertical="bottom" textRotation="0" wrapText="false" indent="0" shrinkToFit="false"/>
      <protection locked="true" hidden="false"/>
    </xf>
    <xf numFmtId="167" fontId="6" fillId="2" borderId="0" xfId="22" applyFont="true" applyBorder="true" applyAlignment="true" applyProtection="true">
      <alignment horizontal="general" vertical="bottom" textRotation="0" wrapText="false" indent="0" shrinkToFit="false"/>
      <protection locked="true" hidden="false"/>
    </xf>
    <xf numFmtId="167" fontId="6" fillId="2" borderId="0" xfId="22" applyFont="true" applyBorder="true" applyAlignment="true" applyProtection="true">
      <alignment horizontal="right" vertical="bottom" textRotation="0" wrapText="false" indent="0" shrinkToFit="false"/>
      <protection locked="true" hidden="false"/>
    </xf>
    <xf numFmtId="167" fontId="6" fillId="2" borderId="1" xfId="0" applyFont="true" applyBorder="true" applyAlignment="false" applyProtection="false">
      <alignment horizontal="general" vertical="bottom" textRotation="0" wrapText="false" indent="0" shrinkToFit="false"/>
      <protection locked="true" hidden="false"/>
    </xf>
    <xf numFmtId="164" fontId="12" fillId="2" borderId="4" xfId="25" applyFont="true" applyBorder="true" applyAlignment="false" applyProtection="false">
      <alignment horizontal="general" vertical="bottom" textRotation="0" wrapText="false" indent="0" shrinkToFit="false"/>
      <protection locked="true" hidden="false"/>
    </xf>
    <xf numFmtId="167" fontId="12" fillId="2" borderId="4" xfId="22" applyFont="true" applyBorder="true" applyAlignment="true" applyProtection="true">
      <alignment horizontal="right" vertical="bottom" textRotation="0" wrapText="false" indent="0" shrinkToFit="false"/>
      <protection locked="true" hidden="false"/>
    </xf>
    <xf numFmtId="167" fontId="12" fillId="2" borderId="4" xfId="22" applyFont="true" applyBorder="true" applyAlignment="true" applyProtection="true">
      <alignment horizontal="general" vertical="bottom" textRotation="0" wrapText="false" indent="0" shrinkToFit="false"/>
      <protection locked="true" hidden="false"/>
    </xf>
    <xf numFmtId="179" fontId="6" fillId="2" borderId="0" xfId="0" applyFont="true" applyBorder="false" applyAlignment="false" applyProtection="false">
      <alignment horizontal="general" vertical="bottom" textRotation="0" wrapText="false" indent="0" shrinkToFit="false"/>
      <protection locked="true" hidden="false"/>
    </xf>
    <xf numFmtId="166" fontId="6" fillId="2" borderId="0" xfId="19" applyFont="true" applyBorder="true" applyAlignment="true" applyProtection="true">
      <alignment horizontal="right" vertical="bottom" textRotation="0" wrapText="false" indent="0" shrinkToFit="false"/>
      <protection locked="true" hidden="false"/>
    </xf>
    <xf numFmtId="172" fontId="6" fillId="2" borderId="0" xfId="19" applyFont="true" applyBorder="true" applyAlignment="true" applyProtection="true">
      <alignment horizontal="general" vertical="bottom" textRotation="0" wrapText="false" indent="0" shrinkToFit="false"/>
      <protection locked="true" hidden="false"/>
    </xf>
    <xf numFmtId="164" fontId="6" fillId="2" borderId="0" xfId="25" applyFont="true" applyBorder="true" applyAlignment="false" applyProtection="false">
      <alignment horizontal="general" vertical="bottom" textRotation="0" wrapText="false" indent="0" shrinkToFit="false"/>
      <protection locked="true" hidden="false"/>
    </xf>
    <xf numFmtId="164" fontId="34" fillId="2" borderId="0" xfId="0" applyFont="true" applyBorder="false" applyAlignment="false" applyProtection="false">
      <alignment horizontal="general" vertical="bottom" textRotation="0" wrapText="false" indent="0" shrinkToFit="false"/>
      <protection locked="true" hidden="false"/>
    </xf>
    <xf numFmtId="164" fontId="13" fillId="2" borderId="0" xfId="23" applyFont="true" applyBorder="true" applyAlignment="true" applyProtection="tru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84" fontId="12" fillId="2" borderId="14" xfId="25" applyFont="true" applyBorder="true" applyAlignment="true" applyProtection="false">
      <alignment horizontal="center" vertical="center" textRotation="0" wrapText="false" indent="0" shrinkToFit="false"/>
      <protection locked="true" hidden="false"/>
    </xf>
    <xf numFmtId="171" fontId="12" fillId="2" borderId="0" xfId="19" applyFont="true" applyBorder="true" applyAlignment="true" applyProtection="tru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6" fontId="6" fillId="2" borderId="15" xfId="19" applyFont="true" applyBorder="true" applyAlignment="true" applyProtection="true">
      <alignment horizontal="right" vertical="center" textRotation="0" wrapText="false" indent="0" shrinkToFit="false"/>
      <protection locked="true" hidden="false"/>
    </xf>
    <xf numFmtId="164" fontId="16" fillId="2" borderId="0" xfId="25"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7" fontId="6" fillId="2" borderId="1" xfId="15" applyFont="true" applyBorder="true" applyAlignment="true" applyProtection="true">
      <alignment horizontal="general" vertical="bottom" textRotation="0" wrapText="false" indent="0" shrinkToFit="false"/>
      <protection locked="true" hidden="false"/>
    </xf>
    <xf numFmtId="164" fontId="12" fillId="2" borderId="4" xfId="0" applyFont="true" applyBorder="true" applyAlignment="false" applyProtection="false">
      <alignment horizontal="general" vertical="bottom" textRotation="0" wrapText="false" indent="0" shrinkToFit="false"/>
      <protection locked="true" hidden="false"/>
    </xf>
    <xf numFmtId="166" fontId="12" fillId="2" borderId="0" xfId="19" applyFont="true" applyBorder="true" applyAlignment="true" applyProtection="true">
      <alignment horizontal="right" vertical="bottom" textRotation="0" wrapText="false" indent="0" shrinkToFit="false"/>
      <protection locked="true" hidden="false"/>
    </xf>
    <xf numFmtId="167" fontId="12" fillId="2" borderId="1" xfId="25" applyFont="true" applyBorder="true" applyAlignment="true" applyProtection="false">
      <alignment horizontal="center" vertical="center" textRotation="0" wrapText="false" indent="0" shrinkToFit="false"/>
      <protection locked="true" hidden="false"/>
    </xf>
    <xf numFmtId="164" fontId="12" fillId="2" borderId="3" xfId="25" applyFont="true" applyBorder="true" applyAlignment="true" applyProtection="false">
      <alignment horizontal="general" vertical="center" textRotation="0" wrapText="false" indent="0" shrinkToFit="false"/>
      <protection locked="true" hidden="false"/>
    </xf>
    <xf numFmtId="167" fontId="12" fillId="2" borderId="3" xfId="22" applyFont="true" applyBorder="true" applyAlignment="true" applyProtection="true">
      <alignment horizontal="general" vertical="center" textRotation="0" wrapText="false" indent="0" shrinkToFit="false"/>
      <protection locked="true" hidden="false"/>
    </xf>
    <xf numFmtId="164" fontId="6" fillId="2" borderId="1" xfId="25" applyFont="true" applyBorder="true" applyAlignment="true" applyProtection="false">
      <alignment horizontal="general" vertical="center" textRotation="0" wrapText="false" indent="0" shrinkToFit="false"/>
      <protection locked="true" hidden="false"/>
    </xf>
    <xf numFmtId="166" fontId="12" fillId="2" borderId="1" xfId="19" applyFont="true" applyBorder="true" applyAlignment="true" applyProtection="true">
      <alignment horizontal="right" vertical="center" textRotation="0" wrapText="false" indent="0" shrinkToFit="false"/>
      <protection locked="true" hidden="false"/>
    </xf>
    <xf numFmtId="172" fontId="6" fillId="2" borderId="1" xfId="19" applyFont="true" applyBorder="true" applyAlignment="true" applyProtection="true">
      <alignment horizontal="general" vertical="center" textRotation="0" wrapText="false" indent="0" shrinkToFit="false"/>
      <protection locked="true" hidden="false"/>
    </xf>
    <xf numFmtId="172" fontId="6" fillId="2" borderId="0" xfId="0" applyFont="true" applyBorder="false" applyAlignment="true" applyProtection="false">
      <alignment horizontal="general" vertical="center" textRotation="0" wrapText="false" indent="0" shrinkToFit="false"/>
      <protection locked="true" hidden="false"/>
    </xf>
    <xf numFmtId="164" fontId="3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6" fillId="2" borderId="1" xfId="22" applyFont="true" applyBorder="true" applyAlignment="true" applyProtection="true">
      <alignment horizontal="general" vertical="center" textRotation="0" wrapText="false" indent="0" shrinkToFit="false"/>
      <protection locked="true" hidden="false"/>
    </xf>
    <xf numFmtId="167" fontId="6" fillId="2" borderId="0" xfId="25" applyFont="true" applyBorder="false" applyAlignment="true" applyProtection="false">
      <alignment horizontal="right" vertical="center" textRotation="0" wrapText="false" indent="0" shrinkToFit="false"/>
      <protection locked="true" hidden="false"/>
    </xf>
    <xf numFmtId="167" fontId="6" fillId="2" borderId="0" xfId="22" applyFont="true" applyBorder="true" applyAlignment="true" applyProtection="true">
      <alignment horizontal="right" vertical="center" textRotation="0" wrapText="false" indent="0" shrinkToFit="false"/>
      <protection locked="true" hidden="false"/>
    </xf>
    <xf numFmtId="167" fontId="12" fillId="2" borderId="4" xfId="22" applyFont="true" applyBorder="true" applyAlignment="true" applyProtection="true">
      <alignment horizontal="right" vertical="center" textRotation="0" wrapText="false" indent="0" shrinkToFit="false"/>
      <protection locked="true" hidden="false"/>
    </xf>
    <xf numFmtId="166" fontId="12" fillId="2" borderId="0" xfId="19" applyFont="true" applyBorder="true" applyAlignment="true" applyProtection="true">
      <alignment horizontal="right" vertical="center" textRotation="0" wrapText="false" indent="0" shrinkToFit="false"/>
      <protection locked="true" hidden="false"/>
    </xf>
    <xf numFmtId="182" fontId="6" fillId="2" borderId="0" xfId="15" applyFont="true" applyBorder="true" applyAlignment="true" applyProtection="true">
      <alignment horizontal="general" vertical="center" textRotation="0" wrapText="false" indent="0" shrinkToFit="false"/>
      <protection locked="true" hidden="false"/>
    </xf>
    <xf numFmtId="164" fontId="12" fillId="2" borderId="12" xfId="0" applyFont="true" applyBorder="true" applyAlignment="true" applyProtection="false">
      <alignment horizontal="general" vertical="center" textRotation="0" wrapText="false" indent="0" shrinkToFit="false"/>
      <protection locked="true" hidden="false"/>
    </xf>
    <xf numFmtId="167" fontId="12" fillId="2" borderId="12" xfId="22" applyFont="true" applyBorder="true" applyAlignment="true" applyProtection="true">
      <alignment horizontal="general" vertical="center" textRotation="0" wrapText="false" indent="0" shrinkToFit="false"/>
      <protection locked="true" hidden="false"/>
    </xf>
    <xf numFmtId="172" fontId="6" fillId="2" borderId="15" xfId="19" applyFont="true" applyBorder="true" applyAlignment="true" applyProtection="true">
      <alignment horizontal="general" vertical="center" textRotation="0" wrapText="false" indent="0" shrinkToFit="false"/>
      <protection locked="true" hidden="false"/>
    </xf>
    <xf numFmtId="164" fontId="16" fillId="2" borderId="0" xfId="25" applyFont="true" applyBorder="false" applyAlignment="true" applyProtection="false">
      <alignment horizontal="general" vertical="center" textRotation="0" wrapText="false" indent="0" shrinkToFit="false"/>
      <protection locked="true" hidden="false"/>
    </xf>
    <xf numFmtId="164" fontId="16" fillId="2" borderId="0" xfId="0" applyFont="true" applyBorder="true" applyAlignment="true" applyProtection="false">
      <alignment horizontal="general" vertical="center" textRotation="0" wrapText="false" indent="0" shrinkToFit="false"/>
      <protection locked="true" hidden="false"/>
    </xf>
    <xf numFmtId="184" fontId="35" fillId="2" borderId="0" xfId="25" applyFont="true" applyBorder="true" applyAlignment="true" applyProtection="false">
      <alignment horizontal="center" vertical="center" textRotation="0" wrapText="false" indent="0" shrinkToFit="false"/>
      <protection locked="true" hidden="false"/>
    </xf>
    <xf numFmtId="164" fontId="36" fillId="2" borderId="0" xfId="25" applyFont="true" applyBorder="true" applyAlignment="true" applyProtection="false">
      <alignment horizontal="center" vertical="center" textRotation="0" wrapText="true" indent="0" shrinkToFit="false"/>
      <protection locked="true" hidden="false"/>
    </xf>
    <xf numFmtId="164" fontId="37" fillId="2" borderId="1" xfId="0" applyFont="true" applyBorder="true" applyAlignment="true" applyProtection="false">
      <alignment horizontal="general" vertical="center" textRotation="0" wrapText="false" indent="0" shrinkToFit="false"/>
      <protection locked="true" hidden="false"/>
    </xf>
    <xf numFmtId="167" fontId="16" fillId="2" borderId="0" xfId="22" applyFont="true" applyBorder="true" applyAlignment="true" applyProtection="true">
      <alignment horizontal="general" vertical="center" textRotation="0" wrapText="false" indent="0" shrinkToFit="false"/>
      <protection locked="true" hidden="false"/>
    </xf>
    <xf numFmtId="167" fontId="16" fillId="2" borderId="0" xfId="0" applyFont="true" applyBorder="false" applyAlignment="true" applyProtection="false">
      <alignment horizontal="general" vertical="center" textRotation="0" wrapText="false" indent="0" shrinkToFit="false"/>
      <protection locked="true" hidden="false"/>
    </xf>
    <xf numFmtId="167" fontId="16" fillId="2" borderId="0" xfId="15" applyFont="true" applyBorder="true" applyAlignment="true" applyProtection="true">
      <alignment horizontal="general" vertical="center" textRotation="0" wrapText="false" indent="0" shrinkToFit="false"/>
      <protection locked="true" hidden="false"/>
    </xf>
    <xf numFmtId="164" fontId="35" fillId="2" borderId="4" xfId="0" applyFont="true" applyBorder="true" applyAlignment="true" applyProtection="false">
      <alignment horizontal="general" vertical="center" textRotation="0" wrapText="false" indent="0" shrinkToFit="false"/>
      <protection locked="true" hidden="false"/>
    </xf>
    <xf numFmtId="167" fontId="35" fillId="2" borderId="4" xfId="22" applyFont="true" applyBorder="true" applyAlignment="true" applyProtection="true">
      <alignment horizontal="general" vertical="center" textRotation="0" wrapText="false" indent="0" shrinkToFit="false"/>
      <protection locked="true" hidden="false"/>
    </xf>
    <xf numFmtId="164" fontId="35" fillId="2" borderId="0" xfId="0" applyFont="true" applyBorder="false" applyAlignment="true" applyProtection="false">
      <alignment horizontal="general" vertical="center" textRotation="0" wrapText="false" indent="0" shrinkToFit="false"/>
      <protection locked="true" hidden="false"/>
    </xf>
    <xf numFmtId="164" fontId="36" fillId="2" borderId="0" xfId="25" applyFont="true" applyBorder="false" applyAlignment="true" applyProtection="false">
      <alignment horizontal="general" vertical="center" textRotation="0" wrapText="false" indent="0" shrinkToFit="false"/>
      <protection locked="true" hidden="false"/>
    </xf>
    <xf numFmtId="167" fontId="16" fillId="2" borderId="0" xfId="25" applyFont="true" applyBorder="false" applyAlignment="true" applyProtection="false">
      <alignment horizontal="general" vertical="center" textRotation="0" wrapText="false" indent="0" shrinkToFit="false"/>
      <protection locked="true" hidden="false"/>
    </xf>
    <xf numFmtId="167" fontId="16" fillId="2" borderId="0" xfId="19" applyFont="true" applyBorder="true" applyAlignment="true" applyProtection="true">
      <alignment horizontal="general" vertical="center" textRotation="0" wrapText="false" indent="0" shrinkToFit="false"/>
      <protection locked="true" hidden="false"/>
    </xf>
    <xf numFmtId="164" fontId="37" fillId="2" borderId="1" xfId="25" applyFont="true" applyBorder="true" applyAlignment="true" applyProtection="false">
      <alignment horizontal="general" vertical="center" textRotation="0" wrapText="false" indent="0" shrinkToFit="false"/>
      <protection locked="true" hidden="false"/>
    </xf>
    <xf numFmtId="167" fontId="16" fillId="0" borderId="0" xfId="22" applyFont="true" applyBorder="true" applyAlignment="true" applyProtection="true">
      <alignment horizontal="general" vertical="center" textRotation="0" wrapText="false" indent="0" shrinkToFit="false"/>
      <protection locked="true" hidden="false"/>
    </xf>
    <xf numFmtId="164" fontId="35" fillId="2" borderId="4" xfId="25" applyFont="true" applyBorder="true" applyAlignment="true" applyProtection="false">
      <alignment horizontal="general" vertical="center" textRotation="0" wrapText="false" indent="0" shrinkToFit="false"/>
      <protection locked="true" hidden="false"/>
    </xf>
    <xf numFmtId="179" fontId="16" fillId="2" borderId="0" xfId="0" applyFont="true" applyBorder="false" applyAlignment="true" applyProtection="false">
      <alignment horizontal="general" vertical="center" textRotation="0" wrapText="false" indent="0" shrinkToFit="false"/>
      <protection locked="true" hidden="false"/>
    </xf>
    <xf numFmtId="166" fontId="16" fillId="2" borderId="0" xfId="19" applyFont="true" applyBorder="true" applyAlignment="true" applyProtection="true">
      <alignment horizontal="right" vertical="center" textRotation="0" wrapText="false" indent="0" shrinkToFit="false"/>
      <protection locked="true" hidden="false"/>
    </xf>
    <xf numFmtId="172" fontId="16" fillId="2" borderId="0" xfId="19" applyFont="true" applyBorder="true" applyAlignment="true" applyProtection="true">
      <alignment horizontal="general" vertical="center" textRotation="0" wrapText="false" indent="0" shrinkToFit="false"/>
      <protection locked="true" hidden="false"/>
    </xf>
    <xf numFmtId="164" fontId="16" fillId="2" borderId="0" xfId="25" applyFont="true" applyBorder="true" applyAlignment="true" applyProtection="false">
      <alignment horizontal="general" vertical="center" textRotation="0" wrapText="false" indent="0" shrinkToFit="false"/>
      <protection locked="true" hidden="false"/>
    </xf>
    <xf numFmtId="166" fontId="35" fillId="2" borderId="0" xfId="19" applyFont="true" applyBorder="true" applyAlignment="true" applyProtection="true">
      <alignment horizontal="right" vertical="center" textRotation="0" wrapText="false" indent="0" shrinkToFit="false"/>
      <protection locked="true" hidden="false"/>
    </xf>
    <xf numFmtId="164" fontId="40" fillId="2" borderId="0" xfId="0" applyFont="true" applyBorder="false" applyAlignment="true" applyProtection="false">
      <alignment horizontal="general" vertical="center" textRotation="0" wrapText="false" indent="0" shrinkToFit="false"/>
      <protection locked="true" hidden="false"/>
    </xf>
    <xf numFmtId="164" fontId="41" fillId="2" borderId="0" xfId="0" applyFont="true" applyBorder="false" applyAlignment="true" applyProtection="false">
      <alignment horizontal="general" vertical="center" textRotation="0" wrapText="false" indent="0" shrinkToFit="false"/>
      <protection locked="true" hidden="false"/>
    </xf>
    <xf numFmtId="164" fontId="42" fillId="2" borderId="0" xfId="23" applyFont="true" applyBorder="true" applyAlignment="true" applyProtection="true">
      <alignment horizontal="general" vertical="center" textRotation="0" wrapText="false" indent="0" shrinkToFit="false"/>
      <protection locked="true" hidden="false"/>
    </xf>
    <xf numFmtId="164" fontId="5" fillId="0" borderId="0" xfId="24" applyFont="false" applyBorder="false" applyAlignment="false" applyProtection="false">
      <alignment horizontal="general" vertical="bottom" textRotation="0" wrapText="false" indent="0" shrinkToFit="false"/>
      <protection locked="true" hidden="false"/>
    </xf>
    <xf numFmtId="164" fontId="5" fillId="4" borderId="16" xfId="24" applyFont="true" applyBorder="true" applyAlignment="false" applyProtection="false">
      <alignment horizontal="general" vertical="bottom" textRotation="0" wrapText="false" indent="0" shrinkToFit="false"/>
      <protection locked="true" hidden="false"/>
    </xf>
    <xf numFmtId="164" fontId="5" fillId="4" borderId="17" xfId="24" applyFont="true" applyBorder="true" applyAlignment="false" applyProtection="false">
      <alignment horizontal="general" vertical="bottom" textRotation="0" wrapText="false" indent="0" shrinkToFit="false"/>
      <protection locked="true" hidden="false"/>
    </xf>
    <xf numFmtId="164" fontId="5" fillId="4" borderId="18" xfId="24" applyFont="false" applyBorder="true" applyAlignment="false" applyProtection="false">
      <alignment horizontal="general" vertical="bottom" textRotation="0" wrapText="false" indent="0" shrinkToFit="false"/>
      <protection locked="true" hidden="false"/>
    </xf>
    <xf numFmtId="164" fontId="5" fillId="4" borderId="19" xfId="24" applyFont="false" applyBorder="true" applyAlignment="false" applyProtection="false">
      <alignment horizontal="general" vertical="bottom" textRotation="0" wrapText="false" indent="0" shrinkToFit="false"/>
      <protection locked="true" hidden="false"/>
    </xf>
    <xf numFmtId="164" fontId="43" fillId="0" borderId="0" xfId="24"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25" fillId="0" borderId="4"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5" fillId="0" borderId="0" xfId="25" applyFont="true" applyBorder="false" applyAlignment="false" applyProtection="false">
      <alignment horizontal="general" vertical="bottom" textRotation="0" wrapText="false" indent="0" shrinkToFit="false"/>
      <protection locked="true" hidden="false"/>
    </xf>
    <xf numFmtId="164" fontId="46" fillId="0" borderId="0" xfId="25" applyFont="true" applyBorder="false" applyAlignment="false" applyProtection="false">
      <alignment horizontal="general" vertical="bottom" textRotation="0" wrapText="false" indent="0" shrinkToFit="false"/>
      <protection locked="true" hidden="false"/>
    </xf>
    <xf numFmtId="164" fontId="47" fillId="0" borderId="0" xfId="25" applyFont="true" applyBorder="false" applyAlignment="false" applyProtection="false">
      <alignment horizontal="general" vertical="bottom" textRotation="0" wrapText="false" indent="0" shrinkToFit="false"/>
      <protection locked="true" hidden="false"/>
    </xf>
    <xf numFmtId="164" fontId="28" fillId="0" borderId="0" xfId="25" applyFont="true" applyBorder="false" applyAlignment="false" applyProtection="false">
      <alignment horizontal="general" vertical="bottom" textRotation="0" wrapText="false" indent="0" shrinkToFit="false"/>
      <protection locked="true" hidden="false"/>
    </xf>
    <xf numFmtId="164" fontId="48" fillId="0" borderId="12" xfId="25" applyFont="true" applyBorder="true" applyAlignment="false" applyProtection="false">
      <alignment horizontal="general" vertical="bottom" textRotation="0" wrapText="false" indent="0" shrinkToFit="false"/>
      <protection locked="true" hidden="false"/>
    </xf>
    <xf numFmtId="164" fontId="37" fillId="0" borderId="1" xfId="26" applyFont="true" applyBorder="true" applyAlignment="true" applyProtection="false">
      <alignment horizontal="center" vertical="center" textRotation="0" wrapText="true" indent="0" shrinkToFit="false"/>
      <protection locked="true" hidden="false"/>
    </xf>
    <xf numFmtId="164" fontId="22" fillId="2" borderId="0" xfId="25" applyFont="true" applyBorder="false" applyAlignment="true" applyProtection="false">
      <alignment horizontal="general" vertical="center" textRotation="0" wrapText="false" indent="0" shrinkToFit="false"/>
      <protection locked="true" hidden="false"/>
    </xf>
    <xf numFmtId="164" fontId="50" fillId="2" borderId="0" xfId="25" applyFont="true" applyBorder="false" applyAlignment="false" applyProtection="false">
      <alignment horizontal="general" vertical="bottom" textRotation="0" wrapText="false" indent="0" shrinkToFit="false"/>
      <protection locked="true" hidden="false"/>
    </xf>
    <xf numFmtId="164" fontId="5" fillId="0" borderId="20" xfId="25" applyFont="false" applyBorder="true" applyAlignment="false" applyProtection="false">
      <alignment horizontal="general" vertical="bottom" textRotation="0" wrapText="false" indent="0" shrinkToFit="false"/>
      <protection locked="true" hidden="false"/>
    </xf>
    <xf numFmtId="164" fontId="5" fillId="0" borderId="14" xfId="25" applyFont="false" applyBorder="true" applyAlignment="false" applyProtection="false">
      <alignment horizontal="general" vertical="bottom" textRotation="0" wrapText="false" indent="0" shrinkToFit="false"/>
      <protection locked="true" hidden="false"/>
    </xf>
    <xf numFmtId="164" fontId="43" fillId="0" borderId="21" xfId="0" applyFont="true" applyBorder="true" applyAlignment="false" applyProtection="false">
      <alignment horizontal="general" vertical="bottom" textRotation="0" wrapText="false" indent="0" shrinkToFit="false"/>
      <protection locked="true" hidden="false"/>
    </xf>
    <xf numFmtId="187"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8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45" fillId="0" borderId="0" xfId="25" applyFont="true" applyBorder="false" applyAlignment="false" applyProtection="false">
      <alignment horizontal="general" vertical="bottom" textRotation="0" wrapText="false" indent="0" shrinkToFit="false"/>
      <protection locked="true" hidden="false"/>
    </xf>
    <xf numFmtId="164" fontId="43" fillId="0" borderId="0" xfId="25" applyFont="true" applyBorder="false" applyAlignment="false" applyProtection="false">
      <alignment horizontal="general" vertical="bottom" textRotation="0" wrapText="false" indent="0" shrinkToFit="false"/>
      <protection locked="true" hidden="false"/>
    </xf>
    <xf numFmtId="164" fontId="51" fillId="0" borderId="0" xfId="25" applyFont="true" applyBorder="false" applyAlignment="false" applyProtection="false">
      <alignment horizontal="general" vertical="bottom" textRotation="0" wrapText="false" indent="0" shrinkToFit="false"/>
      <protection locked="true" hidden="false"/>
    </xf>
    <xf numFmtId="164" fontId="25" fillId="0" borderId="12" xfId="25" applyFont="true" applyBorder="true" applyAlignment="false" applyProtection="false">
      <alignment horizontal="general" vertical="bottom" textRotation="0" wrapText="false" indent="0" shrinkToFit="false"/>
      <protection locked="true" hidden="false"/>
    </xf>
    <xf numFmtId="164" fontId="25" fillId="0" borderId="0" xfId="25"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2 2" xfId="22"/>
    <cellStyle name="Hyperlink 2" xfId="23"/>
    <cellStyle name="Normal 2" xfId="24"/>
    <cellStyle name="Normal 3" xfId="25"/>
    <cellStyle name="Normal 4" xfId="26"/>
    <cellStyle name="Normal 4 3" xfId="27"/>
    <cellStyle name="Normal 8" xfId="28"/>
    <cellStyle name="Percent 2" xfId="29"/>
    <cellStyle name="Excel Built-in Heading 1" xfId="30"/>
    <cellStyle name="Excel Built-in Heading 2" xfId="31"/>
    <cellStyle name="*unknown*" xfId="20" builtinId="8"/>
    <cellStyle name="Excel Built-in Heading 3" xfId="32"/>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1</xdr:row>
      <xdr:rowOff>1080</xdr:rowOff>
    </xdr:from>
    <xdr:to>
      <xdr:col>0</xdr:col>
      <xdr:colOff>360</xdr:colOff>
      <xdr:row>6</xdr:row>
      <xdr:rowOff>762840</xdr:rowOff>
    </xdr:to>
    <xdr:sp>
      <xdr:nvSpPr>
        <xdr:cNvPr id="0" name="Text Box 5"/>
        <xdr:cNvSpPr/>
      </xdr:nvSpPr>
      <xdr:spPr>
        <a:xfrm>
          <a:off x="0" y="572400"/>
          <a:ext cx="360" cy="2041200"/>
        </a:xfrm>
        <a:prstGeom prst="rect">
          <a:avLst/>
        </a:prstGeom>
        <a:solidFill>
          <a:srgbClr val="ffffff"/>
        </a:solidFill>
        <a:ln w="9525">
          <a:noFill/>
        </a:ln>
      </xdr:spPr>
      <xdr:style>
        <a:lnRef idx="0"/>
        <a:fillRef idx="0"/>
        <a:effectRef idx="0"/>
        <a:fontRef idx="minor"/>
      </xdr:style>
      <xdr:txBody>
        <a:bodyPr vertOverflow="clip" lIns="0" rIns="27360" tIns="0" bIns="23040" anchor="b" vert="vert" rot="5400000">
          <a:noAutofit/>
        </a:bodyPr>
        <a:p>
          <a:pPr>
            <a:lnSpc>
              <a:spcPct val="100000"/>
            </a:lnSpc>
          </a:pPr>
          <a:r>
            <a:rPr b="0" lang="en-GB" sz="1000" spc="-1" strike="noStrike">
              <a:solidFill>
                <a:srgbClr val="000000"/>
              </a:solidFill>
              <a:latin typeface="Arial"/>
            </a:rPr>
            <a:t>March 2015</a:t>
          </a:r>
          <a:endParaRPr b="0" lang="en-GB" sz="1000" spc="-1" strike="noStrike">
            <a:latin typeface="Times New Roman"/>
          </a:endParaRPr>
        </a:p>
      </xdr:txBody>
    </xdr:sp>
    <xdr:clientData/>
  </xdr:twoCellAnchor>
</xdr:wsDr>
</file>

<file path=xl/tables/table1.xml><?xml version="1.0" encoding="utf-8"?>
<table xmlns="http://schemas.openxmlformats.org/spreadsheetml/2006/main" id="1" name="Contents" displayName="Contents" ref="A4:B19" headerRowCount="1" totalsRowCount="0" totalsRowShown="0">
  <tableColumns count="2">
    <tableColumn id="1" name="Worksheet title"/>
    <tableColumn id="2" name="Link"/>
  </tableColumns>
</table>
</file>

<file path=xl/tables/table10.xml><?xml version="1.0" encoding="utf-8"?>
<table xmlns="http://schemas.openxmlformats.org/spreadsheetml/2006/main" id="10" name="Renewable_annual_cumulative_capacity_Wales" displayName="Renewable_annual_cumulative_capacity_Wales" ref="A7:N15" headerRowCount="1" totalsRowCount="0" totalsRowShown="0">
  <autoFilter ref="A7:N15"/>
  <tableColumns count="14">
    <tableColumn id="1" name="CUMULATIVE INSTALLED CAPACITY (MW) [note 1]"/>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11.xml><?xml version="1.0" encoding="utf-8"?>
<table xmlns="http://schemas.openxmlformats.org/spreadsheetml/2006/main" id="11" name="Renewable_annual_cumulative_capacityEngland" displayName="Renewable_annual_cumulative_capacityEngland" ref="A7:N15" headerRowCount="1" totalsRowCount="0" totalsRowShown="0">
  <autoFilter ref="A7:N15"/>
  <tableColumns count="14">
    <tableColumn id="1" name="CUMULATIVE INSTALLED CAPACITY (MW) [note 1]"/>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12.xml><?xml version="1.0" encoding="utf-8"?>
<table xmlns="http://schemas.openxmlformats.org/spreadsheetml/2006/main" id="12" name="Renewable_annual_electricity_generated" displayName="Renewable_annual_electricity_generated" ref="A23:M37" headerRowCount="1" totalsRowCount="0" totalsRowShown="0">
  <autoFilter ref="A23:M37"/>
  <tableColumns count="13">
    <tableColumn id="1" name="ELECTRICITY GENERATED (GWh) &#10;[note 5]"/>
    <tableColumn id="2" name="2009"/>
    <tableColumn id="3" name="2010"/>
    <tableColumn id="4" name="2011"/>
    <tableColumn id="5" name="2012"/>
    <tableColumn id="6" name="2013"/>
    <tableColumn id="7" name="2014"/>
    <tableColumn id="8" name="2015"/>
    <tableColumn id="9" name="2016"/>
    <tableColumn id="10" name="2017"/>
    <tableColumn id="11" name="2018"/>
    <tableColumn id="12" name="2019"/>
    <tableColumn id="13" name="2020"/>
  </tableColumns>
</table>
</file>

<file path=xl/tables/table13.xml><?xml version="1.0" encoding="utf-8"?>
<table xmlns="http://schemas.openxmlformats.org/spreadsheetml/2006/main" id="13" name="Renewable_annual_electricity_generated_England" displayName="Renewable_annual_electricity_generated_England" ref="A17:N25" headerRowCount="1" totalsRowCount="0" totalsRowShown="0">
  <autoFilter ref="A17:N25"/>
  <tableColumns count="14">
    <tableColumn id="1" name="ELECTRICITY GENERATED (GWh) [note 6]"/>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14.xml><?xml version="1.0" encoding="utf-8"?>
<table xmlns="http://schemas.openxmlformats.org/spreadsheetml/2006/main" id="14" name="Renewable_annuaL_electricity_generated_NI" displayName="Renewable_annuaL_electricity_generated_NI" ref="A17:N25" headerRowCount="1" totalsRowCount="0" totalsRowShown="0">
  <autoFilter ref="A17:N25"/>
  <tableColumns count="14">
    <tableColumn id="1" name="ELECTRICITY GENERATED (GWh) [note 6]"/>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15.xml><?xml version="1.0" encoding="utf-8"?>
<table xmlns="http://schemas.openxmlformats.org/spreadsheetml/2006/main" id="15" name="Renewable_annual_electricity_generated_Scotland" displayName="Renewable_annual_electricity_generated_Scotland" ref="A17:N25" headerRowCount="1" totalsRowCount="0" totalsRowShown="0">
  <autoFilter ref="A17:N25"/>
  <tableColumns count="14">
    <tableColumn id="1" name="ELECTRICITY GENERATED (GWh) [note 6]"/>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16.xml><?xml version="1.0" encoding="utf-8"?>
<table xmlns="http://schemas.openxmlformats.org/spreadsheetml/2006/main" id="16" name="Renewable_annual_electricity_generated_Wales" displayName="Renewable_annual_electricity_generated_Wales" ref="A17:N25" headerRowCount="1" totalsRowCount="0" totalsRowShown="0">
  <autoFilter ref="A17:N25"/>
  <tableColumns count="14">
    <tableColumn id="1" name="ELECTRICITY GENERATED (GWh) [note 6]"/>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17.xml><?xml version="1.0" encoding="utf-8"?>
<table xmlns="http://schemas.openxmlformats.org/spreadsheetml/2006/main" id="17" name="Renewable_annual_load_factors" displayName="Renewable_annual_load_factors" ref="A39:M50" headerRowCount="1" totalsRowCount="0" totalsRowShown="0">
  <autoFilter ref="A39:M50"/>
  <tableColumns count="13">
    <tableColumn id="1" name="LOAD FACTORS (%) &#10;[note 10]"/>
    <tableColumn id="2" name="2009"/>
    <tableColumn id="3" name="2010"/>
    <tableColumn id="4" name="2011"/>
    <tableColumn id="5" name="2012"/>
    <tableColumn id="6" name="2013"/>
    <tableColumn id="7" name="2014"/>
    <tableColumn id="8" name="2015"/>
    <tableColumn id="9" name="2016"/>
    <tableColumn id="10" name="2017"/>
    <tableColumn id="11" name="2018"/>
    <tableColumn id="12" name="2019"/>
    <tableColumn id="13" name="2020"/>
  </tableColumns>
</table>
</file>

<file path=xl/tables/table18.xml><?xml version="1.0" encoding="utf-8"?>
<table xmlns="http://schemas.openxmlformats.org/spreadsheetml/2006/main" id="18" name="Renewable_annual_load_factors_England" displayName="Renewable_annual_load_factors_England" ref="A27:N31" headerRowCount="1" totalsRowCount="0" totalsRowShown="0">
  <autoFilter ref="A27:N31"/>
  <tableColumns count="14">
    <tableColumn id="1" name="LOAD FACTORS (%) [note 10]"/>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19.xml><?xml version="1.0" encoding="utf-8"?>
<table xmlns="http://schemas.openxmlformats.org/spreadsheetml/2006/main" id="19" name="Renewable_annual_load_factors_NI" displayName="Renewable_annual_load_factors_NI" ref="A27:N31" headerRowCount="1" totalsRowCount="0" totalsRowShown="0">
  <autoFilter ref="A27:N31"/>
  <tableColumns count="14">
    <tableColumn id="1" name="LOAD FACTORS (%) [note 10] "/>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2.xml><?xml version="1.0" encoding="utf-8"?>
<table xmlns="http://schemas.openxmlformats.org/spreadsheetml/2006/main" id="2" name="Main_table_load_factors" displayName="Main_table_load_factors" ref="A39:N50" headerRowCount="1" totalsRowCount="0" totalsRowShown="0">
  <autoFilter ref="A39:N50"/>
  <tableColumns count="14">
    <tableColumn id="1" name="LOAD FACTORS (%) &#10;[note 10]"/>
    <tableColumn id="2" name="2019"/>
    <tableColumn id="3" name="2020"/>
    <tableColumn id="4" name="Annual per cent change"/>
    <tableColumn id="5" name="2019&#10;3rd quarter"/>
    <tableColumn id="6" name="2019&#10;4th quarter"/>
    <tableColumn id="7" name="2020&#10;1st quarter"/>
    <tableColumn id="8" name="2020&#10;2nd quarter"/>
    <tableColumn id="9" name="2020&#10;3rd quarter"/>
    <tableColumn id="10" name="2020&#10;4th quarter"/>
    <tableColumn id="11" name="2021&#10;1st quarter"/>
    <tableColumn id="12" name="2021&#10;2nd quarter"/>
    <tableColumn id="13" name="2021&#10;3rd quarter"/>
    <tableColumn id="14" name="Quarterly per cent change &#10;[note 11]"/>
  </tableColumns>
</table>
</file>

<file path=xl/tables/table20.xml><?xml version="1.0" encoding="utf-8"?>
<table xmlns="http://schemas.openxmlformats.org/spreadsheetml/2006/main" id="20" name="Renewable_annual_load_factors_Wales" displayName="Renewable_annual_load_factors_Wales" ref="A27:N31" headerRowCount="1" totalsRowCount="0" totalsRowShown="0">
  <autoFilter ref="A27:N31"/>
  <tableColumns count="14">
    <tableColumn id="1" name="LOAD FACTORS (%) [note 10] "/>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21.xml><?xml version="1.0" encoding="utf-8"?>
<table xmlns="http://schemas.openxmlformats.org/spreadsheetml/2006/main" id="21" name="Renewable_load_factors_Scotland" displayName="Renewable_load_factors_Scotland" ref="A27:N31" headerRowCount="1" totalsRowCount="0" totalsRowShown="0">
  <autoFilter ref="A27:N31"/>
  <tableColumns count="14">
    <tableColumn id="1" name="LOAD FACTORS (%) [note 10]"/>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22.xml><?xml version="1.0" encoding="utf-8"?>
<table xmlns="http://schemas.openxmlformats.org/spreadsheetml/2006/main" id="22" name="Renewable_quarter_cumulative_capacity_Wales" displayName="Renewable_quarter_cumulative_capacity_Wales" ref="A7:AS20" headerRowCount="1" totalsRowCount="0" totalsRowShown="0">
  <autoFilter ref="A7:AS20"/>
  <tableColumns count="45">
    <tableColumn id="1" name="CUMULATIVE INSTALLED CAPACITY (MW) [note 1]"/>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23.xml><?xml version="1.0" encoding="utf-8"?>
<table xmlns="http://schemas.openxmlformats.org/spreadsheetml/2006/main" id="23" name="Renewable_quarter_cumulative_installed_capacity_England" displayName="Renewable_quarter_cumulative_installed_capacity_England" ref="A7:AS20" headerRowCount="1" totalsRowCount="0" totalsRowShown="0">
  <autoFilter ref="A7:AS20"/>
  <tableColumns count="45">
    <tableColumn id="1" name="CUMULATIVE INSTALLED CAPACITY (MW) [note 1]"/>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24.xml><?xml version="1.0" encoding="utf-8"?>
<table xmlns="http://schemas.openxmlformats.org/spreadsheetml/2006/main" id="24" name="Renewable_quarterly_cumulative_capacity" displayName="Renewable_quarterly_cumulative_capacity" ref="A7:AV21" headerRowCount="1" totalsRowCount="0" totalsRowShown="0">
  <tableColumns count="48">
    <tableColumn id="1" name="CUMULATIVE INSTALLED CAPACITY (MW) &#10;[note 1]"/>
    <tableColumn id="2" name="2010 &#10;1st quarter"/>
    <tableColumn id="3" name="2010 &#10;2nd quarter"/>
    <tableColumn id="4" name="2010 &#10;3rd quarter"/>
    <tableColumn id="5" name="2010 &#10;4th quarter"/>
    <tableColumn id="6" name="2011 &#10;1st quarter"/>
    <tableColumn id="7" name="2011 &#10;2nd quarter"/>
    <tableColumn id="8" name="2011 &#10;3rd quarter"/>
    <tableColumn id="9" name="2011 &#10;4th quarter"/>
    <tableColumn id="10" name="2012 &#10;1st quarter"/>
    <tableColumn id="11" name="2012 &#10;2nd quarter"/>
    <tableColumn id="12" name="2012 &#10;3rd quarter"/>
    <tableColumn id="13" name="2012 &#10;4th quarter"/>
    <tableColumn id="14" name="2013 &#10;1st quarter"/>
    <tableColumn id="15" name="2013 &#10;2nd quarter"/>
    <tableColumn id="16" name="2013 &#10;3rd quarter"/>
    <tableColumn id="17" name="2013 &#10;4th quarter"/>
    <tableColumn id="18" name="2014 &#10;1st quarter"/>
    <tableColumn id="19" name="2014 &#10;2nd quarter"/>
    <tableColumn id="20" name="2014 &#10;3rd quarter"/>
    <tableColumn id="21" name="2014 &#10;4th quarter"/>
    <tableColumn id="22" name="2015 &#10;1st quarter"/>
    <tableColumn id="23" name="2015 &#10;2nd quarter"/>
    <tableColumn id="24" name="2015 &#10;3rd quarter"/>
    <tableColumn id="25" name="2015 &#10;4th quarter"/>
    <tableColumn id="26" name="2016 &#10;1st quarter"/>
    <tableColumn id="27" name="2016 &#10;2nd quarter"/>
    <tableColumn id="28" name="2016 &#10;3rd quarter"/>
    <tableColumn id="29" name="2016 &#10;4th quarter"/>
    <tableColumn id="30" name="2017 &#10;1st quarter"/>
    <tableColumn id="31" name="2017 &#10;2nd quarter"/>
    <tableColumn id="32" name="2017 &#10;3rd quarter"/>
    <tableColumn id="33" name="2017 &#10;4th quarter"/>
    <tableColumn id="34" name="2018 &#10;1st quarter"/>
    <tableColumn id="35" name="2018 &#10;2nd quarter"/>
    <tableColumn id="36" name="2018 &#10;3rd quarter"/>
    <tableColumn id="37" name="2018 &#10;4th quarter"/>
    <tableColumn id="38" name="2019 &#10;1st quarter"/>
    <tableColumn id="39" name="2019 &#10;2nd quarter"/>
    <tableColumn id="40" name="2019 &#10;3rd quarter"/>
    <tableColumn id="41" name="2019 &#10;4th quarter"/>
    <tableColumn id="42" name="2020 &#10;1st quarter"/>
    <tableColumn id="43" name="2020 &#10;2nd quarter"/>
    <tableColumn id="44" name="2020 &#10;3rd quarter"/>
    <tableColumn id="45" name="2020 &#10;4th quarter"/>
    <tableColumn id="46" name="2021 &#10;1st quarter"/>
    <tableColumn id="47" name="2021 &#10;2nd quarter"/>
    <tableColumn id="48" name="2021 &#10;3rd quarter"/>
  </tableColumns>
</table>
</file>

<file path=xl/tables/table25.xml><?xml version="1.0" encoding="utf-8"?>
<table xmlns="http://schemas.openxmlformats.org/spreadsheetml/2006/main" id="25" name="Renewable_quarterly_cumulative_capacity_NI" displayName="Renewable_quarterly_cumulative_capacity_NI" ref="A7:AS20" headerRowCount="1" totalsRowCount="0" totalsRowShown="0">
  <autoFilter ref="A7:AS20"/>
  <tableColumns count="45">
    <tableColumn id="1" name="CUMULATIVE INSTALLED CAPACITY (MW) [note 1]"/>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26.xml><?xml version="1.0" encoding="utf-8"?>
<table xmlns="http://schemas.openxmlformats.org/spreadsheetml/2006/main" id="26" name="Renewable_quarterly_cumulative_capacity_Scotland" displayName="Renewable_quarterly_cumulative_capacity_Scotland" ref="A7:AS20" headerRowCount="1" totalsRowCount="0" totalsRowShown="0">
  <autoFilter ref="A7:AS20"/>
  <tableColumns count="45">
    <tableColumn id="1" name="CUMULATIVE INSTALLED CAPACITY (MW) [note 1]"/>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27.xml><?xml version="1.0" encoding="utf-8"?>
<table xmlns="http://schemas.openxmlformats.org/spreadsheetml/2006/main" id="27" name="Renewable_quarterly_electricity_generated" displayName="Renewable_quarterly_electricity_generated" ref="A23:AV37" headerRowCount="1" totalsRowCount="0" totalsRowShown="0">
  <autoFilter ref="A23:AV37"/>
  <tableColumns count="48">
    <tableColumn id="1" name="ELECTRICITY GENERATED (GWh) [note 5]"/>
    <tableColumn id="2" name="2010 &#10;1st quarter"/>
    <tableColumn id="3" name="2010 &#10;2nd quarter"/>
    <tableColumn id="4" name="2010 &#10;3rd quarter"/>
    <tableColumn id="5" name="2010 &#10;4th quarter"/>
    <tableColumn id="6" name="2011 &#10;1st quarter"/>
    <tableColumn id="7" name="2011 &#10;2nd quarter"/>
    <tableColumn id="8" name="2011 &#10;3rd quarter"/>
    <tableColumn id="9" name="2011 &#10;4th quarter"/>
    <tableColumn id="10" name="2012 &#10;1st quarter"/>
    <tableColumn id="11" name="2012 &#10;2nd quarter"/>
    <tableColumn id="12" name="2012 &#10;3rd quarter"/>
    <tableColumn id="13" name="2012 &#10;4th quarter"/>
    <tableColumn id="14" name="2013 &#10;1st quarter"/>
    <tableColumn id="15" name="2013 &#10;2nd quarter"/>
    <tableColumn id="16" name="2013 &#10;3rd quarter"/>
    <tableColumn id="17" name="2013 &#10;4th quarter"/>
    <tableColumn id="18" name="2014 &#10;1st quarter"/>
    <tableColumn id="19" name="2014 &#10;2nd quarter"/>
    <tableColumn id="20" name="2014 &#10;3rd quarter"/>
    <tableColumn id="21" name="2014 &#10;4th quarter"/>
    <tableColumn id="22" name="2015 &#10;1st quarter"/>
    <tableColumn id="23" name="2015 &#10;2nd quarter"/>
    <tableColumn id="24" name="2015 &#10;3rd quarter"/>
    <tableColumn id="25" name="2015 &#10;4th quarter"/>
    <tableColumn id="26" name="2016 &#10;1st quarter"/>
    <tableColumn id="27" name="2016 &#10;2nd quarter"/>
    <tableColumn id="28" name="2016 &#10;3rd quarter"/>
    <tableColumn id="29" name="2016 &#10;4th quarter"/>
    <tableColumn id="30" name="2017 &#10;1st quarter"/>
    <tableColumn id="31" name="2017 &#10;2nd quarter"/>
    <tableColumn id="32" name="2017 &#10;3rd quarter"/>
    <tableColumn id="33" name="2017 &#10;4th quarter"/>
    <tableColumn id="34" name="2018 &#10;1st quarter"/>
    <tableColumn id="35" name="2018 &#10;2nd quarter"/>
    <tableColumn id="36" name="2018 &#10;3rd quarter"/>
    <tableColumn id="37" name="2018 &#10;4th quarter"/>
    <tableColumn id="38" name="2019 &#10;1st quarter"/>
    <tableColumn id="39" name="2019 &#10;2nd quarter"/>
    <tableColumn id="40" name="2019 &#10;3rd quarter"/>
    <tableColumn id="41" name="2019 &#10;4th quarter"/>
    <tableColumn id="42" name="2020 &#10;1st quarter"/>
    <tableColumn id="43" name="2020 &#10;2nd quarter"/>
    <tableColumn id="44" name="2020 &#10;3rd quarter"/>
    <tableColumn id="45" name="2020 &#10;4th quarter"/>
    <tableColumn id="46" name="2021 &#10;1st quarter"/>
    <tableColumn id="47" name="2021 &#10;2nd quarter"/>
    <tableColumn id="48" name="2021 &#10;3rd quarter"/>
  </tableColumns>
</table>
</file>

<file path=xl/tables/table28.xml><?xml version="1.0" encoding="utf-8"?>
<table xmlns="http://schemas.openxmlformats.org/spreadsheetml/2006/main" id="28" name="Renewable_quarterly_electricity_generated_England" displayName="Renewable_quarterly_electricity_generated_England" ref="A22:AS31" headerRowCount="1" totalsRowCount="0" totalsRowShown="0">
  <autoFilter ref="A22:AS31"/>
  <tableColumns count="45">
    <tableColumn id="1" name="ELECTRICITY GENERATED (GWh) [note 6]"/>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29.xml><?xml version="1.0" encoding="utf-8"?>
<table xmlns="http://schemas.openxmlformats.org/spreadsheetml/2006/main" id="29" name="Renewable_quarterly_electricity_generated_NI" displayName="Renewable_quarterly_electricity_generated_NI" ref="A22:AS31" headerRowCount="1" totalsRowCount="0" totalsRowShown="0">
  <autoFilter ref="A22:AS31"/>
  <tableColumns count="45">
    <tableColumn id="1" name="ELECTRICITY GENERATED (GWh) [note 5]"/>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3.xml><?xml version="1.0" encoding="utf-8"?>
<table xmlns="http://schemas.openxmlformats.org/spreadsheetml/2006/main" id="3" name="Main_table_renewable_cumulative_capacity" displayName="Main_table_renewable_cumulative_capacity" ref="A7:N21" headerRowCount="1" totalsRowCount="0" totalsRowShown="0">
  <autoFilter ref="A7:N21"/>
  <tableColumns count="14">
    <tableColumn id="1" name="CUMULATIVE INSTALLED CAPACITY (MW) &#10;[note 1]"/>
    <tableColumn id="2" name="2019"/>
    <tableColumn id="3" name="2020"/>
    <tableColumn id="4" name="Annual per cent change"/>
    <tableColumn id="5" name="2019&#10;3rd quarter"/>
    <tableColumn id="6" name="2019&#10;4th quarter"/>
    <tableColumn id="7" name="2020&#10;1st quarter"/>
    <tableColumn id="8" name="2020&#10;2nd quarter"/>
    <tableColumn id="9" name="2020&#10;3rd quarter"/>
    <tableColumn id="10" name="2020&#10;4th quarter"/>
    <tableColumn id="11" name="2021&#10;1st quarter"/>
    <tableColumn id="12" name="2021&#10;2nd quarter"/>
    <tableColumn id="13" name="2021&#10;3rd quarter"/>
    <tableColumn id="14" name="Quarterly per cent change &#10;[note 11]"/>
  </tableColumns>
</table>
</file>

<file path=xl/tables/table30.xml><?xml version="1.0" encoding="utf-8"?>
<table xmlns="http://schemas.openxmlformats.org/spreadsheetml/2006/main" id="30" name="Renewable_quarterly_electricity_generated_Scotland" displayName="Renewable_quarterly_electricity_generated_Scotland" ref="A22:AS31" headerRowCount="1" totalsRowCount="0" totalsRowShown="0">
  <autoFilter ref="A22:AS31"/>
  <tableColumns count="45">
    <tableColumn id="1" name="ELECTRICITY GENERATED (GWh) [note 5]"/>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31.xml><?xml version="1.0" encoding="utf-8"?>
<table xmlns="http://schemas.openxmlformats.org/spreadsheetml/2006/main" id="31" name="Renewable_quarterly_electricity_generated_Wales" displayName="Renewable_quarterly_electricity_generated_Wales" ref="A22:AS31" headerRowCount="1" totalsRowCount="0" totalsRowShown="0">
  <autoFilter ref="A22:AS31"/>
  <tableColumns count="45">
    <tableColumn id="1" name="ELECTRICITY GENERATED (GWh) [note 5]"/>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32.xml><?xml version="1.0" encoding="utf-8"?>
<table xmlns="http://schemas.openxmlformats.org/spreadsheetml/2006/main" id="32" name="Renewable_quarterly_load_factors" displayName="Renewable_quarterly_load_factors" ref="A39:AV50" headerRowCount="1" totalsRowCount="0" totalsRowShown="0">
  <autoFilter ref="A39:AV50"/>
  <tableColumns count="48">
    <tableColumn id="1" name="LOAD FACTORS (%) [note 10]"/>
    <tableColumn id="2" name="2010 &#10;1st quarter"/>
    <tableColumn id="3" name="2010 &#10;2nd quarter"/>
    <tableColumn id="4" name="2010 &#10;3rd quarter"/>
    <tableColumn id="5" name="2010 &#10;4th quarter"/>
    <tableColumn id="6" name="2011 &#10;1st quarter"/>
    <tableColumn id="7" name="2011 &#10;2nd quarter"/>
    <tableColumn id="8" name="2011 &#10;3rd quarter"/>
    <tableColumn id="9" name="2011 &#10;4th quarter"/>
    <tableColumn id="10" name="2012 &#10;1st quarter"/>
    <tableColumn id="11" name="2012 &#10;2nd quarter"/>
    <tableColumn id="12" name="2012 &#10;3rd quarter"/>
    <tableColumn id="13" name="2012 &#10;4th quarter"/>
    <tableColumn id="14" name="2013 &#10;1st quarter"/>
    <tableColumn id="15" name="2013 &#10;2nd quarter"/>
    <tableColumn id="16" name="2013 &#10;3rd quarter"/>
    <tableColumn id="17" name="2013 &#10;4th quarter"/>
    <tableColumn id="18" name="2014 &#10;1st quarter"/>
    <tableColumn id="19" name="2014 &#10;2nd quarter"/>
    <tableColumn id="20" name="2014 &#10;3rd quarter"/>
    <tableColumn id="21" name="2014 &#10;4th quarter"/>
    <tableColumn id="22" name="2015 &#10;1st quarter"/>
    <tableColumn id="23" name="2015 &#10;2nd quarter"/>
    <tableColumn id="24" name="2015 &#10;3rd quarter"/>
    <tableColumn id="25" name="2015 &#10;4th quarter"/>
    <tableColumn id="26" name="2016 &#10;1st quarter"/>
    <tableColumn id="27" name="2016 &#10;2nd quarter"/>
    <tableColumn id="28" name="2016 &#10;3rd quarter"/>
    <tableColumn id="29" name="2016 &#10;4th quarter"/>
    <tableColumn id="30" name="2017 &#10;1st quarter"/>
    <tableColumn id="31" name="2017 &#10;2nd quarter"/>
    <tableColumn id="32" name="2017 &#10;3rd quarter"/>
    <tableColumn id="33" name="2017 &#10;4th quarter"/>
    <tableColumn id="34" name="2018 &#10;1st quarter"/>
    <tableColumn id="35" name="2018 &#10;2nd quarter"/>
    <tableColumn id="36" name="2018 &#10;3rd quarter"/>
    <tableColumn id="37" name="2018 &#10;4th quarter"/>
    <tableColumn id="38" name="2019 &#10;1st quarter"/>
    <tableColumn id="39" name="2019 &#10;2nd quarter"/>
    <tableColumn id="40" name="2019 &#10;3rd quarter"/>
    <tableColumn id="41" name="2019 &#10;4th quarter"/>
    <tableColumn id="42" name="2020 &#10;1st quarter"/>
    <tableColumn id="43" name="2020 &#10;2nd quarter"/>
    <tableColumn id="44" name="2020 &#10;3rd quarter"/>
    <tableColumn id="45" name="2020 &#10;4th quarter"/>
    <tableColumn id="46" name="2021 &#10;1st quarter"/>
    <tableColumn id="47" name="2021 &#10;2nd quarter"/>
    <tableColumn id="48" name="2021 &#10;3rd quarter"/>
  </tableColumns>
</table>
</file>

<file path=xl/tables/table33.xml><?xml version="1.0" encoding="utf-8"?>
<table xmlns="http://schemas.openxmlformats.org/spreadsheetml/2006/main" id="33" name="Renewable_quarterly_load_factors_England" displayName="Renewable_quarterly_load_factors_England" ref="A33:AS38" headerRowCount="1" totalsRowCount="0" totalsRowShown="0">
  <autoFilter ref="A33:AS38"/>
  <tableColumns count="45">
    <tableColumn id="1" name="LOAD FACTORS (%) [note 10]"/>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34.xml><?xml version="1.0" encoding="utf-8"?>
<table xmlns="http://schemas.openxmlformats.org/spreadsheetml/2006/main" id="34" name="Renewable_quarterly_load_factors_NI" displayName="Renewable_quarterly_load_factors_NI" ref="A33:AS38" headerRowCount="1" totalsRowCount="0" totalsRowShown="0">
  <autoFilter ref="A33:AS38"/>
  <tableColumns count="45">
    <tableColumn id="1" name="LOAD FACTORS (%) [note 10]"/>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35.xml><?xml version="1.0" encoding="utf-8"?>
<table xmlns="http://schemas.openxmlformats.org/spreadsheetml/2006/main" id="35" name="Renewable_quarterly_load_factors_Scotland" displayName="Renewable_quarterly_load_factors_Scotland" ref="A33:AS38" headerRowCount="1" totalsRowCount="0" totalsRowShown="0">
  <autoFilter ref="A33:AS38"/>
  <tableColumns count="45">
    <tableColumn id="1" name="LOAD FACTORS (%) [note 10]"/>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36.xml><?xml version="1.0" encoding="utf-8"?>
<table xmlns="http://schemas.openxmlformats.org/spreadsheetml/2006/main" id="36" name="Renewable_quarterly_load_factors_Wales" displayName="Renewable_quarterly_load_factors_Wales" ref="A33:AS38" headerRowCount="1" totalsRowCount="0" totalsRowShown="0">
  <autoFilter ref="A33:AS38"/>
  <tableColumns count="45">
    <tableColumn id="1" name="LOAD FACTORS (%) [note 10]"/>
    <tableColumn id="2" name="2010 &#10;4th quarter"/>
    <tableColumn id="3" name="2011 &#10;1st quarter"/>
    <tableColumn id="4" name="2011 &#10;2nd quarter"/>
    <tableColumn id="5" name="2011 &#10;3rd quarter"/>
    <tableColumn id="6" name="2011 &#10;4th quarter"/>
    <tableColumn id="7" name="2012 &#10;1st quarter"/>
    <tableColumn id="8" name="2012 &#10;2nd quarter"/>
    <tableColumn id="9" name="2012 &#10;3rd quarter"/>
    <tableColumn id="10" name="2012 &#10;4th quarter"/>
    <tableColumn id="11" name="2013 &#10;1st quarter"/>
    <tableColumn id="12" name="2013 &#10;2nd quarter"/>
    <tableColumn id="13" name="2013 &#10;3rd quarter"/>
    <tableColumn id="14" name="2013 &#10;4th quarter"/>
    <tableColumn id="15" name="2014 &#10;1st quarter"/>
    <tableColumn id="16" name="2014 &#10;2nd quarter"/>
    <tableColumn id="17" name="2014 &#10;3rd quarter"/>
    <tableColumn id="18" name="2014 &#10;4th quarter"/>
    <tableColumn id="19" name="2015 &#10;1st quarter"/>
    <tableColumn id="20" name="2015 &#10;2nd quarter"/>
    <tableColumn id="21" name="2015 &#10;3rd quarter"/>
    <tableColumn id="22" name="2015 &#10;4th quarter"/>
    <tableColumn id="23" name="2016 &#10;1st quarter"/>
    <tableColumn id="24" name="2016 &#10;2nd quarter"/>
    <tableColumn id="25" name="2016 &#10;3rd quarter"/>
    <tableColumn id="26" name="2016 &#10;4th quarter"/>
    <tableColumn id="27" name="2017 &#10;1st quarter"/>
    <tableColumn id="28" name="2017 &#10;2nd quarter"/>
    <tableColumn id="29" name="2017 &#10;3rd quarter"/>
    <tableColumn id="30" name="2017 &#10;4th quarter"/>
    <tableColumn id="31" name="2018 &#10;1st quarter"/>
    <tableColumn id="32" name="2018 &#10;2nd quarter"/>
    <tableColumn id="33" name="2018 &#10;3rd quarter"/>
    <tableColumn id="34" name="2018 &#10;4th quarter"/>
    <tableColumn id="35" name="2019 &#10;1st quarter"/>
    <tableColumn id="36" name="2019 &#10;2nd quarter"/>
    <tableColumn id="37" name="2019 &#10;3rd quarter"/>
    <tableColumn id="38" name="2019 &#10;4th quarter"/>
    <tableColumn id="39" name="2020 &#10;1st quarter"/>
    <tableColumn id="40" name="2020 &#10;2nd quarter"/>
    <tableColumn id="41" name="2020 &#10;3rd quarter"/>
    <tableColumn id="42" name="2020 &#10;4th quarter"/>
    <tableColumn id="43" name="2021 &#10;1st quarter"/>
    <tableColumn id="44" name="2021 &#10;2nd quarter"/>
    <tableColumn id="45" name="2021 &#10;3rd quarter"/>
  </tableColumns>
</table>
</file>

<file path=xl/tables/table37.xml><?xml version="1.0" encoding="utf-8"?>
<table xmlns="http://schemas.openxmlformats.org/spreadsheetml/2006/main" id="37" name="Renewable_shares_of_electricity_generated_annual" displayName="Renewable_shares_of_electricity_generated_annual" ref="A52:M60" headerRowCount="1" totalsRowCount="0" totalsRowShown="0">
  <autoFilter ref="A52:M60"/>
  <tableColumns count="13">
    <tableColumn id="1" name="SHARES OF ELECTRICITY GENERATED (%)"/>
    <tableColumn id="2" name="2009"/>
    <tableColumn id="3" name="2010"/>
    <tableColumn id="4" name="2011"/>
    <tableColumn id="5" name="2012"/>
    <tableColumn id="6" name="2013"/>
    <tableColumn id="7" name="2014"/>
    <tableColumn id="8" name="2015"/>
    <tableColumn id="9" name="2016"/>
    <tableColumn id="10" name="2017"/>
    <tableColumn id="11" name="2018"/>
    <tableColumn id="12" name="2019"/>
    <tableColumn id="13" name="2020"/>
  </tableColumns>
</table>
</file>

<file path=xl/tables/table38.xml><?xml version="1.0" encoding="utf-8"?>
<table xmlns="http://schemas.openxmlformats.org/spreadsheetml/2006/main" id="38" name="Renewable_shares_of_total_electricity_generated_quarterly" displayName="Renewable_shares_of_total_electricity_generated_quarterly" ref="A52:AV60" headerRowCount="1" totalsRowCount="0" totalsRowShown="0">
  <autoFilter ref="A52:AV60"/>
  <tableColumns count="48">
    <tableColumn id="1" name="SHARES OF ELECTRICITY GENERATED  (%)"/>
    <tableColumn id="2" name="2010 &#10;1st quarter"/>
    <tableColumn id="3" name="2010 &#10;2nd quarter"/>
    <tableColumn id="4" name="2010 &#10;3rd quarter"/>
    <tableColumn id="5" name="2010 &#10;4th quarter"/>
    <tableColumn id="6" name="2011 &#10;1st quarter"/>
    <tableColumn id="7" name="2011 &#10;2nd quarter"/>
    <tableColumn id="8" name="2011 &#10;3rd quarter"/>
    <tableColumn id="9" name="2011 &#10;4th quarter"/>
    <tableColumn id="10" name="2012 &#10;1st quarter"/>
    <tableColumn id="11" name="2012 &#10;2nd quarter"/>
    <tableColumn id="12" name="2012 &#10;3rd quarter"/>
    <tableColumn id="13" name="2012 &#10;4th quarter"/>
    <tableColumn id="14" name="2013 &#10;1st quarter"/>
    <tableColumn id="15" name="2013 &#10;2nd quarter"/>
    <tableColumn id="16" name="2013 &#10;3rd quarter"/>
    <tableColumn id="17" name="2013 &#10;4th quarter"/>
    <tableColumn id="18" name="2014 &#10;1st quarter"/>
    <tableColumn id="19" name="2014 &#10;2nd quarter"/>
    <tableColumn id="20" name="2014 &#10;3rd quarter"/>
    <tableColumn id="21" name="2014 &#10;4th quarter"/>
    <tableColumn id="22" name="2015 &#10;1st quarter"/>
    <tableColumn id="23" name="2015 &#10;2nd quarter"/>
    <tableColumn id="24" name="2015 &#10;3rd quarter"/>
    <tableColumn id="25" name="2015 &#10;4th quarter"/>
    <tableColumn id="26" name="2016 &#10;1st quarter"/>
    <tableColumn id="27" name="2016 &#10;2nd quarter"/>
    <tableColumn id="28" name="2016 &#10;3rd quarter"/>
    <tableColumn id="29" name="2016 &#10;4th quarter"/>
    <tableColumn id="30" name="2017 &#10;1st quarter"/>
    <tableColumn id="31" name="2017 &#10;2nd quarter"/>
    <tableColumn id="32" name="2017 &#10;3rd quarter"/>
    <tableColumn id="33" name="2017 &#10;4th quarter"/>
    <tableColumn id="34" name="2018 &#10;1st quarter"/>
    <tableColumn id="35" name="2018 &#10;2nd quarter"/>
    <tableColumn id="36" name="2018 &#10;3rd quarter"/>
    <tableColumn id="37" name="2018 &#10;4th quarter"/>
    <tableColumn id="38" name="2019 &#10;1st quarter"/>
    <tableColumn id="39" name="2019 &#10;2nd quarter"/>
    <tableColumn id="40" name="2019 &#10;3rd quarter"/>
    <tableColumn id="41" name="2019 &#10;4th quarter"/>
    <tableColumn id="42" name="2020 &#10;1st quarter"/>
    <tableColumn id="43" name="2020 &#10;2nd quarter"/>
    <tableColumn id="44" name="2020 &#10;3rd quarter"/>
    <tableColumn id="45" name="2020 &#10;4th quarter"/>
    <tableColumn id="46" name="2021 &#10;1st quarter"/>
    <tableColumn id="47" name="2021 &#10;2nd quarter"/>
    <tableColumn id="48" name="2021 &#10;3rd quarter"/>
  </tableColumns>
</table>
</file>

<file path=xl/tables/table4.xml><?xml version="1.0" encoding="utf-8"?>
<table xmlns="http://schemas.openxmlformats.org/spreadsheetml/2006/main" id="4" name="Main_table_renewable_electricity_generated" displayName="Main_table_renewable_electricity_generated" ref="A23:N37" headerRowCount="1" totalsRowCount="0" totalsRowShown="0">
  <autoFilter ref="A23:N37"/>
  <tableColumns count="14">
    <tableColumn id="1" name="ELECTRICITY GENERATED (GWh) &#10;[note 5]"/>
    <tableColumn id="2" name="2019"/>
    <tableColumn id="3" name="2020"/>
    <tableColumn id="4" name="Annual per cent change"/>
    <tableColumn id="5" name="2019&#10;3rd quarter"/>
    <tableColumn id="6" name="2019&#10;4th quarter"/>
    <tableColumn id="7" name="2020&#10;1st quarter"/>
    <tableColumn id="8" name="2020&#10;2nd quarter"/>
    <tableColumn id="9" name="2020&#10;3rd quarter"/>
    <tableColumn id="10" name="2020&#10;4th quarter"/>
    <tableColumn id="11" name="2021&#10;1st quarter"/>
    <tableColumn id="12" name="2021&#10;2nd quarter"/>
    <tableColumn id="13" name="2021&#10;3rd quarter"/>
    <tableColumn id="14" name="Quarterly per cent change &#10;[note 11]"/>
  </tableColumns>
</table>
</file>

<file path=xl/tables/table5.xml><?xml version="1.0" encoding="utf-8"?>
<table xmlns="http://schemas.openxmlformats.org/spreadsheetml/2006/main" id="5" name="Main_table_Shares_of_electricity_generated" displayName="Main_table_Shares_of_electricity_generated" ref="A52:N60" headerRowCount="1" totalsRowCount="0" totalsRowShown="0">
  <autoFilter ref="A52:N60"/>
  <tableColumns count="14">
    <tableColumn id="1" name="SHARES OF ELECTRICITY GENERATED (%)"/>
    <tableColumn id="2" name="2019"/>
    <tableColumn id="3" name="2020"/>
    <tableColumn id="4" name="Annual per cent change"/>
    <tableColumn id="5" name="2019&#10;3rd quarter"/>
    <tableColumn id="6" name="2019&#10;4th quarter"/>
    <tableColumn id="7" name="2020&#10;1st quarter"/>
    <tableColumn id="8" name="2020&#10;2nd quarter"/>
    <tableColumn id="9" name="2020&#10;3rd quarter"/>
    <tableColumn id="10" name="2020&#10;4th quarter"/>
    <tableColumn id="11" name="2021&#10;1st quarter"/>
    <tableColumn id="12" name="2021&#10;2nd quarter"/>
    <tableColumn id="13" name="2021&#10;3rd quarter"/>
    <tableColumn id="14" name="Quarterly per cent change &#10;[note 11]"/>
  </tableColumns>
</table>
</file>

<file path=xl/tables/table6.xml><?xml version="1.0" encoding="utf-8"?>
<table xmlns="http://schemas.openxmlformats.org/spreadsheetml/2006/main" id="6" name="Notes" displayName="Notes" ref="A4:B18" headerRowCount="1" totalsRowCount="0" totalsRowShown="0">
  <tableColumns count="2">
    <tableColumn id="1" name="Note "/>
    <tableColumn id="2" name="Description"/>
  </tableColumns>
</table>
</file>

<file path=xl/tables/table7.xml><?xml version="1.0" encoding="utf-8"?>
<table xmlns="http://schemas.openxmlformats.org/spreadsheetml/2006/main" id="7" name="Renewable_annual_cumulative_capacity" displayName="Renewable_annual_cumulative_capacity" ref="A7:M21" headerRowCount="1" totalsRowCount="0" totalsRowShown="0">
  <autoFilter ref="A7:M21"/>
  <tableColumns count="13">
    <tableColumn id="1" name="CUMULATIVE INSTALLED CAPACITY (MW) &#10;[note 1]"/>
    <tableColumn id="2" name="2009"/>
    <tableColumn id="3" name="2010"/>
    <tableColumn id="4" name="2011"/>
    <tableColumn id="5" name="2012"/>
    <tableColumn id="6" name="2013"/>
    <tableColumn id="7" name="2014"/>
    <tableColumn id="8" name="2015"/>
    <tableColumn id="9" name="2016"/>
    <tableColumn id="10" name="2017"/>
    <tableColumn id="11" name="2018"/>
    <tableColumn id="12" name="2019"/>
    <tableColumn id="13" name="2020"/>
  </tableColumns>
</table>
</file>

<file path=xl/tables/table8.xml><?xml version="1.0" encoding="utf-8"?>
<table xmlns="http://schemas.openxmlformats.org/spreadsheetml/2006/main" id="8" name="Renewable_annual_cumulative_capacity_NI" displayName="Renewable_annual_cumulative_capacity_NI" ref="A7:N15" headerRowCount="1" totalsRowCount="0" totalsRowShown="0">
  <autoFilter ref="A7:N15"/>
  <tableColumns count="14">
    <tableColumn id="1" name="CUMULATIVE INSTALLED CAPACITY (MW) [note 1]"/>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tables/table9.xml><?xml version="1.0" encoding="utf-8"?>
<table xmlns="http://schemas.openxmlformats.org/spreadsheetml/2006/main" id="9" name="Renewable_annual_cumulative_capacity_Scotland" displayName="Renewable_annual_cumulative_capacity_Scotland" ref="A7:N15" headerRowCount="1" totalsRowCount="0" totalsRowShown="0">
  <autoFilter ref="A7:N15"/>
  <tableColumns count="14">
    <tableColumn id="1" name="CUMULATIVE INSTALLED CAPACITY (MW) [note 1]"/>
    <tableColumn id="2" name="2008"/>
    <tableColumn id="3" name="2009"/>
    <tableColumn id="4" name="2010"/>
    <tableColumn id="5" name="2011"/>
    <tableColumn id="6" name="2012"/>
    <tableColumn id="7" name="2013"/>
    <tableColumn id="8" name="2014"/>
    <tableColumn id="9" name="2015"/>
    <tableColumn id="10" name="2016"/>
    <tableColumn id="11" name="2017"/>
    <tableColumn id="12" name="2018"/>
    <tableColumn id="13" name="2019"/>
    <tableColumn id="14" name="2020"/>
  </tableColumns>
</table>
</file>

<file path=xl/worksheets/_rels/sheet1.xml.rels><?xml version="1.0" encoding="UTF-8"?>
<Relationships xmlns="http://schemas.openxmlformats.org/package/2006/relationships"><Relationship Id="rId1" Type="http://schemas.openxmlformats.org/officeDocument/2006/relationships/hyperlink" Target="mailto:energy.stats@beis.gov.uk" TargetMode="External"/><Relationship Id="rId2" Type="http://schemas.openxmlformats.org/officeDocument/2006/relationships/hyperlink" Target="https://www.gov.uk/government/collections/energy-trends" TargetMode="External"/><Relationship Id="rId3" Type="http://schemas.openxmlformats.org/officeDocument/2006/relationships/hyperlink" Target="https://www.gov.uk/government/publications/renewable-energy-statistics-data-sources-and-methodologies" TargetMode="External"/><Relationship Id="rId4" Type="http://schemas.openxmlformats.org/officeDocument/2006/relationships/hyperlink" Target="https://www.gov.uk/government/publications/beis-standards-for-official-statistics/statistical-revisions-policy" TargetMode="External"/><Relationship Id="rId5" Type="http://schemas.openxmlformats.org/officeDocument/2006/relationships/hyperlink" Target="https://www.gov.uk/government/statistics/digest-of-uk-energy-statistics-dukes-2019" TargetMode="External"/><Relationship Id="rId6" Type="http://schemas.openxmlformats.org/officeDocument/2006/relationships/hyperlink" Target="mailto:renewablesstatistics@beis.gov.uk" TargetMode="External"/><Relationship Id="rId7" Type="http://schemas.openxmlformats.org/officeDocument/2006/relationships/hyperlink" Target="mailto:newsdesk@beis.gov.uk" TargetMode="External"/>
</Relationships>
</file>

<file path=xl/worksheets/_rels/sheet10.xml.rels><?xml version="1.0" encoding="UTF-8"?>
<Relationships xmlns="http://schemas.openxmlformats.org/package/2006/relationships"><Relationship Id="rId1" Type="http://schemas.openxmlformats.org/officeDocument/2006/relationships/table" Target="../tables/table11.xml"/><Relationship Id="rId2" Type="http://schemas.openxmlformats.org/officeDocument/2006/relationships/table" Target="../tables/table13.xml"/><Relationship Id="rId3" Type="http://schemas.openxmlformats.org/officeDocument/2006/relationships/table" Target="../tables/table18.xml"/>
</Relationships>
</file>

<file path=xl/worksheets/_rels/sheet11.xml.rels><?xml version="1.0" encoding="UTF-8"?>
<Relationships xmlns="http://schemas.openxmlformats.org/package/2006/relationships"><Relationship Id="rId1" Type="http://schemas.openxmlformats.org/officeDocument/2006/relationships/table" Target="../tables/table23.xml"/><Relationship Id="rId2" Type="http://schemas.openxmlformats.org/officeDocument/2006/relationships/table" Target="../tables/table28.xml"/><Relationship Id="rId3" Type="http://schemas.openxmlformats.org/officeDocument/2006/relationships/table" Target="../tables/table33.xml"/>
</Relationships>
</file>

<file path=xl/worksheets/_rels/sheet12.xml.rels><?xml version="1.0" encoding="UTF-8"?>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14.xml"/><Relationship Id="rId3" Type="http://schemas.openxmlformats.org/officeDocument/2006/relationships/table" Target="../tables/table19.xml"/>
</Relationships>
</file>

<file path=xl/worksheets/_rels/sheet13.xml.rels><?xml version="1.0" encoding="UTF-8"?>
<Relationships xmlns="http://schemas.openxmlformats.org/package/2006/relationships"><Relationship Id="rId1" Type="http://schemas.openxmlformats.org/officeDocument/2006/relationships/table" Target="../tables/table25.xml"/><Relationship Id="rId2" Type="http://schemas.openxmlformats.org/officeDocument/2006/relationships/table" Target="../tables/table29.xml"/><Relationship Id="rId3" Type="http://schemas.openxmlformats.org/officeDocument/2006/relationships/table" Target="../tables/table34.xml"/>
</Relationships>
</file>

<file path=xl/worksheets/_rels/sheet14.xml.rels><?xml version="1.0" encoding="UTF-8"?>
<Relationships xmlns="http://schemas.openxmlformats.org/package/2006/relationships"><Relationship Id="rId1" Type="http://schemas.openxmlformats.org/officeDocument/2006/relationships/table" Target="../tables/table9.xml"/><Relationship Id="rId2" Type="http://schemas.openxmlformats.org/officeDocument/2006/relationships/table" Target="../tables/table15.xml"/><Relationship Id="rId3" Type="http://schemas.openxmlformats.org/officeDocument/2006/relationships/table" Target="../tables/table21.xml"/>
</Relationships>
</file>

<file path=xl/worksheets/_rels/sheet15.xml.rels><?xml version="1.0" encoding="UTF-8"?>
<Relationships xmlns="http://schemas.openxmlformats.org/package/2006/relationships"><Relationship Id="rId1" Type="http://schemas.openxmlformats.org/officeDocument/2006/relationships/table" Target="../tables/table26.xml"/><Relationship Id="rId2" Type="http://schemas.openxmlformats.org/officeDocument/2006/relationships/table" Target="../tables/table30.xml"/><Relationship Id="rId3" Type="http://schemas.openxmlformats.org/officeDocument/2006/relationships/table" Target="../tables/table35.xml"/>
</Relationships>
</file>

<file path=xl/worksheets/_rels/sheet16.xml.rels><?xml version="1.0" encoding="UTF-8"?>
<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6.xml"/><Relationship Id="rId3" Type="http://schemas.openxmlformats.org/officeDocument/2006/relationships/table" Target="../tables/table20.xml"/>
</Relationships>
</file>

<file path=xl/worksheets/_rels/sheet17.xml.rels><?xml version="1.0" encoding="UTF-8"?>
<Relationships xmlns="http://schemas.openxmlformats.org/package/2006/relationships"><Relationship Id="rId1" Type="http://schemas.openxmlformats.org/officeDocument/2006/relationships/table" Target="../tables/table22.xml"/><Relationship Id="rId2" Type="http://schemas.openxmlformats.org/officeDocument/2006/relationships/table" Target="../tables/table31.xml"/><Relationship Id="rId3" Type="http://schemas.openxmlformats.org/officeDocument/2006/relationships/table" Target="../tables/table36.x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6.xml"/>
</Relationships>
</file>

<file path=xl/worksheets/_rels/sheet4.xml.rels><?xml version="1.0" encoding="UTF-8"?>
<Relationships xmlns="http://schemas.openxmlformats.org/package/2006/relationships"><Relationship Id="rId1" Type="http://schemas.openxmlformats.org/officeDocument/2006/relationships/hyperlink" Target="https://www.gov.uk/government/statistics/solar-photovoltaics-deployment" TargetMode="External"/><Relationship Id="rId2" Type="http://schemas.openxmlformats.org/officeDocument/2006/relationships/hyperlink" Target="https://www.gov.uk/government/statistics/regional-renewable-statistics" TargetMode="External"/>
</Relationships>
</file>

<file path=xl/worksheets/_rels/sheet7.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_rels/sheet8.xml.rels><?xml version="1.0" encoding="UTF-8"?>
<Relationships xmlns="http://schemas.openxmlformats.org/package/2006/relationships"><Relationship Id="rId1" Type="http://schemas.openxmlformats.org/officeDocument/2006/relationships/table" Target="../tables/table7.xml"/><Relationship Id="rId2" Type="http://schemas.openxmlformats.org/officeDocument/2006/relationships/table" Target="../tables/table12.xml"/><Relationship Id="rId3" Type="http://schemas.openxmlformats.org/officeDocument/2006/relationships/table" Target="../tables/table17.xml"/><Relationship Id="rId4" Type="http://schemas.openxmlformats.org/officeDocument/2006/relationships/table" Target="../tables/table37.xml"/>
</Relationships>
</file>

<file path=xl/worksheets/_rels/sheet9.xml.rels><?xml version="1.0" encoding="UTF-8"?>
<Relationships xmlns="http://schemas.openxmlformats.org/package/2006/relationships"><Relationship Id="rId1" Type="http://schemas.openxmlformats.org/officeDocument/2006/relationships/table" Target="../tables/table24.xml"/><Relationship Id="rId2" Type="http://schemas.openxmlformats.org/officeDocument/2006/relationships/table" Target="../tables/table27.xml"/><Relationship Id="rId3" Type="http://schemas.openxmlformats.org/officeDocument/2006/relationships/table" Target="../tables/table32.xml"/><Relationship Id="rId4" Type="http://schemas.openxmlformats.org/officeDocument/2006/relationships/table" Target="../tables/table3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20.15" zeroHeight="false" outlineLevelRow="0" outlineLevelCol="0"/>
  <cols>
    <col collapsed="false" customWidth="true" hidden="false" outlineLevel="0" max="1" min="1" style="0" width="151.45"/>
  </cols>
  <sheetData>
    <row r="1" customFormat="false" ht="45" hidden="false" customHeight="true" outlineLevel="0" collapsed="false">
      <c r="A1" s="1" t="s">
        <v>0</v>
      </c>
    </row>
    <row r="2" customFormat="false" ht="45" hidden="false" customHeight="true" outlineLevel="0" collapsed="false">
      <c r="A2" s="2" t="s">
        <v>1</v>
      </c>
    </row>
    <row r="3" customFormat="false" ht="30" hidden="false" customHeight="true" outlineLevel="0" collapsed="false">
      <c r="A3" s="3" t="s">
        <v>2</v>
      </c>
    </row>
    <row r="4" customFormat="false" ht="45" hidden="false" customHeight="true" outlineLevel="0" collapsed="false">
      <c r="A4" s="4" t="s">
        <v>3</v>
      </c>
    </row>
    <row r="5" customFormat="false" ht="30" hidden="false" customHeight="true" outlineLevel="0" collapsed="false">
      <c r="A5" s="5" t="s">
        <v>4</v>
      </c>
    </row>
    <row r="6" customFormat="false" ht="20.15" hidden="false" customHeight="true" outlineLevel="0" collapsed="false">
      <c r="A6" s="4" t="s">
        <v>5</v>
      </c>
    </row>
    <row r="7" customFormat="false" ht="30" hidden="false" customHeight="true" outlineLevel="0" collapsed="false">
      <c r="A7" s="5" t="s">
        <v>6</v>
      </c>
    </row>
    <row r="8" customFormat="false" ht="45" hidden="false" customHeight="true" outlineLevel="0" collapsed="false">
      <c r="A8" s="4" t="s">
        <v>7</v>
      </c>
    </row>
    <row r="9" customFormat="false" ht="30" hidden="false" customHeight="true" outlineLevel="0" collapsed="false">
      <c r="A9" s="6" t="s">
        <v>8</v>
      </c>
    </row>
    <row r="10" customFormat="false" ht="45" hidden="false" customHeight="true" outlineLevel="0" collapsed="false">
      <c r="A10" s="2" t="s">
        <v>9</v>
      </c>
    </row>
    <row r="11" customFormat="false" ht="20.15" hidden="false" customHeight="true" outlineLevel="0" collapsed="false">
      <c r="A11" s="7" t="s">
        <v>10</v>
      </c>
    </row>
    <row r="12" customFormat="false" ht="45" hidden="false" customHeight="true" outlineLevel="0" collapsed="false">
      <c r="A12" s="2" t="s">
        <v>11</v>
      </c>
    </row>
    <row r="13" customFormat="false" ht="45" hidden="false" customHeight="true" outlineLevel="0" collapsed="false">
      <c r="A13" s="2" t="s">
        <v>12</v>
      </c>
    </row>
    <row r="14" customFormat="false" ht="20.15" hidden="false" customHeight="true" outlineLevel="0" collapsed="false">
      <c r="A14" s="2" t="s">
        <v>13</v>
      </c>
    </row>
    <row r="15" customFormat="false" ht="20.15" hidden="false" customHeight="true" outlineLevel="0" collapsed="false">
      <c r="A15" s="7" t="s">
        <v>14</v>
      </c>
    </row>
    <row r="16" customFormat="false" ht="20.15" hidden="false" customHeight="true" outlineLevel="0" collapsed="false">
      <c r="A16" s="7" t="s">
        <v>15</v>
      </c>
    </row>
    <row r="17" customFormat="false" ht="20.15" hidden="false" customHeight="true" outlineLevel="0" collapsed="false">
      <c r="A17" s="7" t="s">
        <v>16</v>
      </c>
    </row>
    <row r="18" customFormat="false" ht="20.15" hidden="false" customHeight="true" outlineLevel="0" collapsed="false">
      <c r="A18" s="7" t="s">
        <v>17</v>
      </c>
    </row>
    <row r="19" customFormat="false" ht="30" hidden="false" customHeight="true" outlineLevel="0" collapsed="false">
      <c r="A19" s="6" t="s">
        <v>18</v>
      </c>
    </row>
    <row r="20" customFormat="false" ht="20.15" hidden="false" customHeight="true" outlineLevel="0" collapsed="false">
      <c r="A20" s="8" t="s">
        <v>19</v>
      </c>
    </row>
    <row r="21" customFormat="false" ht="20.15" hidden="false" customHeight="true" outlineLevel="0" collapsed="false">
      <c r="A21" s="2" t="s">
        <v>20</v>
      </c>
    </row>
    <row r="22" customFormat="false" ht="20.15" hidden="false" customHeight="true" outlineLevel="0" collapsed="false">
      <c r="A22" s="7" t="s">
        <v>21</v>
      </c>
    </row>
    <row r="23" customFormat="false" ht="20.15" hidden="false" customHeight="true" outlineLevel="0" collapsed="false">
      <c r="A23" s="2" t="s">
        <v>22</v>
      </c>
    </row>
    <row r="24" customFormat="false" ht="20.15" hidden="false" customHeight="true" outlineLevel="0" collapsed="false">
      <c r="A24" s="8" t="s">
        <v>23</v>
      </c>
    </row>
    <row r="25" customFormat="false" ht="20.15" hidden="false" customHeight="true" outlineLevel="0" collapsed="false">
      <c r="A25" s="9" t="s">
        <v>24</v>
      </c>
    </row>
    <row r="26" customFormat="false" ht="20.15" hidden="false" customHeight="true" outlineLevel="0" collapsed="false">
      <c r="A26" s="10" t="s">
        <v>25</v>
      </c>
    </row>
    <row r="27" customFormat="false" ht="20.15" hidden="false" customHeight="true" outlineLevel="0" collapsed="false">
      <c r="A27" s="11"/>
    </row>
    <row r="28" customFormat="false" ht="20.15" hidden="false" customHeight="true" outlineLevel="0" collapsed="false">
      <c r="A28" s="12"/>
    </row>
    <row r="29" customFormat="false" ht="20.15" hidden="false" customHeight="true" outlineLevel="0" collapsed="false">
      <c r="A29" s="12"/>
    </row>
  </sheetData>
  <hyperlinks>
    <hyperlink ref="A11" r:id="rId1" display="energy.stats@beis.gov.uk"/>
    <hyperlink ref="A15" r:id="rId2" display="Energy trends publication (opens in a new window)"/>
    <hyperlink ref="A16" r:id="rId3" display="Data sources and methodology for renewables statistics (opens in a new window)"/>
    <hyperlink ref="A17" r:id="rId4" location="energy-statistics" display="Energy statistics revisions policy (opens in a new window)"/>
    <hyperlink ref="A18" r:id="rId5" display="Glossary and acronyms (opens in a new window)"/>
    <hyperlink ref="A22" r:id="rId6" display="renewablesstatistics@beis.gov.uk"/>
    <hyperlink ref="A25" r:id="rId7" display="newsdesk@beis.gov.u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24" activeCellId="0" sqref="A24"/>
    </sheetView>
  </sheetViews>
  <sheetFormatPr defaultColWidth="9.19140625" defaultRowHeight="20.15" zeroHeight="false" outlineLevelRow="0" outlineLevelCol="0"/>
  <cols>
    <col collapsed="false" customWidth="true" hidden="false" outlineLevel="0" max="1" min="1" style="34" width="49.18"/>
    <col collapsed="false" customWidth="true" hidden="false" outlineLevel="0" max="6" min="2" style="34" width="10.99"/>
    <col collapsed="false" customWidth="true" hidden="false" outlineLevel="0" max="7" min="7" style="34" width="11.99"/>
    <col collapsed="false" customWidth="true" hidden="false" outlineLevel="0" max="8" min="8" style="34" width="11.45"/>
    <col collapsed="false" customWidth="true" hidden="false" outlineLevel="0" max="9" min="9" style="34" width="12.44"/>
    <col collapsed="false" customWidth="true" hidden="false" outlineLevel="0" max="10" min="10" style="34" width="11.99"/>
    <col collapsed="false" customWidth="true" hidden="false" outlineLevel="0" max="11" min="11" style="34" width="12.44"/>
    <col collapsed="false" customWidth="true" hidden="false" outlineLevel="0" max="13" min="12" style="34" width="13.44"/>
    <col collapsed="false" customWidth="true" hidden="false" outlineLevel="0" max="14" min="14" style="34" width="13.82"/>
    <col collapsed="false" customWidth="true" hidden="false" outlineLevel="0" max="18" min="15" style="34" width="13.02"/>
    <col collapsed="false" customWidth="true" hidden="false" outlineLevel="0" max="19" min="19" style="34" width="11.83"/>
    <col collapsed="false" customWidth="false" hidden="false" outlineLevel="0" max="1024" min="20" style="34" width="9.18"/>
  </cols>
  <sheetData>
    <row r="1" s="26" customFormat="true" ht="45" hidden="false" customHeight="true" outlineLevel="0" collapsed="false">
      <c r="A1" s="28" t="s">
        <v>246</v>
      </c>
    </row>
    <row r="2" customFormat="false" ht="20.15" hidden="false" customHeight="true" outlineLevel="0" collapsed="false">
      <c r="A2" s="14" t="s">
        <v>178</v>
      </c>
    </row>
    <row r="3" customFormat="false" ht="20.15" hidden="false" customHeight="true" outlineLevel="0" collapsed="false">
      <c r="A3" s="14" t="s">
        <v>123</v>
      </c>
    </row>
    <row r="4" customFormat="false" ht="20.15" hidden="false" customHeight="true" outlineLevel="0" collapsed="false">
      <c r="A4" s="14" t="s">
        <v>124</v>
      </c>
    </row>
    <row r="5" customFormat="false" ht="20.15" hidden="false" customHeight="true" outlineLevel="0" collapsed="false">
      <c r="A5" s="14" t="s">
        <v>179</v>
      </c>
    </row>
    <row r="6" customFormat="false" ht="20.15" hidden="false" customHeight="true" outlineLevel="0" collapsed="false">
      <c r="A6" s="14" t="s">
        <v>126</v>
      </c>
    </row>
    <row r="7" customFormat="false" ht="45" hidden="false" customHeight="true" outlineLevel="0" collapsed="false">
      <c r="A7" s="180" t="s">
        <v>247</v>
      </c>
      <c r="B7" s="181" t="s">
        <v>248</v>
      </c>
      <c r="C7" s="181" t="s">
        <v>180</v>
      </c>
      <c r="D7" s="181" t="s">
        <v>181</v>
      </c>
      <c r="E7" s="181" t="s">
        <v>182</v>
      </c>
      <c r="F7" s="181" t="s">
        <v>183</v>
      </c>
      <c r="G7" s="181" t="s">
        <v>184</v>
      </c>
      <c r="H7" s="181" t="s">
        <v>185</v>
      </c>
      <c r="I7" s="181" t="s">
        <v>186</v>
      </c>
      <c r="J7" s="181" t="s">
        <v>187</v>
      </c>
      <c r="K7" s="181" t="s">
        <v>188</v>
      </c>
      <c r="L7" s="181" t="s">
        <v>189</v>
      </c>
      <c r="M7" s="181" t="s">
        <v>128</v>
      </c>
      <c r="N7" s="181" t="s">
        <v>129</v>
      </c>
    </row>
    <row r="8" customFormat="false" ht="20.15" hidden="false" customHeight="true" outlineLevel="0" collapsed="false">
      <c r="A8" s="182" t="s">
        <v>111</v>
      </c>
      <c r="B8" s="37" t="n">
        <v>1091</v>
      </c>
      <c r="C8" s="37" t="n">
        <v>1447</v>
      </c>
      <c r="D8" s="37" t="n">
        <v>1861</v>
      </c>
      <c r="E8" s="37" t="n">
        <f aca="false">SUM('England - Qtr'!F8:F9)</f>
        <v>2520.78</v>
      </c>
      <c r="F8" s="37" t="n">
        <f aca="false">SUM('England - Qtr'!J8:J9)</f>
        <v>3971.5</v>
      </c>
      <c r="G8" s="37" t="n">
        <f aca="false">SUM('England - Qtr'!N8:N9)</f>
        <v>5152.83</v>
      </c>
      <c r="H8" s="37" t="n">
        <f aca="false">SUM('England - Qtr'!R8:R9)</f>
        <v>5914.1</v>
      </c>
      <c r="I8" s="37" t="n">
        <f aca="false">SUM('England - Qtr'!V8:V9)</f>
        <v>6618.97</v>
      </c>
      <c r="J8" s="37" t="n">
        <f aca="false">SUM('England - Qtr'!Z8:Z9)</f>
        <v>7206.57</v>
      </c>
      <c r="K8" s="37" t="n">
        <f aca="false">SUM('England - Qtr'!AD8:AD9)</f>
        <v>9080.83</v>
      </c>
      <c r="L8" s="37" t="n">
        <f aca="false">SUM('England - Qtr'!AH8:AH9)</f>
        <v>9932.78</v>
      </c>
      <c r="M8" s="37" t="n">
        <f aca="false">SUM('England - Qtr'!AL8:AL9)</f>
        <v>11338.32</v>
      </c>
      <c r="N8" s="183" t="n">
        <f aca="false">SUM('England - Qtr'!AP8:AP9)</f>
        <v>11845.37</v>
      </c>
    </row>
    <row r="9" customFormat="false" ht="20.15" hidden="false" customHeight="true" outlineLevel="0" collapsed="false">
      <c r="A9" s="184" t="s">
        <v>112</v>
      </c>
      <c r="B9" s="37" t="n">
        <v>0</v>
      </c>
      <c r="C9" s="37" t="n">
        <v>0</v>
      </c>
      <c r="D9" s="37" t="n">
        <v>0</v>
      </c>
      <c r="E9" s="37" t="n">
        <f aca="false">'England - Qtr'!F10</f>
        <v>0.1</v>
      </c>
      <c r="F9" s="37" t="n">
        <f aca="false">'England - Qtr'!J10</f>
        <v>0.6</v>
      </c>
      <c r="G9" s="37" t="n">
        <f aca="false">'England - Qtr'!N10</f>
        <v>0.1</v>
      </c>
      <c r="H9" s="37" t="n">
        <f aca="false">'England - Qtr'!R10</f>
        <v>0.1</v>
      </c>
      <c r="I9" s="37" t="n">
        <f aca="false">'England - Qtr'!V10</f>
        <v>0.1</v>
      </c>
      <c r="J9" s="37" t="n">
        <f aca="false">'England - Qtr'!Z10</f>
        <v>0.1</v>
      </c>
      <c r="K9" s="37" t="n">
        <f aca="false">'England - Qtr'!AD10</f>
        <v>0.1</v>
      </c>
      <c r="L9" s="37" t="n">
        <f aca="false">'England - Qtr'!AH10</f>
        <v>0.1</v>
      </c>
      <c r="M9" s="37" t="n">
        <f aca="false">'England - Qtr'!AL10</f>
        <v>0.1</v>
      </c>
      <c r="N9" s="183" t="n">
        <f aca="false">'England - Qtr'!AP10</f>
        <v>0.1</v>
      </c>
    </row>
    <row r="10" customFormat="false" ht="20.15" hidden="false" customHeight="true" outlineLevel="0" collapsed="false">
      <c r="A10" s="184" t="s">
        <v>249</v>
      </c>
      <c r="B10" s="37" t="n">
        <v>1</v>
      </c>
      <c r="C10" s="37" t="n">
        <v>1</v>
      </c>
      <c r="D10" s="37" t="n">
        <v>89</v>
      </c>
      <c r="E10" s="37" t="n">
        <f aca="false">'England - Qtr'!F11</f>
        <v>887.81</v>
      </c>
      <c r="F10" s="37" t="n">
        <f aca="false">'England - Qtr'!J11</f>
        <v>1540.25</v>
      </c>
      <c r="G10" s="37" t="n">
        <f aca="false">'England - Qtr'!N11</f>
        <v>2622.41</v>
      </c>
      <c r="H10" s="37" t="n">
        <f aca="false">'England - Qtr'!R11</f>
        <v>4908.63</v>
      </c>
      <c r="I10" s="37" t="n">
        <f aca="false">'England - Qtr'!V11</f>
        <v>8548.54</v>
      </c>
      <c r="J10" s="37" t="n">
        <f aca="false">'England - Qtr'!Z11</f>
        <v>10500.94</v>
      </c>
      <c r="K10" s="37" t="n">
        <f aca="false">'England - Qtr'!AD11</f>
        <v>11110.2</v>
      </c>
      <c r="L10" s="37" t="n">
        <f aca="false">'England - Qtr'!AH11</f>
        <v>11286.95</v>
      </c>
      <c r="M10" s="37" t="n">
        <f aca="false">'England - Qtr'!AL11</f>
        <v>11433.45</v>
      </c>
      <c r="N10" s="183" t="n">
        <f aca="false">'England - Qtr'!AP11</f>
        <v>11628.3</v>
      </c>
    </row>
    <row r="11" customFormat="false" ht="20.15" hidden="false" customHeight="true" outlineLevel="0" collapsed="false">
      <c r="A11" s="184" t="s">
        <v>114</v>
      </c>
      <c r="B11" s="37" t="n">
        <v>25</v>
      </c>
      <c r="C11" s="37" t="n">
        <v>25</v>
      </c>
      <c r="D11" s="37" t="n">
        <v>26</v>
      </c>
      <c r="E11" s="37" t="n">
        <f aca="false">SUM('England - Qtr'!F12:F13)</f>
        <v>29.5</v>
      </c>
      <c r="F11" s="37" t="n">
        <f aca="false">SUM('England - Qtr'!J12:J13)</f>
        <v>31.37</v>
      </c>
      <c r="G11" s="37" t="n">
        <f aca="false">SUM('England - Qtr'!N12:N13)</f>
        <v>32.2</v>
      </c>
      <c r="H11" s="37" t="n">
        <f aca="false">SUM('England - Qtr'!R12:R13)</f>
        <v>33.48</v>
      </c>
      <c r="I11" s="37" t="n">
        <f aca="false">SUM('England - Qtr'!V12:V13)</f>
        <v>35.37</v>
      </c>
      <c r="J11" s="37" t="n">
        <f aca="false">SUM('England - Qtr'!Z12:Z13)</f>
        <v>35.13</v>
      </c>
      <c r="K11" s="37" t="n">
        <f aca="false">SUM('England - Qtr'!AD12:AD13)</f>
        <v>42.37</v>
      </c>
      <c r="L11" s="37" t="n">
        <f aca="false">SUM('England - Qtr'!AH12:AH13)</f>
        <v>43.87</v>
      </c>
      <c r="M11" s="37" t="n">
        <f aca="false">SUM('England - Qtr'!AL12:AL13)</f>
        <v>43.75</v>
      </c>
      <c r="N11" s="183" t="n">
        <f aca="false">SUM('England - Qtr'!AP12:AP13)</f>
        <v>44.5</v>
      </c>
    </row>
    <row r="12" customFormat="false" ht="20.15" hidden="false" customHeight="true" outlineLevel="0" collapsed="false">
      <c r="A12" s="184" t="s">
        <v>167</v>
      </c>
      <c r="B12" s="37" t="n">
        <v>755</v>
      </c>
      <c r="C12" s="37" t="n">
        <v>809</v>
      </c>
      <c r="D12" s="37" t="n">
        <v>845</v>
      </c>
      <c r="E12" s="37" t="n">
        <f aca="false">'England - Qtr'!F14</f>
        <v>884.77</v>
      </c>
      <c r="F12" s="37" t="n">
        <f aca="false">'England - Qtr'!J14</f>
        <v>870.09</v>
      </c>
      <c r="G12" s="37" t="n">
        <f aca="false">'England - Qtr'!N14</f>
        <v>877.08</v>
      </c>
      <c r="H12" s="37" t="n">
        <f aca="false">'England - Qtr'!R14</f>
        <v>877.31</v>
      </c>
      <c r="I12" s="37" t="n">
        <f aca="false">'England - Qtr'!V14</f>
        <v>878.81</v>
      </c>
      <c r="J12" s="37" t="n">
        <f aca="false">'England - Qtr'!Z14</f>
        <v>879.34</v>
      </c>
      <c r="K12" s="37" t="n">
        <f aca="false">'England - Qtr'!AD14</f>
        <v>880.21</v>
      </c>
      <c r="L12" s="37" t="n">
        <f aca="false">'England - Qtr'!AH14</f>
        <v>880.38</v>
      </c>
      <c r="M12" s="37" t="n">
        <f aca="false">'England - Qtr'!AL14</f>
        <v>873.37</v>
      </c>
      <c r="N12" s="183" t="n">
        <f aca="false">'England - Qtr'!AP14</f>
        <v>872.44</v>
      </c>
    </row>
    <row r="13" customFormat="false" ht="20.15" hidden="false" customHeight="true" outlineLevel="0" collapsed="false">
      <c r="A13" s="184" t="s">
        <v>146</v>
      </c>
      <c r="B13" s="37" t="n">
        <v>137</v>
      </c>
      <c r="C13" s="37" t="n">
        <v>141</v>
      </c>
      <c r="D13" s="37" t="n">
        <v>172</v>
      </c>
      <c r="E13" s="37" t="n">
        <f aca="false">'England - Qtr'!F15</f>
        <v>177.77</v>
      </c>
      <c r="F13" s="37" t="n">
        <f aca="false">'England - Qtr'!J15</f>
        <v>188.91</v>
      </c>
      <c r="G13" s="37" t="n">
        <f aca="false">'England - Qtr'!N15</f>
        <v>181.24</v>
      </c>
      <c r="H13" s="37" t="n">
        <f aca="false">'England - Qtr'!R15</f>
        <v>210.3</v>
      </c>
      <c r="I13" s="37" t="n">
        <f aca="false">'England - Qtr'!V15</f>
        <v>211.07</v>
      </c>
      <c r="J13" s="37" t="n">
        <f aca="false">'England - Qtr'!Z15</f>
        <v>237.38</v>
      </c>
      <c r="K13" s="37" t="n">
        <f aca="false">'England - Qtr'!AD15</f>
        <v>225.54</v>
      </c>
      <c r="L13" s="37" t="n">
        <f aca="false">'England - Qtr'!AH15</f>
        <v>226.56</v>
      </c>
      <c r="M13" s="37" t="n">
        <f aca="false">'England - Qtr'!AL15</f>
        <v>226.56</v>
      </c>
      <c r="N13" s="183" t="n">
        <f aca="false">'England - Qtr'!AP15</f>
        <v>226.56</v>
      </c>
    </row>
    <row r="14" customFormat="false" ht="20.15" hidden="false" customHeight="true" outlineLevel="0" collapsed="false">
      <c r="A14" s="184" t="s">
        <v>250</v>
      </c>
      <c r="B14" s="37" t="n">
        <v>608</v>
      </c>
      <c r="C14" s="37" t="n">
        <v>637</v>
      </c>
      <c r="D14" s="37" t="n">
        <v>719</v>
      </c>
      <c r="E14" s="37" t="n">
        <f aca="false">SUM('England - Qtr'!F16:F19)</f>
        <v>1678.36</v>
      </c>
      <c r="F14" s="37" t="n">
        <f aca="false">SUM('England - Qtr'!J16:J19)</f>
        <v>1719.22</v>
      </c>
      <c r="G14" s="37" t="n">
        <f aca="false">SUM('England - Qtr'!N16:N19)</f>
        <v>2566.96</v>
      </c>
      <c r="H14" s="37" t="n">
        <f aca="false">SUM('England - Qtr'!R16:R19)</f>
        <v>2991.58</v>
      </c>
      <c r="I14" s="37" t="n">
        <f aca="false">SUM('England - Qtr'!V16:V19)</f>
        <v>3611.77</v>
      </c>
      <c r="J14" s="37" t="n">
        <f aca="false">SUM('England - Qtr'!Z16:Z19)</f>
        <v>4018.16</v>
      </c>
      <c r="K14" s="37" t="n">
        <f aca="false">SUM('England - Qtr'!AD16:AD19)</f>
        <v>4203.97</v>
      </c>
      <c r="L14" s="37" t="n">
        <f aca="false">SUM('England - Qtr'!AH16:AH19)</f>
        <v>5619.8</v>
      </c>
      <c r="M14" s="37" t="n">
        <f aca="false">SUM('England - Qtr'!AL16:AL19)</f>
        <v>5779.25</v>
      </c>
      <c r="N14" s="183" t="n">
        <f aca="false">SUM('England - Qtr'!AP16:AP19)</f>
        <v>5899.37</v>
      </c>
    </row>
    <row r="15" s="69" customFormat="true" ht="20.15" hidden="false" customHeight="true" outlineLevel="0" collapsed="false">
      <c r="A15" s="185" t="s">
        <v>151</v>
      </c>
      <c r="B15" s="186" t="n">
        <f aca="false">SUM(B8:B14)</f>
        <v>2617</v>
      </c>
      <c r="C15" s="186" t="n">
        <f aca="false">SUM(C8:C14)</f>
        <v>3060</v>
      </c>
      <c r="D15" s="186" t="n">
        <f aca="false">SUM(D8:D14)</f>
        <v>3712</v>
      </c>
      <c r="E15" s="186" t="n">
        <f aca="false">SUM(E8:E14)</f>
        <v>6179.09</v>
      </c>
      <c r="F15" s="186" t="n">
        <f aca="false">SUM(F8:F14)</f>
        <v>8321.94</v>
      </c>
      <c r="G15" s="186" t="n">
        <f aca="false">SUM(G8:G14)</f>
        <v>11432.82</v>
      </c>
      <c r="H15" s="186" t="n">
        <f aca="false">SUM(H8:H14)</f>
        <v>14935.5</v>
      </c>
      <c r="I15" s="186" t="n">
        <f aca="false">SUM(I8:I14)</f>
        <v>19904.63</v>
      </c>
      <c r="J15" s="186" t="n">
        <f aca="false">SUM(J8:J14)</f>
        <v>22877.62</v>
      </c>
      <c r="K15" s="186" t="n">
        <f aca="false">SUM(K8:K14)</f>
        <v>25543.22</v>
      </c>
      <c r="L15" s="186" t="n">
        <f aca="false">SUM(L8:L14)</f>
        <v>27990.44</v>
      </c>
      <c r="M15" s="186" t="n">
        <f aca="false">SUM(M8:M14)</f>
        <v>29694.8</v>
      </c>
      <c r="N15" s="187" t="n">
        <f aca="false">SUM(N8:N14)</f>
        <v>30516.64</v>
      </c>
    </row>
    <row r="16" customFormat="false" ht="20.15" hidden="false" customHeight="true" outlineLevel="0" collapsed="false">
      <c r="A16" s="188"/>
      <c r="B16" s="112"/>
      <c r="C16" s="189"/>
      <c r="D16" s="112"/>
      <c r="E16" s="37"/>
      <c r="F16" s="37"/>
      <c r="G16" s="37"/>
      <c r="H16" s="37"/>
      <c r="I16" s="37"/>
      <c r="J16" s="37"/>
      <c r="K16" s="37"/>
      <c r="L16" s="37"/>
      <c r="M16" s="37"/>
      <c r="N16" s="183"/>
      <c r="O16" s="117"/>
      <c r="P16" s="117"/>
      <c r="Q16" s="117"/>
      <c r="R16" s="117"/>
      <c r="S16" s="117"/>
    </row>
    <row r="17" customFormat="false" ht="45" hidden="false" customHeight="true" outlineLevel="0" collapsed="false">
      <c r="A17" s="190" t="s">
        <v>251</v>
      </c>
      <c r="B17" s="191" t="s">
        <v>248</v>
      </c>
      <c r="C17" s="191" t="s">
        <v>180</v>
      </c>
      <c r="D17" s="191" t="s">
        <v>181</v>
      </c>
      <c r="E17" s="191" t="s">
        <v>182</v>
      </c>
      <c r="F17" s="191" t="s">
        <v>183</v>
      </c>
      <c r="G17" s="191" t="s">
        <v>184</v>
      </c>
      <c r="H17" s="191" t="s">
        <v>185</v>
      </c>
      <c r="I17" s="191" t="s">
        <v>186</v>
      </c>
      <c r="J17" s="191" t="s">
        <v>187</v>
      </c>
      <c r="K17" s="191" t="s">
        <v>188</v>
      </c>
      <c r="L17" s="191" t="s">
        <v>189</v>
      </c>
      <c r="M17" s="191" t="s">
        <v>128</v>
      </c>
      <c r="N17" s="192" t="s">
        <v>129</v>
      </c>
    </row>
    <row r="18" customFormat="false" ht="20.15" hidden="false" customHeight="true" outlineLevel="0" collapsed="false">
      <c r="A18" s="182" t="s">
        <v>111</v>
      </c>
      <c r="B18" s="37" t="n">
        <v>2205</v>
      </c>
      <c r="C18" s="37" t="n">
        <v>3062</v>
      </c>
      <c r="D18" s="37" t="n">
        <v>3660</v>
      </c>
      <c r="E18" s="37" t="n">
        <f aca="false">SUM('England - Qtr'!C23:F24)</f>
        <v>6246.87</v>
      </c>
      <c r="F18" s="37" t="n">
        <f aca="false">SUM('England - Qtr'!G23:J24)</f>
        <v>9066.94</v>
      </c>
      <c r="G18" s="37" t="n">
        <f aca="false">SUM('England - Qtr'!K23:N24)</f>
        <v>14231.77</v>
      </c>
      <c r="H18" s="37" t="n">
        <f aca="false">SUM('England - Qtr'!O23:R24)</f>
        <v>16510.02</v>
      </c>
      <c r="I18" s="37" t="n">
        <f aca="false">SUM('England - Qtr'!S23:V24)</f>
        <v>20975.59</v>
      </c>
      <c r="J18" s="37" t="n">
        <f aca="false">SUM('England - Qtr'!W23:Z24)</f>
        <v>19580.59</v>
      </c>
      <c r="K18" s="37" t="n">
        <f aca="false">SUM('England - Qtr'!AA23:AD24)</f>
        <v>25084.05</v>
      </c>
      <c r="L18" s="37" t="n">
        <f aca="false">SUM('England - Qtr'!AE23:AH24)</f>
        <v>30056.23</v>
      </c>
      <c r="M18" s="37" t="n">
        <f aca="false">SUM('England - Qtr'!AI23:AL24)</f>
        <v>33683.68</v>
      </c>
      <c r="N18" s="183" t="n">
        <f aca="false">SUM('England - Qtr'!AM23:AP24)</f>
        <v>43049</v>
      </c>
      <c r="O18" s="117"/>
    </row>
    <row r="19" customFormat="false" ht="20.15" hidden="false" customHeight="true" outlineLevel="0" collapsed="false">
      <c r="A19" s="184" t="s">
        <v>112</v>
      </c>
      <c r="B19" s="37" t="n">
        <v>0</v>
      </c>
      <c r="C19" s="37" t="n">
        <v>0</v>
      </c>
      <c r="D19" s="37" t="n">
        <v>0</v>
      </c>
      <c r="E19" s="37" t="n">
        <f aca="false">SUM('England - Qtr'!C25:F25)</f>
        <v>0.02</v>
      </c>
      <c r="F19" s="37" t="n">
        <f aca="false">SUM('England - Qtr'!G25:J25)</f>
        <v>0.13</v>
      </c>
      <c r="G19" s="37" t="n">
        <f aca="false">SUM('England - Qtr'!K25:N25)</f>
        <v>0.18</v>
      </c>
      <c r="H19" s="37" t="n">
        <f aca="false">SUM('England - Qtr'!O25:R25)</f>
        <v>0.04</v>
      </c>
      <c r="I19" s="37" t="n">
        <f aca="false">SUM('England - Qtr'!S25:V25)</f>
        <v>0</v>
      </c>
      <c r="J19" s="37" t="n">
        <f aca="false">SUM('England - Qtr'!W25:Z25)</f>
        <v>0</v>
      </c>
      <c r="K19" s="37" t="n">
        <f aca="false">SUM('England - Qtr'!AA25:AD25)</f>
        <v>0</v>
      </c>
      <c r="L19" s="37" t="n">
        <f aca="false">SUM('England - Qtr'!AE25:AH25)</f>
        <v>0</v>
      </c>
      <c r="M19" s="37" t="n">
        <f aca="false">SUM('England - Qtr'!AI25:AL25)</f>
        <v>0</v>
      </c>
      <c r="N19" s="183" t="n">
        <f aca="false">SUM('England - Qtr'!AM25:AP25)</f>
        <v>0</v>
      </c>
      <c r="O19" s="117"/>
    </row>
    <row r="20" customFormat="false" ht="20.15" hidden="false" customHeight="true" outlineLevel="0" collapsed="false">
      <c r="A20" s="184" t="s">
        <v>249</v>
      </c>
      <c r="B20" s="37" t="n">
        <v>0</v>
      </c>
      <c r="C20" s="37" t="n">
        <v>1</v>
      </c>
      <c r="D20" s="37" t="n">
        <v>23</v>
      </c>
      <c r="E20" s="37" t="n">
        <f aca="false">SUM('England - Qtr'!C26:F26)</f>
        <v>221.69</v>
      </c>
      <c r="F20" s="37" t="n">
        <f aca="false">SUM('England - Qtr'!G26:J26)</f>
        <v>1194.58</v>
      </c>
      <c r="G20" s="37" t="n">
        <f aca="false">SUM('England - Qtr'!K26:N26)</f>
        <v>1783.03</v>
      </c>
      <c r="H20" s="37" t="n">
        <f aca="false">SUM('England - Qtr'!O26:R26)</f>
        <v>3630.35</v>
      </c>
      <c r="I20" s="37" t="n">
        <f aca="false">SUM('England - Qtr'!S26:V26)</f>
        <v>6738.03</v>
      </c>
      <c r="J20" s="37" t="n">
        <f aca="false">SUM('England - Qtr'!W26:Z26)</f>
        <v>9231.85</v>
      </c>
      <c r="K20" s="37" t="n">
        <f aca="false">SUM('England - Qtr'!AA26:AD26)</f>
        <v>10067.83</v>
      </c>
      <c r="L20" s="37" t="n">
        <f aca="false">SUM('England - Qtr'!AE26:AH26)</f>
        <v>11025.31</v>
      </c>
      <c r="M20" s="37" t="n">
        <f aca="false">SUM('England - Qtr'!AI26:AL26)</f>
        <v>10885.73</v>
      </c>
      <c r="N20" s="183" t="n">
        <f aca="false">SUM('England - Qtr'!AM26:AP26)</f>
        <v>11450.03</v>
      </c>
      <c r="O20" s="117"/>
    </row>
    <row r="21" customFormat="false" ht="20.15" hidden="false" customHeight="true" outlineLevel="0" collapsed="false">
      <c r="A21" s="184" t="s">
        <v>114</v>
      </c>
      <c r="B21" s="37" t="n">
        <v>80</v>
      </c>
      <c r="C21" s="37" t="n">
        <v>75</v>
      </c>
      <c r="D21" s="37" t="n">
        <v>61</v>
      </c>
      <c r="E21" s="37" t="n">
        <f aca="false">SUM('England - Qtr'!C27:F27)</f>
        <v>73.2</v>
      </c>
      <c r="F21" s="37" t="n">
        <f aca="false">SUM('England - Qtr'!G27:J27)</f>
        <v>90.28</v>
      </c>
      <c r="G21" s="37" t="n">
        <f aca="false">SUM('England - Qtr'!K27:N27)</f>
        <v>81.9</v>
      </c>
      <c r="H21" s="37" t="n">
        <f aca="false">SUM('England - Qtr'!O27:R27)</f>
        <v>99.52</v>
      </c>
      <c r="I21" s="37" t="n">
        <f aca="false">SUM('England - Qtr'!S27:V27)</f>
        <v>102.58</v>
      </c>
      <c r="J21" s="37" t="n">
        <f aca="false">SUM('England - Qtr'!W27:Z27)</f>
        <v>92.06</v>
      </c>
      <c r="K21" s="37" t="n">
        <f aca="false">SUM('England - Qtr'!AA27:AD27)</f>
        <v>125.12</v>
      </c>
      <c r="L21" s="37" t="n">
        <f aca="false">SUM('England - Qtr'!AE27:AH27)</f>
        <v>126.88</v>
      </c>
      <c r="M21" s="37" t="n">
        <f aca="false">SUM('England - Qtr'!AI27:AL27)</f>
        <v>128.61</v>
      </c>
      <c r="N21" s="183" t="n">
        <f aca="false">SUM('England - Qtr'!AM27:AP27)</f>
        <v>153.76</v>
      </c>
      <c r="O21" s="117"/>
    </row>
    <row r="22" customFormat="false" ht="20.15" hidden="false" customHeight="true" outlineLevel="0" collapsed="false">
      <c r="A22" s="184" t="s">
        <v>167</v>
      </c>
      <c r="B22" s="37" t="n">
        <v>4012</v>
      </c>
      <c r="C22" s="37" t="n">
        <v>4146</v>
      </c>
      <c r="D22" s="37" t="n">
        <v>4227</v>
      </c>
      <c r="E22" s="37" t="n">
        <f aca="false">SUM('England - Qtr'!C28:F28)</f>
        <v>4513.4</v>
      </c>
      <c r="F22" s="37" t="n">
        <f aca="false">SUM('England - Qtr'!G28:J28)</f>
        <v>4380.08</v>
      </c>
      <c r="G22" s="37" t="n">
        <f aca="false">SUM('England - Qtr'!K28:N28)</f>
        <v>4350.68</v>
      </c>
      <c r="H22" s="37" t="n">
        <f aca="false">SUM('England - Qtr'!O28:R28)</f>
        <v>4245.14</v>
      </c>
      <c r="I22" s="37" t="n">
        <f aca="false">SUM('England - Qtr'!S28:V28)</f>
        <v>4106.36</v>
      </c>
      <c r="J22" s="37" t="n">
        <f aca="false">SUM('England - Qtr'!W28:Z28)</f>
        <v>3960.91</v>
      </c>
      <c r="K22" s="37" t="n">
        <f aca="false">SUM('England - Qtr'!AA28:AD28)</f>
        <v>3590.5</v>
      </c>
      <c r="L22" s="37" t="n">
        <f aca="false">SUM('England - Qtr'!AE28:AH28)</f>
        <v>3287.47</v>
      </c>
      <c r="M22" s="37" t="n">
        <f aca="false">SUM('England - Qtr'!AI28:AL28)</f>
        <v>3030.18</v>
      </c>
      <c r="N22" s="183" t="n">
        <f aca="false">SUM('England - Qtr'!AM28:AP28)</f>
        <v>2911.36</v>
      </c>
      <c r="O22" s="117"/>
    </row>
    <row r="23" customFormat="false" ht="20.15" hidden="false" customHeight="true" outlineLevel="0" collapsed="false">
      <c r="A23" s="184" t="s">
        <v>146</v>
      </c>
      <c r="B23" s="37" t="n">
        <v>523</v>
      </c>
      <c r="C23" s="37" t="n">
        <v>570</v>
      </c>
      <c r="D23" s="37" t="n">
        <v>651</v>
      </c>
      <c r="E23" s="37" t="n">
        <f aca="false">SUM('England - Qtr'!C29:F29)</f>
        <v>700.67</v>
      </c>
      <c r="F23" s="37" t="n">
        <f aca="false">SUM('England - Qtr'!G29:J29)</f>
        <v>662.65</v>
      </c>
      <c r="G23" s="37" t="n">
        <f aca="false">SUM('England - Qtr'!K29:N29)</f>
        <v>689.69</v>
      </c>
      <c r="H23" s="37" t="n">
        <f aca="false">SUM('England - Qtr'!O29:R29)</f>
        <v>767.83</v>
      </c>
      <c r="I23" s="37" t="n">
        <f aca="false">SUM('England - Qtr'!S29:V29)</f>
        <v>815.48</v>
      </c>
      <c r="J23" s="37" t="n">
        <f aca="false">SUM('England - Qtr'!W29:Z29)</f>
        <v>871.94</v>
      </c>
      <c r="K23" s="37" t="n">
        <f aca="false">SUM('England - Qtr'!AA29:AD29)</f>
        <v>886.11</v>
      </c>
      <c r="L23" s="37" t="n">
        <f aca="false">SUM('England - Qtr'!AE29:AH29)</f>
        <v>912.14</v>
      </c>
      <c r="M23" s="37" t="n">
        <f aca="false">SUM('England - Qtr'!AI29:AL29)</f>
        <v>970.66</v>
      </c>
      <c r="N23" s="183" t="n">
        <f aca="false">SUM('England - Qtr'!AM29:AP29)</f>
        <v>984.31</v>
      </c>
      <c r="O23" s="117"/>
    </row>
    <row r="24" customFormat="false" ht="20.15" hidden="false" customHeight="true" outlineLevel="0" collapsed="false">
      <c r="A24" s="184" t="s">
        <v>252</v>
      </c>
      <c r="B24" s="37" t="n">
        <v>3609</v>
      </c>
      <c r="C24" s="37" t="n">
        <v>4155</v>
      </c>
      <c r="D24" s="37" t="n">
        <v>5213</v>
      </c>
      <c r="E24" s="37" t="n">
        <f aca="false">SUM('England - Qtr'!C30:F30)</f>
        <v>6113.36</v>
      </c>
      <c r="F24" s="37" t="n">
        <f aca="false">SUM('England - Qtr'!G30:J30)</f>
        <v>7512.67</v>
      </c>
      <c r="G24" s="37" t="n">
        <f aca="false">SUM('England - Qtr'!K30:N30)</f>
        <v>10930.44</v>
      </c>
      <c r="H24" s="37" t="n">
        <f aca="false">SUM('England - Qtr'!O30:R30)</f>
        <v>15145.13</v>
      </c>
      <c r="I24" s="37" t="n">
        <f aca="false">SUM('England - Qtr'!S30:V30)</f>
        <v>21447.17</v>
      </c>
      <c r="J24" s="37" t="n">
        <f aca="false">SUM('England - Qtr'!W30:Z30)</f>
        <v>22136.79</v>
      </c>
      <c r="K24" s="37" t="n">
        <f aca="false">SUM('England - Qtr'!AA30:AD30)</f>
        <v>23448.94</v>
      </c>
      <c r="L24" s="37" t="n">
        <f aca="false">SUM('England - Qtr'!AE30:AH30)</f>
        <v>26808.58</v>
      </c>
      <c r="M24" s="37" t="n">
        <f aca="false">SUM('England - Qtr'!AI30:AL30)</f>
        <v>28958.59</v>
      </c>
      <c r="N24" s="183" t="n">
        <f aca="false">SUM('England - Qtr'!AM30:AP30)</f>
        <v>30767.46</v>
      </c>
      <c r="O24" s="117"/>
    </row>
    <row r="25" s="69" customFormat="true" ht="20.15" hidden="false" customHeight="true" outlineLevel="0" collapsed="false">
      <c r="A25" s="193" t="s">
        <v>151</v>
      </c>
      <c r="B25" s="186" t="n">
        <f aca="false">SUM(B18:B24)</f>
        <v>10429</v>
      </c>
      <c r="C25" s="186" t="n">
        <f aca="false">SUM(C18:C24)</f>
        <v>12009</v>
      </c>
      <c r="D25" s="186" t="n">
        <f aca="false">SUM(D18:D24)</f>
        <v>13835</v>
      </c>
      <c r="E25" s="186" t="n">
        <f aca="false">SUM(E18:E24)</f>
        <v>17869.21</v>
      </c>
      <c r="F25" s="186" t="n">
        <f aca="false">SUM(F18:F24)</f>
        <v>22907.33</v>
      </c>
      <c r="G25" s="186" t="n">
        <f aca="false">SUM(G18:G24)</f>
        <v>32067.69</v>
      </c>
      <c r="H25" s="186" t="n">
        <f aca="false">SUM(H18:H24)</f>
        <v>40398.03</v>
      </c>
      <c r="I25" s="186" t="n">
        <f aca="false">SUM(I18:I24)</f>
        <v>54185.21</v>
      </c>
      <c r="J25" s="186" t="n">
        <f aca="false">SUM(J18:J24)</f>
        <v>55874.14</v>
      </c>
      <c r="K25" s="186" t="n">
        <f aca="false">SUM(K18:K24)</f>
        <v>63202.55</v>
      </c>
      <c r="L25" s="186" t="n">
        <f aca="false">SUM(L18:L24)</f>
        <v>72216.61</v>
      </c>
      <c r="M25" s="186" t="n">
        <f aca="false">SUM(M18:M24)</f>
        <v>77657.45</v>
      </c>
      <c r="N25" s="187" t="n">
        <f aca="false">SUM(N18:N24)</f>
        <v>89315.92</v>
      </c>
    </row>
    <row r="27" customFormat="false" ht="45" hidden="false" customHeight="true" outlineLevel="0" collapsed="false">
      <c r="A27" s="190" t="s">
        <v>253</v>
      </c>
      <c r="B27" s="194" t="s">
        <v>248</v>
      </c>
      <c r="C27" s="194" t="s">
        <v>180</v>
      </c>
      <c r="D27" s="194" t="s">
        <v>181</v>
      </c>
      <c r="E27" s="194" t="s">
        <v>182</v>
      </c>
      <c r="F27" s="194" t="s">
        <v>183</v>
      </c>
      <c r="G27" s="194" t="s">
        <v>184</v>
      </c>
      <c r="H27" s="194" t="s">
        <v>185</v>
      </c>
      <c r="I27" s="194" t="s">
        <v>186</v>
      </c>
      <c r="J27" s="194" t="s">
        <v>187</v>
      </c>
      <c r="K27" s="194" t="s">
        <v>188</v>
      </c>
      <c r="L27" s="194" t="s">
        <v>189</v>
      </c>
      <c r="M27" s="194" t="s">
        <v>128</v>
      </c>
      <c r="N27" s="194" t="s">
        <v>129</v>
      </c>
    </row>
    <row r="28" customFormat="false" ht="20.15" hidden="false" customHeight="true" outlineLevel="0" collapsed="false">
      <c r="A28" s="184" t="s">
        <v>111</v>
      </c>
      <c r="B28" s="195" t="s">
        <v>192</v>
      </c>
      <c r="C28" s="49" t="n">
        <f aca="false">100000*C18/(AVERAGE(B8:C8)*24*Calculation_HIDE!H$67)</f>
        <v>27.5447895189467</v>
      </c>
      <c r="D28" s="49" t="n">
        <f aca="false">100000*D18/(AVERAGE(C8:D8)*24*Calculation_HIDE!I$67)</f>
        <v>25.2604727435358</v>
      </c>
      <c r="E28" s="49" t="n">
        <f aca="false">100000*E18/(AVERAGE(D8:E8)*24*Calculation_HIDE!J$67)</f>
        <v>32.5490103884097</v>
      </c>
      <c r="F28" s="49" t="n">
        <f aca="false">100000*F18/(AVERAGE(E8:F8)*24*Calculation_HIDE!K$67)</f>
        <v>31.7980998320179</v>
      </c>
      <c r="G28" s="49" t="n">
        <f aca="false">100000*G18/(AVERAGE(F8:G8)*24*Calculation_HIDE!L$67)</f>
        <v>35.6109715132796</v>
      </c>
      <c r="H28" s="49" t="n">
        <f aca="false">100000*H18/(AVERAGE(G8:H8)*24*Calculation_HIDE!M$67)</f>
        <v>34.0601319327411</v>
      </c>
      <c r="I28" s="49" t="n">
        <f aca="false">100000*I18/(AVERAGE(H8:I8)*24*Calculation_HIDE!N$67)</f>
        <v>38.2104902357082</v>
      </c>
      <c r="J28" s="49" t="n">
        <f aca="false">100000*J18/(AVERAGE(I8:J8)*24*Calculation_HIDE!O$67)</f>
        <v>32.2464076035009</v>
      </c>
      <c r="K28" s="49" t="n">
        <f aca="false">100000*K18/(AVERAGE(J8:K8)*24*Calculation_HIDE!P$67)</f>
        <v>35.1618555128168</v>
      </c>
      <c r="L28" s="49" t="n">
        <f aca="false">100000*L18/(AVERAGE(K8:L8)*24*Calculation_HIDE!Q$67)</f>
        <v>36.0907422001215</v>
      </c>
      <c r="M28" s="49" t="n">
        <f aca="false">100000*M18/(AVERAGE(L8:M8)*24*Calculation_HIDE!R$67)</f>
        <v>36.1539266871172</v>
      </c>
      <c r="N28" s="49" t="n">
        <f aca="false">100000*N18/(AVERAGE(M8:N8)*24*Calculation_HIDE!S$67)</f>
        <v>42.2783641499818</v>
      </c>
    </row>
    <row r="29" customFormat="false" ht="20.15" hidden="false" customHeight="true" outlineLevel="0" collapsed="false">
      <c r="A29" s="184" t="s">
        <v>114</v>
      </c>
      <c r="B29" s="195" t="s">
        <v>192</v>
      </c>
      <c r="C29" s="49" t="n">
        <f aca="false">100000*C21/(AVERAGE(B11:C11)*24*Calculation_HIDE!H$67)</f>
        <v>34.2465753424658</v>
      </c>
      <c r="D29" s="49" t="n">
        <f aca="false">100000*D21/(AVERAGE(C11:D11)*24*Calculation_HIDE!I$67)</f>
        <v>27.3077267436655</v>
      </c>
      <c r="E29" s="49" t="n">
        <f aca="false">100000*E21/(AVERAGE(D11:E11)*24*Calculation_HIDE!J$67)</f>
        <v>30.1123040849068</v>
      </c>
      <c r="F29" s="49" t="n">
        <f aca="false">100000*F21/(AVERAGE(E11:F11)*24*Calculation_HIDE!K$67)</f>
        <v>33.7696000584123</v>
      </c>
      <c r="G29" s="49" t="n">
        <f aca="false">100000*G21/(AVERAGE(F11:G11)*24*Calculation_HIDE!L$67)</f>
        <v>29.4142364904614</v>
      </c>
      <c r="H29" s="49" t="n">
        <f aca="false">100000*H21/(AVERAGE(G11:H11)*24*Calculation_HIDE!M$67)</f>
        <v>34.5941857296203</v>
      </c>
      <c r="I29" s="49" t="n">
        <f aca="false">100000*I21/(AVERAGE(H11:I11)*24*Calculation_HIDE!N$67)</f>
        <v>34.0161094033419</v>
      </c>
      <c r="J29" s="49" t="n">
        <f aca="false">100000*J21/(AVERAGE(I11:J11)*24*Calculation_HIDE!O$67)</f>
        <v>29.7316849461949</v>
      </c>
      <c r="K29" s="49" t="n">
        <f aca="false">100000*K21/(AVERAGE(J11:K11)*24*Calculation_HIDE!P$67)</f>
        <v>36.8596258653705</v>
      </c>
      <c r="L29" s="49" t="n">
        <f aca="false">100000*L21/(AVERAGE(K11:L11)*24*Calculation_HIDE!Q$67)</f>
        <v>33.590023805288</v>
      </c>
      <c r="M29" s="49" t="n">
        <f aca="false">100000*M21/(AVERAGE(L11:M11)*24*Calculation_HIDE!R$67)</f>
        <v>33.5117709411437</v>
      </c>
      <c r="N29" s="49" t="n">
        <f aca="false">100000*N21/(AVERAGE(M11:N11)*24*Calculation_HIDE!S$67)</f>
        <v>39.670376734418</v>
      </c>
    </row>
    <row r="30" customFormat="false" ht="20.15" hidden="false" customHeight="true" outlineLevel="0" collapsed="false">
      <c r="A30" s="184" t="s">
        <v>145</v>
      </c>
      <c r="B30" s="195" t="s">
        <v>192</v>
      </c>
      <c r="C30" s="49" t="n">
        <f aca="false">100000*C22/(AVERAGE(B12:C12)*24*Calculation_HIDE!H$67)</f>
        <v>60.522720106506</v>
      </c>
      <c r="D30" s="49" t="n">
        <f aca="false">100000*D22/(AVERAGE(C12:D12)*24*Calculation_HIDE!I$67)</f>
        <v>58.3475509764622</v>
      </c>
      <c r="E30" s="49" t="n">
        <f aca="false">100000*E22/(AVERAGE(D12:E12)*24*Calculation_HIDE!J$67)</f>
        <v>59.571886493844</v>
      </c>
      <c r="F30" s="49" t="n">
        <f aca="false">100000*F22/(AVERAGE(E12:F12)*24*Calculation_HIDE!K$67)</f>
        <v>56.8299450952833</v>
      </c>
      <c r="G30" s="49" t="n">
        <f aca="false">100000*G22/(AVERAGE(F12:G12)*24*Calculation_HIDE!L$67)</f>
        <v>56.8522774585793</v>
      </c>
      <c r="H30" s="49" t="n">
        <f aca="false">100000*H22/(AVERAGE(G12:H12)*24*Calculation_HIDE!M$67)</f>
        <v>55.244845539595</v>
      </c>
      <c r="I30" s="49" t="n">
        <f aca="false">100000*I22/(AVERAGE(H12:I12)*24*Calculation_HIDE!N$67)</f>
        <v>53.3861646217372</v>
      </c>
      <c r="J30" s="49" t="n">
        <f aca="false">100000*J22/(AVERAGE(I12:J12)*24*Calculation_HIDE!O$67)</f>
        <v>51.2951988830369</v>
      </c>
      <c r="K30" s="49" t="n">
        <f aca="false">100000*K22/(AVERAGE(J12:K12)*24*Calculation_HIDE!P$67)</f>
        <v>46.5885515300781</v>
      </c>
      <c r="L30" s="49" t="n">
        <f aca="false">100000*L22/(AVERAGE(K12:L12)*24*Calculation_HIDE!Q$67)</f>
        <v>42.631386463665</v>
      </c>
      <c r="M30" s="49" t="n">
        <f aca="false">100000*M22/(AVERAGE(L12:M12)*24*Calculation_HIDE!R$67)</f>
        <v>39.4481492691786</v>
      </c>
      <c r="N30" s="49" t="n">
        <f aca="false">100000*N22/(AVERAGE(M12:N12)*24*Calculation_HIDE!S$67)</f>
        <v>37.9696507596554</v>
      </c>
    </row>
    <row r="31" customFormat="false" ht="20.15" hidden="false" customHeight="true" outlineLevel="0" collapsed="false">
      <c r="A31" s="196" t="s">
        <v>146</v>
      </c>
      <c r="B31" s="195" t="s">
        <v>192</v>
      </c>
      <c r="C31" s="49" t="n">
        <f aca="false">100000*C23/(AVERAGE(B13:C13)*24*Calculation_HIDE!H$67)</f>
        <v>46.8118655760323</v>
      </c>
      <c r="D31" s="49" t="n">
        <f aca="false">100000*D23/(AVERAGE(C13:D13)*24*Calculation_HIDE!I$67)</f>
        <v>47.4856667687864</v>
      </c>
      <c r="E31" s="49" t="n">
        <f aca="false">100000*E23/(AVERAGE(D13:E13)*24*Calculation_HIDE!J$67)</f>
        <v>45.7358606040264</v>
      </c>
      <c r="F31" s="49" t="n">
        <f aca="false">100000*F23/(AVERAGE(E13:F13)*24*Calculation_HIDE!K$67)</f>
        <v>41.146665704953</v>
      </c>
      <c r="G31" s="49" t="n">
        <f aca="false">100000*G23/(AVERAGE(F13:G13)*24*Calculation_HIDE!L$67)</f>
        <v>42.5404485531905</v>
      </c>
      <c r="H31" s="49" t="n">
        <f aca="false">100000*H23/(AVERAGE(G13:H13)*24*Calculation_HIDE!M$67)</f>
        <v>44.7728592143936</v>
      </c>
      <c r="I31" s="49" t="n">
        <f aca="false">100000*I23/(AVERAGE(H13:I13)*24*Calculation_HIDE!N$67)</f>
        <v>44.1850744955328</v>
      </c>
      <c r="J31" s="49" t="n">
        <f aca="false">100000*J23/(AVERAGE(I13:J13)*24*Calculation_HIDE!O$67)</f>
        <v>44.2700733410629</v>
      </c>
      <c r="K31" s="49" t="n">
        <f aca="false">100000*K23/(AVERAGE(J13:K13)*24*Calculation_HIDE!P$67)</f>
        <v>43.7026309466176</v>
      </c>
      <c r="L31" s="49" t="n">
        <f aca="false">100000*L23/(AVERAGE(K13:L13)*24*Calculation_HIDE!Q$67)</f>
        <v>46.0630704606307</v>
      </c>
      <c r="M31" s="49" t="n">
        <f aca="false">100000*M23/(AVERAGE(L13:M13)*24*Calculation_HIDE!R$67)</f>
        <v>48.9079873203828</v>
      </c>
      <c r="N31" s="49" t="n">
        <f aca="false">100000*N23/(AVERAGE(M13:N13)*24*Calculation_HIDE!S$67)</f>
        <v>49.4602530731273</v>
      </c>
    </row>
    <row r="32" customFormat="false" ht="20.15" hidden="false" customHeight="true" outlineLevel="0" collapsed="false">
      <c r="A32" s="184"/>
    </row>
    <row r="40" customFormat="false" ht="20.15" hidden="false" customHeight="true" outlineLevel="0" collapsed="false">
      <c r="A40" s="197"/>
    </row>
    <row r="45" customFormat="false" ht="20.15" hidden="false" customHeight="true" outlineLevel="0" collapsed="false">
      <c r="A45" s="19"/>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S54"/>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pane xSplit="1" ySplit="0" topLeftCell="AQ7" activePane="topRight" state="frozen"/>
      <selection pane="topLeft" activeCell="A7" activeCellId="0" sqref="A7"/>
      <selection pane="topRight" activeCell="AS30" activeCellId="0" sqref="AS30"/>
    </sheetView>
  </sheetViews>
  <sheetFormatPr defaultColWidth="9.19140625" defaultRowHeight="20.15" zeroHeight="false" outlineLevelRow="0" outlineLevelCol="0"/>
  <cols>
    <col collapsed="false" customWidth="true" hidden="false" outlineLevel="0" max="1" min="1" style="198" width="46.71"/>
    <col collapsed="false" customWidth="true" hidden="false" outlineLevel="0" max="44" min="2" style="198" width="15.54"/>
    <col collapsed="false" customWidth="true" hidden="false" outlineLevel="0" max="45" min="45" style="198" width="14.28"/>
    <col collapsed="false" customWidth="false" hidden="false" outlineLevel="0" max="1024" min="46" style="198" width="9.18"/>
  </cols>
  <sheetData>
    <row r="1" s="201" customFormat="true" ht="45" hidden="false" customHeight="true" outlineLevel="0" collapsed="false">
      <c r="A1" s="199" t="s">
        <v>254</v>
      </c>
      <c r="B1" s="200"/>
      <c r="C1" s="200"/>
      <c r="D1" s="200"/>
      <c r="E1" s="200"/>
    </row>
    <row r="2" customFormat="false" ht="20.15" hidden="false" customHeight="true" outlineLevel="0" collapsed="false">
      <c r="A2" s="34" t="s">
        <v>255</v>
      </c>
      <c r="B2" s="202"/>
      <c r="C2" s="202"/>
      <c r="D2" s="202"/>
      <c r="E2" s="202"/>
    </row>
    <row r="3" customFormat="false" ht="20.15" hidden="false" customHeight="true" outlineLevel="0" collapsed="false">
      <c r="A3" s="35" t="s">
        <v>256</v>
      </c>
      <c r="B3" s="202"/>
      <c r="C3" s="202"/>
      <c r="D3" s="202"/>
      <c r="E3" s="202"/>
    </row>
    <row r="4" customFormat="false" ht="20.15" hidden="false" customHeight="true" outlineLevel="0" collapsed="false">
      <c r="A4" s="34" t="s">
        <v>257</v>
      </c>
      <c r="B4" s="202"/>
      <c r="C4" s="202"/>
      <c r="D4" s="202"/>
      <c r="E4" s="202"/>
    </row>
    <row r="5" customFormat="false" ht="20.15" hidden="false" customHeight="true" outlineLevel="0" collapsed="false">
      <c r="A5" s="34" t="s">
        <v>258</v>
      </c>
      <c r="B5" s="203"/>
      <c r="C5" s="203"/>
      <c r="D5" s="203"/>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row>
    <row r="6" customFormat="false" ht="20.15" hidden="false" customHeight="true" outlineLevel="0" collapsed="false">
      <c r="A6" s="66" t="s">
        <v>259</v>
      </c>
      <c r="B6" s="158"/>
      <c r="C6" s="158"/>
      <c r="D6" s="158"/>
      <c r="E6" s="158"/>
      <c r="F6" s="158"/>
      <c r="G6" s="158"/>
      <c r="H6" s="204"/>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row>
    <row r="7" customFormat="false" ht="45" hidden="false" customHeight="true" outlineLevel="0" collapsed="false">
      <c r="A7" s="205" t="s">
        <v>260</v>
      </c>
      <c r="B7" s="206" t="s">
        <v>198</v>
      </c>
      <c r="C7" s="206" t="s">
        <v>199</v>
      </c>
      <c r="D7" s="206" t="s">
        <v>200</v>
      </c>
      <c r="E7" s="206" t="s">
        <v>201</v>
      </c>
      <c r="F7" s="206" t="s">
        <v>202</v>
      </c>
      <c r="G7" s="206" t="s">
        <v>203</v>
      </c>
      <c r="H7" s="206" t="s">
        <v>204</v>
      </c>
      <c r="I7" s="206" t="s">
        <v>205</v>
      </c>
      <c r="J7" s="206" t="s">
        <v>206</v>
      </c>
      <c r="K7" s="206" t="s">
        <v>207</v>
      </c>
      <c r="L7" s="206" t="s">
        <v>208</v>
      </c>
      <c r="M7" s="206" t="s">
        <v>209</v>
      </c>
      <c r="N7" s="206" t="s">
        <v>210</v>
      </c>
      <c r="O7" s="206" t="s">
        <v>211</v>
      </c>
      <c r="P7" s="206" t="s">
        <v>212</v>
      </c>
      <c r="Q7" s="206" t="s">
        <v>213</v>
      </c>
      <c r="R7" s="206" t="s">
        <v>214</v>
      </c>
      <c r="S7" s="206" t="s">
        <v>215</v>
      </c>
      <c r="T7" s="206" t="s">
        <v>216</v>
      </c>
      <c r="U7" s="206" t="s">
        <v>217</v>
      </c>
      <c r="V7" s="206" t="s">
        <v>218</v>
      </c>
      <c r="W7" s="206" t="s">
        <v>219</v>
      </c>
      <c r="X7" s="206" t="s">
        <v>220</v>
      </c>
      <c r="Y7" s="206" t="s">
        <v>221</v>
      </c>
      <c r="Z7" s="206" t="s">
        <v>222</v>
      </c>
      <c r="AA7" s="206" t="s">
        <v>223</v>
      </c>
      <c r="AB7" s="206" t="s">
        <v>224</v>
      </c>
      <c r="AC7" s="206" t="s">
        <v>225</v>
      </c>
      <c r="AD7" s="206" t="s">
        <v>226</v>
      </c>
      <c r="AE7" s="206" t="s">
        <v>227</v>
      </c>
      <c r="AF7" s="206" t="s">
        <v>228</v>
      </c>
      <c r="AG7" s="206" t="s">
        <v>229</v>
      </c>
      <c r="AH7" s="206" t="s">
        <v>230</v>
      </c>
      <c r="AI7" s="206" t="s">
        <v>231</v>
      </c>
      <c r="AJ7" s="206" t="s">
        <v>232</v>
      </c>
      <c r="AK7" s="206" t="s">
        <v>233</v>
      </c>
      <c r="AL7" s="206" t="s">
        <v>234</v>
      </c>
      <c r="AM7" s="206" t="s">
        <v>235</v>
      </c>
      <c r="AN7" s="206" t="s">
        <v>236</v>
      </c>
      <c r="AO7" s="206" t="s">
        <v>237</v>
      </c>
      <c r="AP7" s="206" t="s">
        <v>238</v>
      </c>
      <c r="AQ7" s="206" t="s">
        <v>239</v>
      </c>
      <c r="AR7" s="206" t="s">
        <v>240</v>
      </c>
      <c r="AS7" s="206" t="s">
        <v>241</v>
      </c>
    </row>
    <row r="8" customFormat="false" ht="20.15" hidden="false" customHeight="true" outlineLevel="0" collapsed="false">
      <c r="A8" s="34" t="s">
        <v>141</v>
      </c>
      <c r="B8" s="207" t="n">
        <v>865.24</v>
      </c>
      <c r="C8" s="207" t="n">
        <v>901.19</v>
      </c>
      <c r="D8" s="207" t="n">
        <v>921.89</v>
      </c>
      <c r="E8" s="207" t="n">
        <v>998.64</v>
      </c>
      <c r="F8" s="207" t="n">
        <v>1022.53</v>
      </c>
      <c r="G8" s="207" t="n">
        <v>1064.92</v>
      </c>
      <c r="H8" s="207" t="n">
        <v>1148.9</v>
      </c>
      <c r="I8" s="37" t="n">
        <v>1243.65</v>
      </c>
      <c r="J8" s="37" t="n">
        <v>1316.05</v>
      </c>
      <c r="K8" s="112" t="n">
        <v>1543.73</v>
      </c>
      <c r="L8" s="112" t="n">
        <v>1588.17</v>
      </c>
      <c r="M8" s="112" t="n">
        <v>1811.33</v>
      </c>
      <c r="N8" s="112" t="n">
        <v>1840.08</v>
      </c>
      <c r="O8" s="112" t="n">
        <v>1902.07</v>
      </c>
      <c r="P8" s="112" t="n">
        <v>1973.74</v>
      </c>
      <c r="Q8" s="112" t="n">
        <v>2058.78</v>
      </c>
      <c r="R8" s="112" t="n">
        <v>2188.45</v>
      </c>
      <c r="S8" s="112" t="n">
        <v>2222.49</v>
      </c>
      <c r="T8" s="112" t="n">
        <v>2256.23</v>
      </c>
      <c r="U8" s="112" t="n">
        <v>2335.83</v>
      </c>
      <c r="V8" s="112" t="n">
        <v>2438.82</v>
      </c>
      <c r="W8" s="112" t="n">
        <v>2451.51</v>
      </c>
      <c r="X8" s="112" t="n">
        <v>2496.76</v>
      </c>
      <c r="Y8" s="112" t="n">
        <v>2763.98</v>
      </c>
      <c r="Z8" s="112" t="n">
        <v>2819.17</v>
      </c>
      <c r="AA8" s="112" t="n">
        <v>3046.31</v>
      </c>
      <c r="AB8" s="112" t="n">
        <v>3048.58</v>
      </c>
      <c r="AC8" s="112" t="n">
        <v>3049.24</v>
      </c>
      <c r="AD8" s="112" t="n">
        <v>3065.98</v>
      </c>
      <c r="AE8" s="112" t="n">
        <v>3062.1</v>
      </c>
      <c r="AF8" s="112" t="n">
        <v>3064.6</v>
      </c>
      <c r="AG8" s="112" t="n">
        <v>3065.44</v>
      </c>
      <c r="AH8" s="112" t="n">
        <v>3065.43</v>
      </c>
      <c r="AI8" s="112" t="n">
        <v>3065.52</v>
      </c>
      <c r="AJ8" s="112" t="n">
        <v>3074.17</v>
      </c>
      <c r="AK8" s="112" t="n">
        <v>3074.17</v>
      </c>
      <c r="AL8" s="112" t="n">
        <v>3074.17</v>
      </c>
      <c r="AM8" s="112" t="n">
        <v>3082.37</v>
      </c>
      <c r="AN8" s="112" t="n">
        <v>3082.37</v>
      </c>
      <c r="AO8" s="112" t="n">
        <v>3084.67</v>
      </c>
      <c r="AP8" s="112" t="n">
        <v>3084.67</v>
      </c>
      <c r="AQ8" s="112" t="n">
        <v>3063.55</v>
      </c>
      <c r="AR8" s="112" t="n">
        <v>3063.55</v>
      </c>
      <c r="AS8" s="112" t="n">
        <v>3063.55</v>
      </c>
    </row>
    <row r="9" customFormat="false" ht="20.15" hidden="false" customHeight="true" outlineLevel="0" collapsed="false">
      <c r="A9" s="34" t="s">
        <v>142</v>
      </c>
      <c r="B9" s="207" t="n">
        <v>1001.45</v>
      </c>
      <c r="C9" s="207" t="n">
        <v>1087.05</v>
      </c>
      <c r="D9" s="207" t="n">
        <v>1223.85</v>
      </c>
      <c r="E9" s="207" t="n">
        <v>1310.25</v>
      </c>
      <c r="F9" s="207" t="n">
        <v>1498.25</v>
      </c>
      <c r="G9" s="207" t="n">
        <v>1860.25</v>
      </c>
      <c r="H9" s="207" t="n">
        <v>2176.45</v>
      </c>
      <c r="I9" s="37" t="n">
        <v>2342.25</v>
      </c>
      <c r="J9" s="37" t="n">
        <v>2655.45</v>
      </c>
      <c r="K9" s="112" t="n">
        <v>3040.65</v>
      </c>
      <c r="L9" s="112" t="n">
        <v>3203.35</v>
      </c>
      <c r="M9" s="112" t="n">
        <v>3312.75</v>
      </c>
      <c r="N9" s="112" t="n">
        <v>3312.75</v>
      </c>
      <c r="O9" s="112" t="n">
        <v>3344.85</v>
      </c>
      <c r="P9" s="112" t="n">
        <v>3596.85</v>
      </c>
      <c r="Q9" s="112" t="n">
        <v>3704.05</v>
      </c>
      <c r="R9" s="112" t="n">
        <v>3725.65</v>
      </c>
      <c r="S9" s="112" t="n">
        <v>3857.65</v>
      </c>
      <c r="T9" s="112" t="n">
        <v>4100.65</v>
      </c>
      <c r="U9" s="112" t="n">
        <v>4180.15</v>
      </c>
      <c r="V9" s="112" t="n">
        <v>4180.15</v>
      </c>
      <c r="W9" s="112" t="n">
        <v>4181.15</v>
      </c>
      <c r="X9" s="112" t="n">
        <v>4181.15</v>
      </c>
      <c r="Y9" s="112" t="n">
        <v>4181.15</v>
      </c>
      <c r="Z9" s="112" t="n">
        <v>4387.4</v>
      </c>
      <c r="AA9" s="112" t="n">
        <v>4541.9</v>
      </c>
      <c r="AB9" s="112" t="n">
        <v>4739.75</v>
      </c>
      <c r="AC9" s="112" t="n">
        <v>5175.8</v>
      </c>
      <c r="AD9" s="112" t="n">
        <v>6014.85</v>
      </c>
      <c r="AE9" s="112" t="n">
        <v>6696.55</v>
      </c>
      <c r="AF9" s="112" t="n">
        <v>6850.55</v>
      </c>
      <c r="AG9" s="112" t="n">
        <v>6850.55</v>
      </c>
      <c r="AH9" s="112" t="n">
        <v>6867.35</v>
      </c>
      <c r="AI9" s="112" t="n">
        <v>7035.15</v>
      </c>
      <c r="AJ9" s="112" t="n">
        <v>7532.15</v>
      </c>
      <c r="AK9" s="112" t="n">
        <v>8078.15</v>
      </c>
      <c r="AL9" s="112" t="n">
        <v>8264.15</v>
      </c>
      <c r="AM9" s="112" t="n">
        <v>8491.9</v>
      </c>
      <c r="AN9" s="112" t="n">
        <v>8760.7</v>
      </c>
      <c r="AO9" s="112" t="n">
        <v>8760.7</v>
      </c>
      <c r="AP9" s="112" t="n">
        <v>8760.7</v>
      </c>
      <c r="AQ9" s="112" t="n">
        <v>8770.4</v>
      </c>
      <c r="AR9" s="112" t="n">
        <v>9035.4</v>
      </c>
      <c r="AS9" s="112" t="n">
        <v>9435.4</v>
      </c>
    </row>
    <row r="10" customFormat="false" ht="20.15" hidden="false" customHeight="true" outlineLevel="0" collapsed="false">
      <c r="A10" s="34" t="s">
        <v>112</v>
      </c>
      <c r="B10" s="207" t="n">
        <v>0.1</v>
      </c>
      <c r="C10" s="207" t="n">
        <v>0.1</v>
      </c>
      <c r="D10" s="207" t="n">
        <v>0.1</v>
      </c>
      <c r="E10" s="207" t="n">
        <v>0.1</v>
      </c>
      <c r="F10" s="207" t="n">
        <v>0.1</v>
      </c>
      <c r="G10" s="207" t="n">
        <v>0.1</v>
      </c>
      <c r="H10" s="207" t="n">
        <v>0.6</v>
      </c>
      <c r="I10" s="37" t="n">
        <v>0.6</v>
      </c>
      <c r="J10" s="37" t="n">
        <v>0.6</v>
      </c>
      <c r="K10" s="112" t="n">
        <v>0.1</v>
      </c>
      <c r="L10" s="112" t="n">
        <v>0.1</v>
      </c>
      <c r="M10" s="112" t="n">
        <v>0.1</v>
      </c>
      <c r="N10" s="112" t="n">
        <v>0.1</v>
      </c>
      <c r="O10" s="112" t="n">
        <v>0.1</v>
      </c>
      <c r="P10" s="112" t="n">
        <v>0.1</v>
      </c>
      <c r="Q10" s="112" t="n">
        <v>0.1</v>
      </c>
      <c r="R10" s="112" t="n">
        <v>0.1</v>
      </c>
      <c r="S10" s="112" t="n">
        <v>0.1</v>
      </c>
      <c r="T10" s="112" t="n">
        <v>0.1</v>
      </c>
      <c r="U10" s="112" t="n">
        <v>0.1</v>
      </c>
      <c r="V10" s="112" t="n">
        <v>0.1</v>
      </c>
      <c r="W10" s="112" t="n">
        <v>0.1</v>
      </c>
      <c r="X10" s="112" t="n">
        <v>0.1</v>
      </c>
      <c r="Y10" s="112" t="n">
        <v>0.1</v>
      </c>
      <c r="Z10" s="112" t="n">
        <v>0.1</v>
      </c>
      <c r="AA10" s="112" t="n">
        <v>0.1</v>
      </c>
      <c r="AB10" s="112" t="n">
        <v>0.1</v>
      </c>
      <c r="AC10" s="112" t="n">
        <v>0.1</v>
      </c>
      <c r="AD10" s="112" t="n">
        <v>0.1</v>
      </c>
      <c r="AE10" s="112" t="n">
        <v>0.1</v>
      </c>
      <c r="AF10" s="112" t="n">
        <v>0.1</v>
      </c>
      <c r="AG10" s="112" t="n">
        <v>0.1</v>
      </c>
      <c r="AH10" s="112" t="n">
        <v>0.1</v>
      </c>
      <c r="AI10" s="112" t="n">
        <v>0.1</v>
      </c>
      <c r="AJ10" s="112" t="n">
        <v>0.1</v>
      </c>
      <c r="AK10" s="112" t="n">
        <v>0.1</v>
      </c>
      <c r="AL10" s="112" t="n">
        <v>0.1</v>
      </c>
      <c r="AM10" s="112" t="n">
        <v>0.1</v>
      </c>
      <c r="AN10" s="112" t="n">
        <v>0.1</v>
      </c>
      <c r="AO10" s="112" t="n">
        <v>0.1</v>
      </c>
      <c r="AP10" s="112" t="n">
        <v>0.1</v>
      </c>
      <c r="AQ10" s="112" t="n">
        <v>0.1</v>
      </c>
      <c r="AR10" s="112" t="n">
        <v>0.1</v>
      </c>
      <c r="AS10" s="112" t="n">
        <v>0.1</v>
      </c>
    </row>
    <row r="11" customFormat="false" ht="20.15" hidden="false" customHeight="true" outlineLevel="0" collapsed="false">
      <c r="A11" s="34" t="s">
        <v>113</v>
      </c>
      <c r="B11" s="207" t="n">
        <v>87.97</v>
      </c>
      <c r="C11" s="207" t="n">
        <v>125.78</v>
      </c>
      <c r="D11" s="207" t="n">
        <v>193.24</v>
      </c>
      <c r="E11" s="207" t="n">
        <v>444.48</v>
      </c>
      <c r="F11" s="207" t="n">
        <v>887.81</v>
      </c>
      <c r="G11" s="207" t="n">
        <v>1159.11</v>
      </c>
      <c r="H11" s="207" t="n">
        <v>1262.24</v>
      </c>
      <c r="I11" s="37" t="n">
        <v>1459.59</v>
      </c>
      <c r="J11" s="37" t="n">
        <v>1540.25</v>
      </c>
      <c r="K11" s="112" t="n">
        <v>2043.76</v>
      </c>
      <c r="L11" s="112" t="n">
        <v>2267.16</v>
      </c>
      <c r="M11" s="112" t="n">
        <v>2387.53</v>
      </c>
      <c r="N11" s="112" t="n">
        <v>2622.41</v>
      </c>
      <c r="O11" s="112" t="n">
        <v>4447.47</v>
      </c>
      <c r="P11" s="112" t="n">
        <v>4585.41</v>
      </c>
      <c r="Q11" s="112" t="n">
        <v>4725.5</v>
      </c>
      <c r="R11" s="112" t="n">
        <v>4908.63</v>
      </c>
      <c r="S11" s="112" t="n">
        <v>7098.2</v>
      </c>
      <c r="T11" s="112" t="n">
        <v>7381.12</v>
      </c>
      <c r="U11" s="112" t="n">
        <v>7714.26</v>
      </c>
      <c r="V11" s="112" t="n">
        <v>8548.54</v>
      </c>
      <c r="W11" s="112" t="n">
        <v>9675.53</v>
      </c>
      <c r="X11" s="112" t="n">
        <v>10097.42</v>
      </c>
      <c r="Y11" s="112" t="n">
        <v>10356.7</v>
      </c>
      <c r="Z11" s="112" t="n">
        <v>10500.94</v>
      </c>
      <c r="AA11" s="112" t="n">
        <v>10807.1</v>
      </c>
      <c r="AB11" s="112" t="n">
        <v>10896.07</v>
      </c>
      <c r="AC11" s="112" t="n">
        <v>10977.86</v>
      </c>
      <c r="AD11" s="112" t="n">
        <v>11110.2</v>
      </c>
      <c r="AE11" s="112" t="n">
        <v>11244.46</v>
      </c>
      <c r="AF11" s="112" t="n">
        <v>11259.87</v>
      </c>
      <c r="AG11" s="112" t="n">
        <v>11279.11</v>
      </c>
      <c r="AH11" s="112" t="n">
        <v>11286.95</v>
      </c>
      <c r="AI11" s="112" t="n">
        <v>11311.78</v>
      </c>
      <c r="AJ11" s="112" t="n">
        <v>11326.43</v>
      </c>
      <c r="AK11" s="112" t="n">
        <v>11371.17</v>
      </c>
      <c r="AL11" s="112" t="n">
        <v>11433.45</v>
      </c>
      <c r="AM11" s="112" t="n">
        <v>11495.83</v>
      </c>
      <c r="AN11" s="112" t="n">
        <v>11512.1</v>
      </c>
      <c r="AO11" s="112" t="n">
        <v>11593.23</v>
      </c>
      <c r="AP11" s="112" t="n">
        <v>11628.3</v>
      </c>
      <c r="AQ11" s="112" t="n">
        <v>11706.22</v>
      </c>
      <c r="AR11" s="112" t="n">
        <v>11754.98</v>
      </c>
      <c r="AS11" s="112" t="n">
        <v>11809.87</v>
      </c>
    </row>
    <row r="12" customFormat="false" ht="20.15" hidden="false" customHeight="true" outlineLevel="0" collapsed="false">
      <c r="A12" s="34" t="s">
        <v>143</v>
      </c>
      <c r="B12" s="207" t="n">
        <v>20.33</v>
      </c>
      <c r="C12" s="207" t="n">
        <v>21.13</v>
      </c>
      <c r="D12" s="207" t="n">
        <v>21.87</v>
      </c>
      <c r="E12" s="207" t="n">
        <v>22.8</v>
      </c>
      <c r="F12" s="207" t="n">
        <v>23.5</v>
      </c>
      <c r="G12" s="207" t="n">
        <v>23.83</v>
      </c>
      <c r="H12" s="207" t="n">
        <v>24.59</v>
      </c>
      <c r="I12" s="37" t="n">
        <v>24.85</v>
      </c>
      <c r="J12" s="37" t="n">
        <v>25.37</v>
      </c>
      <c r="K12" s="112" t="n">
        <v>25.42</v>
      </c>
      <c r="L12" s="112" t="n">
        <v>25.84</v>
      </c>
      <c r="M12" s="112" t="n">
        <v>25.97</v>
      </c>
      <c r="N12" s="112" t="n">
        <v>26.2</v>
      </c>
      <c r="O12" s="112" t="n">
        <v>26.26</v>
      </c>
      <c r="P12" s="112" t="n">
        <v>26.26</v>
      </c>
      <c r="Q12" s="112" t="n">
        <v>27.07</v>
      </c>
      <c r="R12" s="112" t="n">
        <v>27.48</v>
      </c>
      <c r="S12" s="112" t="n">
        <v>27.81</v>
      </c>
      <c r="T12" s="112" t="n">
        <v>28.38</v>
      </c>
      <c r="U12" s="112" t="n">
        <v>29.27</v>
      </c>
      <c r="V12" s="112" t="n">
        <v>29.37</v>
      </c>
      <c r="W12" s="112" t="n">
        <v>28.38</v>
      </c>
      <c r="X12" s="112" t="n">
        <v>28.38</v>
      </c>
      <c r="Y12" s="112" t="n">
        <v>29.13</v>
      </c>
      <c r="Z12" s="112" t="n">
        <v>29.13</v>
      </c>
      <c r="AA12" s="112" t="n">
        <v>34.84</v>
      </c>
      <c r="AB12" s="112" t="n">
        <v>34.93</v>
      </c>
      <c r="AC12" s="112" t="n">
        <v>36.37</v>
      </c>
      <c r="AD12" s="112" t="n">
        <v>36.37</v>
      </c>
      <c r="AE12" s="112" t="n">
        <v>37.84</v>
      </c>
      <c r="AF12" s="112" t="n">
        <v>37.87</v>
      </c>
      <c r="AG12" s="112" t="n">
        <v>37.87</v>
      </c>
      <c r="AH12" s="112" t="n">
        <v>37.87</v>
      </c>
      <c r="AI12" s="112" t="n">
        <v>37.75</v>
      </c>
      <c r="AJ12" s="112" t="n">
        <v>37.75</v>
      </c>
      <c r="AK12" s="112" t="n">
        <v>37.75</v>
      </c>
      <c r="AL12" s="112" t="n">
        <v>37.75</v>
      </c>
      <c r="AM12" s="112" t="n">
        <v>37.91</v>
      </c>
      <c r="AN12" s="112" t="n">
        <v>37.8</v>
      </c>
      <c r="AO12" s="112" t="n">
        <v>38.55</v>
      </c>
      <c r="AP12" s="112" t="n">
        <v>38.5</v>
      </c>
      <c r="AQ12" s="112" t="n">
        <v>41.68</v>
      </c>
      <c r="AR12" s="112" t="n">
        <v>41.68</v>
      </c>
      <c r="AS12" s="112" t="n">
        <v>42.43</v>
      </c>
    </row>
    <row r="13" customFormat="false" ht="20.15" hidden="false" customHeight="true" outlineLevel="0" collapsed="false">
      <c r="A13" s="34" t="s">
        <v>144</v>
      </c>
      <c r="B13" s="207" t="n">
        <v>6</v>
      </c>
      <c r="C13" s="207" t="n">
        <v>6</v>
      </c>
      <c r="D13" s="207" t="n">
        <v>6</v>
      </c>
      <c r="E13" s="207" t="n">
        <v>6</v>
      </c>
      <c r="F13" s="207" t="n">
        <v>6</v>
      </c>
      <c r="G13" s="207" t="n">
        <v>6</v>
      </c>
      <c r="H13" s="207" t="n">
        <v>6</v>
      </c>
      <c r="I13" s="37" t="n">
        <v>6</v>
      </c>
      <c r="J13" s="37" t="n">
        <v>6</v>
      </c>
      <c r="K13" s="112" t="n">
        <v>6</v>
      </c>
      <c r="L13" s="112" t="n">
        <v>6</v>
      </c>
      <c r="M13" s="112" t="n">
        <v>6</v>
      </c>
      <c r="N13" s="112" t="n">
        <v>6</v>
      </c>
      <c r="O13" s="112" t="n">
        <v>6</v>
      </c>
      <c r="P13" s="112" t="n">
        <v>6</v>
      </c>
      <c r="Q13" s="112" t="n">
        <v>6</v>
      </c>
      <c r="R13" s="112" t="n">
        <v>6</v>
      </c>
      <c r="S13" s="112" t="n">
        <v>6</v>
      </c>
      <c r="T13" s="112" t="n">
        <v>6</v>
      </c>
      <c r="U13" s="112" t="n">
        <v>6</v>
      </c>
      <c r="V13" s="112" t="n">
        <v>6</v>
      </c>
      <c r="W13" s="112" t="n">
        <v>6</v>
      </c>
      <c r="X13" s="112" t="n">
        <v>6</v>
      </c>
      <c r="Y13" s="112" t="n">
        <v>6</v>
      </c>
      <c r="Z13" s="112" t="n">
        <v>6</v>
      </c>
      <c r="AA13" s="112" t="n">
        <v>6</v>
      </c>
      <c r="AB13" s="112" t="n">
        <v>6</v>
      </c>
      <c r="AC13" s="112" t="n">
        <v>6</v>
      </c>
      <c r="AD13" s="112" t="n">
        <v>6</v>
      </c>
      <c r="AE13" s="112" t="n">
        <v>6</v>
      </c>
      <c r="AF13" s="112" t="n">
        <v>6</v>
      </c>
      <c r="AG13" s="112" t="n">
        <v>6</v>
      </c>
      <c r="AH13" s="112" t="n">
        <v>6</v>
      </c>
      <c r="AI13" s="112" t="n">
        <v>6</v>
      </c>
      <c r="AJ13" s="112" t="n">
        <v>6</v>
      </c>
      <c r="AK13" s="112" t="n">
        <v>6</v>
      </c>
      <c r="AL13" s="112" t="n">
        <v>6</v>
      </c>
      <c r="AM13" s="112" t="n">
        <v>6</v>
      </c>
      <c r="AN13" s="112" t="n">
        <v>6</v>
      </c>
      <c r="AO13" s="112" t="n">
        <v>6</v>
      </c>
      <c r="AP13" s="112" t="n">
        <v>6</v>
      </c>
      <c r="AQ13" s="112" t="n">
        <v>6.75</v>
      </c>
      <c r="AR13" s="112" t="n">
        <v>6.75</v>
      </c>
      <c r="AS13" s="112" t="n">
        <v>6.75</v>
      </c>
    </row>
    <row r="14" customFormat="false" ht="20.15" hidden="false" customHeight="true" outlineLevel="0" collapsed="false">
      <c r="A14" s="34" t="s">
        <v>145</v>
      </c>
      <c r="B14" s="207" t="n">
        <v>856.38</v>
      </c>
      <c r="C14" s="207" t="n">
        <v>884.77</v>
      </c>
      <c r="D14" s="207" t="n">
        <v>884.77</v>
      </c>
      <c r="E14" s="207" t="n">
        <v>884.77</v>
      </c>
      <c r="F14" s="207" t="n">
        <v>884.77</v>
      </c>
      <c r="G14" s="207" t="n">
        <v>868.35</v>
      </c>
      <c r="H14" s="207" t="n">
        <v>868.35</v>
      </c>
      <c r="I14" s="37" t="n">
        <v>870.09</v>
      </c>
      <c r="J14" s="37" t="n">
        <v>870.09</v>
      </c>
      <c r="K14" s="112" t="n">
        <v>877.08</v>
      </c>
      <c r="L14" s="112" t="n">
        <v>877.08</v>
      </c>
      <c r="M14" s="112" t="n">
        <v>877.08</v>
      </c>
      <c r="N14" s="112" t="n">
        <v>877.08</v>
      </c>
      <c r="O14" s="112" t="n">
        <v>876.98</v>
      </c>
      <c r="P14" s="112" t="n">
        <v>877.31</v>
      </c>
      <c r="Q14" s="112" t="n">
        <v>877.31</v>
      </c>
      <c r="R14" s="112" t="n">
        <v>877.31</v>
      </c>
      <c r="S14" s="112" t="n">
        <v>878.81</v>
      </c>
      <c r="T14" s="112" t="n">
        <v>878.81</v>
      </c>
      <c r="U14" s="112" t="n">
        <v>878.81</v>
      </c>
      <c r="V14" s="112" t="n">
        <v>878.81</v>
      </c>
      <c r="W14" s="112" t="n">
        <v>879</v>
      </c>
      <c r="X14" s="112" t="n">
        <v>879.34</v>
      </c>
      <c r="Y14" s="112" t="n">
        <v>879.34</v>
      </c>
      <c r="Z14" s="112" t="n">
        <v>879.34</v>
      </c>
      <c r="AA14" s="112" t="n">
        <v>880.21</v>
      </c>
      <c r="AB14" s="112" t="n">
        <v>880.21</v>
      </c>
      <c r="AC14" s="112" t="n">
        <v>880.21</v>
      </c>
      <c r="AD14" s="112" t="n">
        <v>880.21</v>
      </c>
      <c r="AE14" s="112" t="n">
        <v>880.38</v>
      </c>
      <c r="AF14" s="112" t="n">
        <v>880.38</v>
      </c>
      <c r="AG14" s="112" t="n">
        <v>880.38</v>
      </c>
      <c r="AH14" s="112" t="n">
        <v>880.38</v>
      </c>
      <c r="AI14" s="112" t="n">
        <v>873.37</v>
      </c>
      <c r="AJ14" s="112" t="n">
        <v>873.37</v>
      </c>
      <c r="AK14" s="112" t="n">
        <v>873.37</v>
      </c>
      <c r="AL14" s="112" t="n">
        <v>873.37</v>
      </c>
      <c r="AM14" s="112" t="n">
        <v>872.44</v>
      </c>
      <c r="AN14" s="112" t="n">
        <v>872.44</v>
      </c>
      <c r="AO14" s="112" t="n">
        <v>872.44</v>
      </c>
      <c r="AP14" s="112" t="n">
        <v>872.44</v>
      </c>
      <c r="AQ14" s="112" t="n">
        <v>872.44</v>
      </c>
      <c r="AR14" s="112" t="n">
        <v>872.44</v>
      </c>
      <c r="AS14" s="112" t="n">
        <v>872.44</v>
      </c>
    </row>
    <row r="15" customFormat="false" ht="20.15" hidden="false" customHeight="true" outlineLevel="0" collapsed="false">
      <c r="A15" s="34" t="s">
        <v>146</v>
      </c>
      <c r="B15" s="207" t="n">
        <v>173</v>
      </c>
      <c r="C15" s="207" t="n">
        <v>172.97</v>
      </c>
      <c r="D15" s="207" t="n">
        <v>176.57</v>
      </c>
      <c r="E15" s="207" t="n">
        <v>177.77</v>
      </c>
      <c r="F15" s="207" t="n">
        <v>177.77</v>
      </c>
      <c r="G15" s="207" t="n">
        <v>182.91</v>
      </c>
      <c r="H15" s="207" t="n">
        <v>182.91</v>
      </c>
      <c r="I15" s="37" t="n">
        <v>188.91</v>
      </c>
      <c r="J15" s="37" t="n">
        <v>188.91</v>
      </c>
      <c r="K15" s="112" t="n">
        <v>176.8</v>
      </c>
      <c r="L15" s="112" t="n">
        <v>179.29</v>
      </c>
      <c r="M15" s="112" t="n">
        <v>181.24</v>
      </c>
      <c r="N15" s="112" t="n">
        <v>181.24</v>
      </c>
      <c r="O15" s="112" t="n">
        <v>194.42</v>
      </c>
      <c r="P15" s="112" t="n">
        <v>203.83</v>
      </c>
      <c r="Q15" s="112" t="n">
        <v>204.48</v>
      </c>
      <c r="R15" s="112" t="n">
        <v>210.3</v>
      </c>
      <c r="S15" s="112" t="n">
        <v>211.07</v>
      </c>
      <c r="T15" s="112" t="n">
        <v>211.07</v>
      </c>
      <c r="U15" s="112" t="n">
        <v>211.07</v>
      </c>
      <c r="V15" s="112" t="n">
        <v>211.07</v>
      </c>
      <c r="W15" s="112" t="n">
        <v>236.81</v>
      </c>
      <c r="X15" s="112" t="n">
        <v>237.38</v>
      </c>
      <c r="Y15" s="112" t="n">
        <v>237.38</v>
      </c>
      <c r="Z15" s="112" t="n">
        <v>237.38</v>
      </c>
      <c r="AA15" s="112" t="n">
        <v>225.54</v>
      </c>
      <c r="AB15" s="112" t="n">
        <v>225.54</v>
      </c>
      <c r="AC15" s="112" t="n">
        <v>225.54</v>
      </c>
      <c r="AD15" s="112" t="n">
        <v>225.54</v>
      </c>
      <c r="AE15" s="112" t="n">
        <v>226.56</v>
      </c>
      <c r="AF15" s="112" t="n">
        <v>226.56</v>
      </c>
      <c r="AG15" s="112" t="n">
        <v>226.56</v>
      </c>
      <c r="AH15" s="112" t="n">
        <v>226.56</v>
      </c>
      <c r="AI15" s="112" t="n">
        <v>226.56</v>
      </c>
      <c r="AJ15" s="112" t="n">
        <v>226.56</v>
      </c>
      <c r="AK15" s="112" t="n">
        <v>226.56</v>
      </c>
      <c r="AL15" s="112" t="n">
        <v>226.56</v>
      </c>
      <c r="AM15" s="112" t="n">
        <v>226.56</v>
      </c>
      <c r="AN15" s="112" t="n">
        <v>226.56</v>
      </c>
      <c r="AO15" s="112" t="n">
        <v>226.56</v>
      </c>
      <c r="AP15" s="112" t="n">
        <v>226.56</v>
      </c>
      <c r="AQ15" s="112" t="n">
        <v>226.56</v>
      </c>
      <c r="AR15" s="112" t="n">
        <v>226.56</v>
      </c>
      <c r="AS15" s="112" t="n">
        <v>226.56</v>
      </c>
    </row>
    <row r="16" customFormat="false" ht="20.15" hidden="false" customHeight="true" outlineLevel="0" collapsed="false">
      <c r="A16" s="34" t="s">
        <v>147</v>
      </c>
      <c r="B16" s="207" t="n">
        <v>402.86</v>
      </c>
      <c r="C16" s="207" t="n">
        <v>411.32</v>
      </c>
      <c r="D16" s="207" t="n">
        <v>411.32</v>
      </c>
      <c r="E16" s="207" t="n">
        <v>411.32</v>
      </c>
      <c r="F16" s="207" t="n">
        <v>491.32</v>
      </c>
      <c r="G16" s="207" t="n">
        <v>480.96</v>
      </c>
      <c r="H16" s="207" t="n">
        <v>480.96</v>
      </c>
      <c r="I16" s="37" t="n">
        <v>480.96</v>
      </c>
      <c r="J16" s="37" t="n">
        <v>494.96</v>
      </c>
      <c r="K16" s="112" t="n">
        <v>520.91</v>
      </c>
      <c r="L16" s="112" t="n">
        <v>527.41</v>
      </c>
      <c r="M16" s="112" t="n">
        <v>527.41</v>
      </c>
      <c r="N16" s="112" t="n">
        <v>527.41</v>
      </c>
      <c r="O16" s="112" t="n">
        <v>577.56</v>
      </c>
      <c r="P16" s="112" t="n">
        <v>603.56</v>
      </c>
      <c r="Q16" s="112" t="n">
        <v>611.86</v>
      </c>
      <c r="R16" s="112" t="n">
        <v>662.86</v>
      </c>
      <c r="S16" s="112" t="n">
        <v>778.74</v>
      </c>
      <c r="T16" s="112" t="n">
        <v>787.74</v>
      </c>
      <c r="U16" s="112" t="n">
        <v>855.74</v>
      </c>
      <c r="V16" s="112" t="n">
        <v>878.24</v>
      </c>
      <c r="W16" s="112" t="n">
        <v>887.59</v>
      </c>
      <c r="X16" s="112" t="n">
        <v>887.59</v>
      </c>
      <c r="Y16" s="112" t="n">
        <v>936.59</v>
      </c>
      <c r="Z16" s="112" t="n">
        <v>976.59</v>
      </c>
      <c r="AA16" s="112" t="n">
        <v>1025.38</v>
      </c>
      <c r="AB16" s="112" t="n">
        <v>1025.38</v>
      </c>
      <c r="AC16" s="112" t="n">
        <v>1025.38</v>
      </c>
      <c r="AD16" s="112" t="n">
        <v>1039.23</v>
      </c>
      <c r="AE16" s="112" t="n">
        <v>1084.84</v>
      </c>
      <c r="AF16" s="112" t="n">
        <v>1084.84</v>
      </c>
      <c r="AG16" s="112" t="n">
        <v>1084.84</v>
      </c>
      <c r="AH16" s="112" t="n">
        <v>1084.84</v>
      </c>
      <c r="AI16" s="112" t="n">
        <v>1092.03</v>
      </c>
      <c r="AJ16" s="112" t="n">
        <v>1092.03</v>
      </c>
      <c r="AK16" s="112" t="n">
        <v>1080.73</v>
      </c>
      <c r="AL16" s="112" t="n">
        <v>1201.11</v>
      </c>
      <c r="AM16" s="112" t="n">
        <v>1225.93</v>
      </c>
      <c r="AN16" s="112" t="n">
        <v>1225.93</v>
      </c>
      <c r="AO16" s="112" t="n">
        <v>1275.83</v>
      </c>
      <c r="AP16" s="112" t="n">
        <v>1310.61</v>
      </c>
      <c r="AQ16" s="112" t="n">
        <v>1306.32</v>
      </c>
      <c r="AR16" s="112" t="n">
        <v>1306.32</v>
      </c>
      <c r="AS16" s="112" t="n">
        <v>1306.32</v>
      </c>
    </row>
    <row r="17" customFormat="false" ht="20.15" hidden="false" customHeight="true" outlineLevel="0" collapsed="false">
      <c r="A17" s="34" t="s">
        <v>148</v>
      </c>
      <c r="B17" s="207" t="n">
        <v>98.02</v>
      </c>
      <c r="C17" s="207" t="n">
        <v>98.02</v>
      </c>
      <c r="D17" s="207" t="n">
        <v>98.02</v>
      </c>
      <c r="E17" s="207" t="n">
        <v>98.02</v>
      </c>
      <c r="F17" s="207" t="n">
        <v>98.02</v>
      </c>
      <c r="G17" s="207" t="n">
        <v>98.02</v>
      </c>
      <c r="H17" s="207" t="n">
        <v>98.02</v>
      </c>
      <c r="I17" s="37" t="n">
        <v>98.02</v>
      </c>
      <c r="J17" s="37" t="n">
        <v>98.02</v>
      </c>
      <c r="K17" s="112" t="n">
        <v>98.02</v>
      </c>
      <c r="L17" s="112" t="n">
        <v>98.02</v>
      </c>
      <c r="M17" s="112" t="n">
        <v>98.02</v>
      </c>
      <c r="N17" s="112" t="n">
        <v>98.02</v>
      </c>
      <c r="O17" s="112" t="n">
        <v>98.02</v>
      </c>
      <c r="P17" s="112" t="n">
        <v>98.02</v>
      </c>
      <c r="Q17" s="112" t="n">
        <v>98.02</v>
      </c>
      <c r="R17" s="112" t="n">
        <v>98.02</v>
      </c>
      <c r="S17" s="112" t="n">
        <v>98.02</v>
      </c>
      <c r="T17" s="112" t="n">
        <v>98.02</v>
      </c>
      <c r="U17" s="112" t="n">
        <v>98.02</v>
      </c>
      <c r="V17" s="112" t="n">
        <v>98.02</v>
      </c>
      <c r="W17" s="112" t="n">
        <v>116.82</v>
      </c>
      <c r="X17" s="112" t="n">
        <v>116.82</v>
      </c>
      <c r="Y17" s="112" t="n">
        <v>116.82</v>
      </c>
      <c r="Z17" s="112" t="n">
        <v>116.82</v>
      </c>
      <c r="AA17" s="112" t="n">
        <v>116.82</v>
      </c>
      <c r="AB17" s="112" t="n">
        <v>116.82</v>
      </c>
      <c r="AC17" s="112" t="n">
        <v>116.82</v>
      </c>
      <c r="AD17" s="112" t="n">
        <v>116.82</v>
      </c>
      <c r="AE17" s="112" t="n">
        <v>116.82</v>
      </c>
      <c r="AF17" s="112" t="n">
        <v>116.82</v>
      </c>
      <c r="AG17" s="112" t="n">
        <v>116.82</v>
      </c>
      <c r="AH17" s="112" t="n">
        <v>116.82</v>
      </c>
      <c r="AI17" s="112" t="n">
        <v>116.82</v>
      </c>
      <c r="AJ17" s="112" t="n">
        <v>116.82</v>
      </c>
      <c r="AK17" s="112" t="n">
        <v>116.82</v>
      </c>
      <c r="AL17" s="112" t="n">
        <v>116.82</v>
      </c>
      <c r="AM17" s="112" t="n">
        <v>116.82</v>
      </c>
      <c r="AN17" s="112" t="n">
        <v>116.82</v>
      </c>
      <c r="AO17" s="112" t="n">
        <v>116.82</v>
      </c>
      <c r="AP17" s="112" t="n">
        <v>116.82</v>
      </c>
      <c r="AQ17" s="112" t="n">
        <v>116.82</v>
      </c>
      <c r="AR17" s="112" t="n">
        <v>116.82</v>
      </c>
      <c r="AS17" s="112" t="n">
        <v>116.82</v>
      </c>
    </row>
    <row r="18" customFormat="false" ht="20.15" hidden="false" customHeight="true" outlineLevel="0" collapsed="false">
      <c r="A18" s="34" t="s">
        <v>149</v>
      </c>
      <c r="B18" s="207" t="n">
        <v>25.61</v>
      </c>
      <c r="C18" s="207" t="n">
        <v>31.92</v>
      </c>
      <c r="D18" s="207" t="n">
        <v>35.14</v>
      </c>
      <c r="E18" s="207" t="n">
        <v>46.82</v>
      </c>
      <c r="F18" s="207" t="n">
        <v>58.19</v>
      </c>
      <c r="G18" s="207" t="n">
        <v>63.3</v>
      </c>
      <c r="H18" s="207" t="n">
        <v>74.84</v>
      </c>
      <c r="I18" s="37" t="n">
        <v>83.95</v>
      </c>
      <c r="J18" s="37" t="n">
        <v>101.53</v>
      </c>
      <c r="K18" s="112" t="n">
        <v>106.25</v>
      </c>
      <c r="L18" s="112" t="n">
        <v>110.8</v>
      </c>
      <c r="M18" s="112" t="n">
        <v>118.36</v>
      </c>
      <c r="N18" s="112" t="n">
        <v>138.06</v>
      </c>
      <c r="O18" s="112" t="n">
        <v>154.17</v>
      </c>
      <c r="P18" s="112" t="n">
        <v>157.97</v>
      </c>
      <c r="Q18" s="112" t="n">
        <v>171.32</v>
      </c>
      <c r="R18" s="112" t="n">
        <v>202.06</v>
      </c>
      <c r="S18" s="112" t="n">
        <v>220.63</v>
      </c>
      <c r="T18" s="112" t="n">
        <v>222.33</v>
      </c>
      <c r="U18" s="112" t="n">
        <v>252.07</v>
      </c>
      <c r="V18" s="112" t="n">
        <v>284.02</v>
      </c>
      <c r="W18" s="112" t="n">
        <v>301.36</v>
      </c>
      <c r="X18" s="112" t="n">
        <v>306.16</v>
      </c>
      <c r="Y18" s="112" t="n">
        <v>322.83</v>
      </c>
      <c r="Z18" s="112" t="n">
        <v>376.87</v>
      </c>
      <c r="AA18" s="112" t="n">
        <v>378.4</v>
      </c>
      <c r="AB18" s="112" t="n">
        <v>378.4</v>
      </c>
      <c r="AC18" s="112" t="n">
        <v>379.7</v>
      </c>
      <c r="AD18" s="112" t="n">
        <v>385.89</v>
      </c>
      <c r="AE18" s="112" t="n">
        <v>388.77</v>
      </c>
      <c r="AF18" s="112" t="n">
        <v>388.77</v>
      </c>
      <c r="AG18" s="112" t="n">
        <v>388.77</v>
      </c>
      <c r="AH18" s="112" t="n">
        <v>389.27</v>
      </c>
      <c r="AI18" s="112" t="n">
        <v>389.72</v>
      </c>
      <c r="AJ18" s="112" t="n">
        <v>389.72</v>
      </c>
      <c r="AK18" s="112" t="n">
        <v>389.72</v>
      </c>
      <c r="AL18" s="112" t="n">
        <v>389.72</v>
      </c>
      <c r="AM18" s="112" t="n">
        <v>394.04</v>
      </c>
      <c r="AN18" s="112" t="n">
        <v>394.04</v>
      </c>
      <c r="AO18" s="112" t="n">
        <v>395.48</v>
      </c>
      <c r="AP18" s="112" t="n">
        <v>395.48</v>
      </c>
      <c r="AQ18" s="112" t="n">
        <v>392.87</v>
      </c>
      <c r="AR18" s="112" t="n">
        <v>392.87</v>
      </c>
      <c r="AS18" s="112" t="n">
        <v>393.87</v>
      </c>
    </row>
    <row r="19" customFormat="false" ht="20.15" hidden="false" customHeight="true" outlineLevel="0" collapsed="false">
      <c r="A19" s="34" t="s">
        <v>150</v>
      </c>
      <c r="B19" s="207" t="n">
        <v>187.95</v>
      </c>
      <c r="C19" s="207" t="n">
        <v>188.29</v>
      </c>
      <c r="D19" s="207" t="n">
        <v>188.95</v>
      </c>
      <c r="E19" s="207" t="n">
        <v>191.34</v>
      </c>
      <c r="F19" s="207" t="n">
        <v>1030.83</v>
      </c>
      <c r="G19" s="207" t="n">
        <v>1019.46</v>
      </c>
      <c r="H19" s="207" t="n">
        <v>1021.56</v>
      </c>
      <c r="I19" s="37" t="n">
        <v>1021.86</v>
      </c>
      <c r="J19" s="37" t="n">
        <v>1024.71</v>
      </c>
      <c r="K19" s="112" t="n">
        <v>1974.07</v>
      </c>
      <c r="L19" s="112" t="n">
        <v>2621.47</v>
      </c>
      <c r="M19" s="112" t="n">
        <v>1803.47</v>
      </c>
      <c r="N19" s="112" t="n">
        <v>1803.47</v>
      </c>
      <c r="O19" s="112" t="n">
        <v>1826.3</v>
      </c>
      <c r="P19" s="112" t="n">
        <v>1940.64</v>
      </c>
      <c r="Q19" s="112" t="n">
        <v>2025.99</v>
      </c>
      <c r="R19" s="112" t="n">
        <v>2028.64</v>
      </c>
      <c r="S19" s="112" t="n">
        <v>2060.36</v>
      </c>
      <c r="T19" s="112" t="n">
        <v>2061.7</v>
      </c>
      <c r="U19" s="112" t="n">
        <v>2707.94</v>
      </c>
      <c r="V19" s="112" t="n">
        <v>2351.49</v>
      </c>
      <c r="W19" s="112" t="n">
        <v>2499.18</v>
      </c>
      <c r="X19" s="112" t="n">
        <v>2499.86</v>
      </c>
      <c r="Y19" s="112" t="n">
        <v>2500.3</v>
      </c>
      <c r="Z19" s="112" t="n">
        <v>2547.88</v>
      </c>
      <c r="AA19" s="112" t="n">
        <v>2649.68</v>
      </c>
      <c r="AB19" s="112" t="n">
        <v>2662.03</v>
      </c>
      <c r="AC19" s="112" t="n">
        <v>2662.03</v>
      </c>
      <c r="AD19" s="112" t="n">
        <v>2662.03</v>
      </c>
      <c r="AE19" s="112" t="n">
        <v>2854.87</v>
      </c>
      <c r="AF19" s="112" t="n">
        <v>3296.87</v>
      </c>
      <c r="AG19" s="112" t="n">
        <v>4028.87</v>
      </c>
      <c r="AH19" s="112" t="n">
        <v>4028.87</v>
      </c>
      <c r="AI19" s="112" t="n">
        <v>4065.86</v>
      </c>
      <c r="AJ19" s="112" t="n">
        <v>4065.86</v>
      </c>
      <c r="AK19" s="112" t="n">
        <v>4065.86</v>
      </c>
      <c r="AL19" s="112" t="n">
        <v>4071.6</v>
      </c>
      <c r="AM19" s="112" t="n">
        <v>4076.46</v>
      </c>
      <c r="AN19" s="112" t="n">
        <v>4076.46</v>
      </c>
      <c r="AO19" s="112" t="n">
        <v>4076.46</v>
      </c>
      <c r="AP19" s="112" t="n">
        <v>4076.46</v>
      </c>
      <c r="AQ19" s="112" t="n">
        <v>4079.22</v>
      </c>
      <c r="AR19" s="112" t="n">
        <v>4079.79</v>
      </c>
      <c r="AS19" s="208" t="n">
        <v>4079.79</v>
      </c>
    </row>
    <row r="20" s="209" customFormat="true" ht="20.15" hidden="false" customHeight="true" outlineLevel="0" collapsed="false">
      <c r="A20" s="185" t="s">
        <v>151</v>
      </c>
      <c r="B20" s="186" t="n">
        <f aca="false">SUM(B8:B19)</f>
        <v>3724.91</v>
      </c>
      <c r="C20" s="186" t="n">
        <f aca="false">SUM(C8:C19)</f>
        <v>3928.54</v>
      </c>
      <c r="D20" s="186" t="n">
        <f aca="false">SUM(D8:D19)</f>
        <v>4161.72</v>
      </c>
      <c r="E20" s="186" t="n">
        <f aca="false">SUM(E8:E19)</f>
        <v>4592.31</v>
      </c>
      <c r="F20" s="186" t="n">
        <f aca="false">SUM(F8:F19)</f>
        <v>6179.09</v>
      </c>
      <c r="G20" s="186" t="n">
        <f aca="false">SUM(G8:G19)</f>
        <v>6827.21</v>
      </c>
      <c r="H20" s="186" t="n">
        <f aca="false">SUM(H8:H19)</f>
        <v>7345.42</v>
      </c>
      <c r="I20" s="186" t="n">
        <f aca="false">SUM(I8:I19)</f>
        <v>7820.73</v>
      </c>
      <c r="J20" s="186" t="n">
        <f aca="false">SUM(J8:J19)</f>
        <v>8321.94</v>
      </c>
      <c r="K20" s="186" t="n">
        <f aca="false">SUM(K8:K19)</f>
        <v>10412.79</v>
      </c>
      <c r="L20" s="186" t="n">
        <f aca="false">SUM(L8:L19)</f>
        <v>11504.69</v>
      </c>
      <c r="M20" s="186" t="n">
        <f aca="false">SUM(M8:M19)</f>
        <v>11149.26</v>
      </c>
      <c r="N20" s="186" t="n">
        <f aca="false">SUM(N8:N19)</f>
        <v>11432.82</v>
      </c>
      <c r="O20" s="186" t="n">
        <f aca="false">SUM(O8:O19)</f>
        <v>13454.2</v>
      </c>
      <c r="P20" s="186" t="n">
        <f aca="false">SUM(P8:P19)</f>
        <v>14069.69</v>
      </c>
      <c r="Q20" s="186" t="n">
        <f aca="false">SUM(Q8:Q19)</f>
        <v>14510.48</v>
      </c>
      <c r="R20" s="186" t="n">
        <f aca="false">SUM(R8:R19)</f>
        <v>14935.5</v>
      </c>
      <c r="S20" s="186" t="n">
        <f aca="false">SUM(S8:S19)</f>
        <v>17459.88</v>
      </c>
      <c r="T20" s="186" t="n">
        <f aca="false">SUM(T8:T19)</f>
        <v>18032.15</v>
      </c>
      <c r="U20" s="186" t="n">
        <f aca="false">SUM(U8:U19)</f>
        <v>19269.26</v>
      </c>
      <c r="V20" s="186" t="n">
        <f aca="false">SUM(V8:V19)</f>
        <v>19904.63</v>
      </c>
      <c r="W20" s="186" t="n">
        <f aca="false">SUM(W8:W19)</f>
        <v>21263.43</v>
      </c>
      <c r="X20" s="186" t="n">
        <f aca="false">SUM(X8:X19)</f>
        <v>21736.96</v>
      </c>
      <c r="Y20" s="186" t="n">
        <f aca="false">SUM(Y8:Y19)</f>
        <v>22330.32</v>
      </c>
      <c r="Z20" s="186" t="n">
        <f aca="false">SUM(Z8:Z19)</f>
        <v>22877.62</v>
      </c>
      <c r="AA20" s="186" t="n">
        <f aca="false">SUM(AA8:AA19)</f>
        <v>23712.28</v>
      </c>
      <c r="AB20" s="186" t="n">
        <f aca="false">SUM(AB8:AB19)</f>
        <v>24013.81</v>
      </c>
      <c r="AC20" s="186" t="n">
        <f aca="false">SUM(AC8:AC19)</f>
        <v>24535.05</v>
      </c>
      <c r="AD20" s="186" t="n">
        <f aca="false">SUM(AD8:AD19)</f>
        <v>25543.22</v>
      </c>
      <c r="AE20" s="186" t="n">
        <f aca="false">SUM(AE8:AE19)</f>
        <v>26599.29</v>
      </c>
      <c r="AF20" s="186" t="n">
        <f aca="false">SUM(AF8:AF19)</f>
        <v>27213.23</v>
      </c>
      <c r="AG20" s="186" t="n">
        <f aca="false">SUM(AG8:AG19)</f>
        <v>27965.31</v>
      </c>
      <c r="AH20" s="186" t="n">
        <f aca="false">SUM(AH8:AH19)</f>
        <v>27990.44</v>
      </c>
      <c r="AI20" s="186" t="n">
        <f aca="false">SUM(AI8:AI19)</f>
        <v>28220.66</v>
      </c>
      <c r="AJ20" s="186" t="n">
        <f aca="false">SUM(AJ8:AJ19)</f>
        <v>28740.96</v>
      </c>
      <c r="AK20" s="186" t="n">
        <f aca="false">SUM(AK8:AK19)</f>
        <v>29320.4</v>
      </c>
      <c r="AL20" s="186" t="n">
        <f aca="false">SUM(AL8:AL19)</f>
        <v>29694.8</v>
      </c>
      <c r="AM20" s="186" t="n">
        <f aca="false">SUM(AM8:AM19)</f>
        <v>30026.36</v>
      </c>
      <c r="AN20" s="186" t="n">
        <f aca="false">SUM(AN8:AN19)</f>
        <v>30311.32</v>
      </c>
      <c r="AO20" s="186" t="n">
        <f aca="false">SUM(AO8:AO19)</f>
        <v>30446.84</v>
      </c>
      <c r="AP20" s="186" t="n">
        <f aca="false">SUM(AP8:AP19)</f>
        <v>30516.64</v>
      </c>
      <c r="AQ20" s="186" t="n">
        <f aca="false">SUM(AQ8:AQ19)</f>
        <v>30582.93</v>
      </c>
      <c r="AR20" s="186" t="n">
        <f aca="false">SUM(AR8:AR19)</f>
        <v>30897.26</v>
      </c>
      <c r="AS20" s="186" t="n">
        <f aca="false">SUM(AS8:AS19)</f>
        <v>31353.9</v>
      </c>
    </row>
    <row r="21" customFormat="false" ht="20.15" hidden="false" customHeight="true" outlineLevel="0" collapsed="false">
      <c r="A21" s="210"/>
      <c r="B21" s="211"/>
      <c r="C21" s="211"/>
      <c r="D21" s="211"/>
      <c r="E21" s="211"/>
      <c r="F21" s="212"/>
      <c r="G21" s="211"/>
      <c r="H21" s="212"/>
      <c r="I21" s="213"/>
      <c r="J21" s="213"/>
      <c r="K21" s="213"/>
      <c r="L21" s="213"/>
      <c r="M21" s="213"/>
      <c r="N21" s="213"/>
      <c r="O21" s="213"/>
      <c r="P21" s="213"/>
      <c r="Q21" s="214"/>
      <c r="R21" s="214"/>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row>
    <row r="22" customFormat="false" ht="45" hidden="false" customHeight="true" outlineLevel="0" collapsed="false">
      <c r="A22" s="190" t="s">
        <v>261</v>
      </c>
      <c r="B22" s="215" t="s">
        <v>198</v>
      </c>
      <c r="C22" s="215" t="s">
        <v>199</v>
      </c>
      <c r="D22" s="215" t="s">
        <v>200</v>
      </c>
      <c r="E22" s="215" t="s">
        <v>201</v>
      </c>
      <c r="F22" s="215" t="s">
        <v>202</v>
      </c>
      <c r="G22" s="215" t="s">
        <v>203</v>
      </c>
      <c r="H22" s="215" t="s">
        <v>204</v>
      </c>
      <c r="I22" s="215" t="s">
        <v>205</v>
      </c>
      <c r="J22" s="215" t="s">
        <v>206</v>
      </c>
      <c r="K22" s="215" t="s">
        <v>207</v>
      </c>
      <c r="L22" s="215" t="s">
        <v>208</v>
      </c>
      <c r="M22" s="215" t="s">
        <v>209</v>
      </c>
      <c r="N22" s="215" t="s">
        <v>210</v>
      </c>
      <c r="O22" s="215" t="s">
        <v>211</v>
      </c>
      <c r="P22" s="215" t="s">
        <v>212</v>
      </c>
      <c r="Q22" s="215" t="s">
        <v>213</v>
      </c>
      <c r="R22" s="215" t="s">
        <v>214</v>
      </c>
      <c r="S22" s="215" t="s">
        <v>215</v>
      </c>
      <c r="T22" s="215" t="s">
        <v>216</v>
      </c>
      <c r="U22" s="215" t="s">
        <v>217</v>
      </c>
      <c r="V22" s="215" t="s">
        <v>218</v>
      </c>
      <c r="W22" s="215" t="s">
        <v>219</v>
      </c>
      <c r="X22" s="215" t="s">
        <v>220</v>
      </c>
      <c r="Y22" s="215" t="s">
        <v>221</v>
      </c>
      <c r="Z22" s="215" t="s">
        <v>222</v>
      </c>
      <c r="AA22" s="215" t="s">
        <v>223</v>
      </c>
      <c r="AB22" s="215" t="s">
        <v>224</v>
      </c>
      <c r="AC22" s="215" t="s">
        <v>225</v>
      </c>
      <c r="AD22" s="215" t="s">
        <v>226</v>
      </c>
      <c r="AE22" s="215" t="s">
        <v>227</v>
      </c>
      <c r="AF22" s="215" t="s">
        <v>228</v>
      </c>
      <c r="AG22" s="215" t="s">
        <v>229</v>
      </c>
      <c r="AH22" s="215" t="s">
        <v>230</v>
      </c>
      <c r="AI22" s="215" t="s">
        <v>231</v>
      </c>
      <c r="AJ22" s="215" t="s">
        <v>232</v>
      </c>
      <c r="AK22" s="215" t="s">
        <v>233</v>
      </c>
      <c r="AL22" s="215" t="s">
        <v>234</v>
      </c>
      <c r="AM22" s="215" t="s">
        <v>235</v>
      </c>
      <c r="AN22" s="215" t="s">
        <v>236</v>
      </c>
      <c r="AO22" s="215" t="s">
        <v>237</v>
      </c>
      <c r="AP22" s="215" t="s">
        <v>238</v>
      </c>
      <c r="AQ22" s="215" t="s">
        <v>239</v>
      </c>
      <c r="AR22" s="215" t="s">
        <v>240</v>
      </c>
      <c r="AS22" s="215" t="s">
        <v>241</v>
      </c>
    </row>
    <row r="23" customFormat="false" ht="20.15" hidden="false" customHeight="true" outlineLevel="0" collapsed="false">
      <c r="A23" s="198" t="s">
        <v>141</v>
      </c>
      <c r="B23" s="216" t="s">
        <v>192</v>
      </c>
      <c r="C23" s="217" t="n">
        <v>454.8</v>
      </c>
      <c r="D23" s="217" t="n">
        <v>471.56</v>
      </c>
      <c r="E23" s="217" t="n">
        <v>413.39</v>
      </c>
      <c r="F23" s="217" t="n">
        <v>816.22</v>
      </c>
      <c r="G23" s="212" t="n">
        <v>598.05</v>
      </c>
      <c r="H23" s="212" t="n">
        <v>521.09</v>
      </c>
      <c r="I23" s="212" t="n">
        <v>518.31</v>
      </c>
      <c r="J23" s="212" t="n">
        <v>841</v>
      </c>
      <c r="K23" s="212" t="n">
        <v>867.25</v>
      </c>
      <c r="L23" s="212" t="n">
        <v>885.52</v>
      </c>
      <c r="M23" s="212" t="n">
        <v>601.48</v>
      </c>
      <c r="N23" s="212" t="n">
        <v>1474.27</v>
      </c>
      <c r="O23" s="212" t="n">
        <v>1629.8</v>
      </c>
      <c r="P23" s="212" t="n">
        <v>718.19</v>
      </c>
      <c r="Q23" s="212" t="n">
        <v>715.73</v>
      </c>
      <c r="R23" s="212" t="n">
        <v>1576.59</v>
      </c>
      <c r="S23" s="212" t="n">
        <v>1822.94</v>
      </c>
      <c r="T23" s="212" t="n">
        <v>1222.29</v>
      </c>
      <c r="U23" s="212" t="n">
        <v>938.74</v>
      </c>
      <c r="V23" s="212" t="n">
        <v>2058.61</v>
      </c>
      <c r="W23" s="212" t="n">
        <v>1860.72</v>
      </c>
      <c r="X23" s="213" t="n">
        <v>1081.11</v>
      </c>
      <c r="Y23" s="213" t="n">
        <v>1275.31</v>
      </c>
      <c r="Z23" s="213" t="n">
        <v>1471.65</v>
      </c>
      <c r="AA23" s="213" t="n">
        <v>1936.23</v>
      </c>
      <c r="AB23" s="213" t="n">
        <v>1544.88</v>
      </c>
      <c r="AC23" s="213" t="n">
        <v>1370.6</v>
      </c>
      <c r="AD23" s="213" t="n">
        <v>2361.91</v>
      </c>
      <c r="AE23" s="213" t="n">
        <v>2313.83</v>
      </c>
      <c r="AF23" s="213" t="n">
        <v>1278.79</v>
      </c>
      <c r="AG23" s="213" t="n">
        <v>1231.23</v>
      </c>
      <c r="AH23" s="213" t="n">
        <v>2114.25</v>
      </c>
      <c r="AI23" s="213" t="n">
        <v>2208.95</v>
      </c>
      <c r="AJ23" s="213" t="n">
        <v>1328.06</v>
      </c>
      <c r="AK23" s="213" t="n">
        <v>1534.26</v>
      </c>
      <c r="AL23" s="213" t="n">
        <v>2021.47</v>
      </c>
      <c r="AM23" s="213" t="n">
        <v>3004.23</v>
      </c>
      <c r="AN23" s="213" t="n">
        <v>1436.47</v>
      </c>
      <c r="AO23" s="213" t="n">
        <v>1564.03</v>
      </c>
      <c r="AP23" s="213" t="n">
        <v>2247.39</v>
      </c>
      <c r="AQ23" s="213" t="n">
        <v>2169.19</v>
      </c>
      <c r="AR23" s="213" t="n">
        <v>1104.22</v>
      </c>
      <c r="AS23" s="213" t="n">
        <v>981.79</v>
      </c>
    </row>
    <row r="24" customFormat="false" ht="20.15" hidden="false" customHeight="true" outlineLevel="0" collapsed="false">
      <c r="A24" s="198" t="s">
        <v>142</v>
      </c>
      <c r="B24" s="216" t="s">
        <v>192</v>
      </c>
      <c r="C24" s="217" t="n">
        <v>771.72</v>
      </c>
      <c r="D24" s="217" t="n">
        <v>877.54</v>
      </c>
      <c r="E24" s="217" t="n">
        <v>898.71</v>
      </c>
      <c r="F24" s="217" t="n">
        <v>1542.93</v>
      </c>
      <c r="G24" s="212" t="n">
        <v>1232.5</v>
      </c>
      <c r="H24" s="212" t="n">
        <v>1434.31</v>
      </c>
      <c r="I24" s="212" t="n">
        <v>1475.17</v>
      </c>
      <c r="J24" s="212" t="n">
        <v>2446.51</v>
      </c>
      <c r="K24" s="212" t="n">
        <v>2522.52</v>
      </c>
      <c r="L24" s="212" t="n">
        <v>2366.97</v>
      </c>
      <c r="M24" s="212" t="n">
        <v>1782.87</v>
      </c>
      <c r="N24" s="212" t="n">
        <v>3730.89</v>
      </c>
      <c r="O24" s="212" t="n">
        <v>4003.32</v>
      </c>
      <c r="P24" s="212" t="n">
        <v>1874.95</v>
      </c>
      <c r="Q24" s="212" t="n">
        <v>1955.83</v>
      </c>
      <c r="R24" s="212" t="n">
        <v>4035.61</v>
      </c>
      <c r="S24" s="212" t="n">
        <v>4083.41</v>
      </c>
      <c r="T24" s="212" t="n">
        <v>3026.27</v>
      </c>
      <c r="U24" s="212" t="n">
        <v>2904.86</v>
      </c>
      <c r="V24" s="212" t="n">
        <v>4918.47</v>
      </c>
      <c r="W24" s="212" t="n">
        <v>4385.65</v>
      </c>
      <c r="X24" s="213" t="n">
        <v>2790.7</v>
      </c>
      <c r="Y24" s="213" t="n">
        <v>2989.37</v>
      </c>
      <c r="Z24" s="213" t="n">
        <v>3726.08</v>
      </c>
      <c r="AA24" s="213" t="n">
        <v>4319.16</v>
      </c>
      <c r="AB24" s="213" t="n">
        <v>3398.56</v>
      </c>
      <c r="AC24" s="213" t="n">
        <v>3390.16</v>
      </c>
      <c r="AD24" s="213" t="n">
        <v>6762.55</v>
      </c>
      <c r="AE24" s="213" t="n">
        <v>6799.72</v>
      </c>
      <c r="AF24" s="213" t="n">
        <v>4167.53</v>
      </c>
      <c r="AG24" s="213" t="n">
        <v>4385.02</v>
      </c>
      <c r="AH24" s="213" t="n">
        <v>7765.86</v>
      </c>
      <c r="AI24" s="213" t="n">
        <v>7142.98</v>
      </c>
      <c r="AJ24" s="213" t="n">
        <v>4815.77</v>
      </c>
      <c r="AK24" s="213" t="n">
        <v>6000.59</v>
      </c>
      <c r="AL24" s="213" t="n">
        <v>8631.6</v>
      </c>
      <c r="AM24" s="213" t="n">
        <v>11322.04</v>
      </c>
      <c r="AN24" s="213" t="n">
        <v>6236.46</v>
      </c>
      <c r="AO24" s="213" t="n">
        <v>6877.44</v>
      </c>
      <c r="AP24" s="213" t="n">
        <v>10360.94</v>
      </c>
      <c r="AQ24" s="213" t="n">
        <v>9603.27</v>
      </c>
      <c r="AR24" s="213" t="n">
        <v>5346.27</v>
      </c>
      <c r="AS24" s="213" t="n">
        <v>5348.8</v>
      </c>
    </row>
    <row r="25" customFormat="false" ht="20.15" hidden="false" customHeight="true" outlineLevel="0" collapsed="false">
      <c r="A25" s="202" t="s">
        <v>156</v>
      </c>
      <c r="B25" s="218" t="s">
        <v>192</v>
      </c>
      <c r="C25" s="217" t="n">
        <v>0.01</v>
      </c>
      <c r="D25" s="217" t="n">
        <v>0.01</v>
      </c>
      <c r="E25" s="217" t="n">
        <v>0</v>
      </c>
      <c r="F25" s="217" t="n">
        <v>0</v>
      </c>
      <c r="G25" s="212" t="n">
        <v>0.05</v>
      </c>
      <c r="H25" s="212" t="n">
        <v>0.04</v>
      </c>
      <c r="I25" s="212" t="n">
        <v>0.04</v>
      </c>
      <c r="J25" s="212" t="n">
        <v>0</v>
      </c>
      <c r="K25" s="212" t="n">
        <v>0.08</v>
      </c>
      <c r="L25" s="212" t="n">
        <v>0.07</v>
      </c>
      <c r="M25" s="212" t="n">
        <v>0.03</v>
      </c>
      <c r="N25" s="212" t="n">
        <v>0</v>
      </c>
      <c r="O25" s="212" t="n">
        <v>0.02</v>
      </c>
      <c r="P25" s="212" t="n">
        <v>0.01</v>
      </c>
      <c r="Q25" s="212" t="n">
        <v>0.01</v>
      </c>
      <c r="R25" s="212" t="n">
        <v>0</v>
      </c>
      <c r="S25" s="212" t="n">
        <v>0</v>
      </c>
      <c r="T25" s="212" t="n">
        <v>0</v>
      </c>
      <c r="U25" s="212" t="n">
        <v>0</v>
      </c>
      <c r="V25" s="212" t="n">
        <v>0</v>
      </c>
      <c r="W25" s="212" t="n">
        <v>0</v>
      </c>
      <c r="X25" s="213" t="n">
        <v>0</v>
      </c>
      <c r="Y25" s="213" t="n">
        <v>0</v>
      </c>
      <c r="Z25" s="213" t="n">
        <v>0</v>
      </c>
      <c r="AA25" s="213" t="n">
        <v>0</v>
      </c>
      <c r="AB25" s="213" t="n">
        <v>0</v>
      </c>
      <c r="AC25" s="213" t="n">
        <v>0</v>
      </c>
      <c r="AD25" s="213" t="n">
        <v>0</v>
      </c>
      <c r="AE25" s="213" t="n">
        <v>0</v>
      </c>
      <c r="AF25" s="213" t="n">
        <v>0</v>
      </c>
      <c r="AG25" s="213" t="n">
        <v>0</v>
      </c>
      <c r="AH25" s="213" t="n">
        <v>0</v>
      </c>
      <c r="AI25" s="213" t="n">
        <v>0</v>
      </c>
      <c r="AJ25" s="213" t="n">
        <v>0</v>
      </c>
      <c r="AK25" s="213" t="n">
        <v>0</v>
      </c>
      <c r="AL25" s="213" t="n">
        <v>0</v>
      </c>
      <c r="AM25" s="213" t="n">
        <v>0</v>
      </c>
      <c r="AN25" s="213" t="n">
        <v>0</v>
      </c>
      <c r="AO25" s="213" t="n">
        <v>0</v>
      </c>
      <c r="AP25" s="213" t="n">
        <v>0</v>
      </c>
      <c r="AQ25" s="213" t="n">
        <v>0</v>
      </c>
      <c r="AR25" s="213" t="n">
        <v>0</v>
      </c>
      <c r="AS25" s="213" t="n">
        <v>0</v>
      </c>
    </row>
    <row r="26" customFormat="false" ht="20.15" hidden="false" customHeight="true" outlineLevel="0" collapsed="false">
      <c r="A26" s="202" t="s">
        <v>262</v>
      </c>
      <c r="B26" s="218" t="s">
        <v>192</v>
      </c>
      <c r="C26" s="217" t="n">
        <v>14.37</v>
      </c>
      <c r="D26" s="217" t="n">
        <v>59.9</v>
      </c>
      <c r="E26" s="217" t="n">
        <v>95.51</v>
      </c>
      <c r="F26" s="217" t="n">
        <v>51.91</v>
      </c>
      <c r="G26" s="212" t="n">
        <v>157.88</v>
      </c>
      <c r="H26" s="212" t="n">
        <v>386.8</v>
      </c>
      <c r="I26" s="212" t="n">
        <v>488.36</v>
      </c>
      <c r="J26" s="212" t="n">
        <v>161.54</v>
      </c>
      <c r="K26" s="212" t="n">
        <v>123.18</v>
      </c>
      <c r="L26" s="212" t="n">
        <v>621.44</v>
      </c>
      <c r="M26" s="212" t="n">
        <v>765.06</v>
      </c>
      <c r="N26" s="212" t="n">
        <v>273.35</v>
      </c>
      <c r="O26" s="212" t="n">
        <v>419.85</v>
      </c>
      <c r="P26" s="212" t="n">
        <v>1326.6</v>
      </c>
      <c r="Q26" s="212" t="n">
        <v>1395.62</v>
      </c>
      <c r="R26" s="212" t="n">
        <v>488.28</v>
      </c>
      <c r="S26" s="212" t="n">
        <v>834.14</v>
      </c>
      <c r="T26" s="212" t="n">
        <v>2782.96</v>
      </c>
      <c r="U26" s="212" t="n">
        <v>2409.77</v>
      </c>
      <c r="V26" s="212" t="n">
        <v>711.16</v>
      </c>
      <c r="W26" s="212" t="n">
        <v>1303.08</v>
      </c>
      <c r="X26" s="213" t="n">
        <v>3423.08</v>
      </c>
      <c r="Y26" s="213" t="n">
        <v>3324.62</v>
      </c>
      <c r="Z26" s="213" t="n">
        <v>1181.07</v>
      </c>
      <c r="AA26" s="213" t="n">
        <v>1420.12</v>
      </c>
      <c r="AB26" s="213" t="n">
        <v>4032.17</v>
      </c>
      <c r="AC26" s="213" t="n">
        <v>3472.09</v>
      </c>
      <c r="AD26" s="213" t="n">
        <v>1143.45</v>
      </c>
      <c r="AE26" s="213" t="n">
        <v>1550.26</v>
      </c>
      <c r="AF26" s="213" t="n">
        <v>4255.92</v>
      </c>
      <c r="AG26" s="213" t="n">
        <v>3917.65</v>
      </c>
      <c r="AH26" s="213" t="n">
        <v>1301.48</v>
      </c>
      <c r="AI26" s="213" t="n">
        <v>1688.37</v>
      </c>
      <c r="AJ26" s="213" t="n">
        <v>4047.71</v>
      </c>
      <c r="AK26" s="213" t="n">
        <v>3936.29</v>
      </c>
      <c r="AL26" s="213" t="n">
        <v>1213.36</v>
      </c>
      <c r="AM26" s="213" t="n">
        <v>1914.06</v>
      </c>
      <c r="AN26" s="213" t="n">
        <v>4761.58</v>
      </c>
      <c r="AO26" s="213" t="n">
        <v>3692.42</v>
      </c>
      <c r="AP26" s="213" t="n">
        <v>1081.97</v>
      </c>
      <c r="AQ26" s="213" t="n">
        <v>1499.3</v>
      </c>
      <c r="AR26" s="213" t="n">
        <v>4175.81</v>
      </c>
      <c r="AS26" s="213" t="n">
        <v>3607.88</v>
      </c>
    </row>
    <row r="27" customFormat="false" ht="20.15" hidden="false" customHeight="true" outlineLevel="0" collapsed="false">
      <c r="A27" s="202" t="s">
        <v>158</v>
      </c>
      <c r="B27" s="218" t="s">
        <v>192</v>
      </c>
      <c r="C27" s="217" t="n">
        <v>20.69</v>
      </c>
      <c r="D27" s="217" t="n">
        <v>14.03</v>
      </c>
      <c r="E27" s="217" t="n">
        <v>15.84</v>
      </c>
      <c r="F27" s="217" t="n">
        <v>22.64</v>
      </c>
      <c r="G27" s="212" t="n">
        <v>23.29</v>
      </c>
      <c r="H27" s="212" t="n">
        <v>18.93</v>
      </c>
      <c r="I27" s="212" t="n">
        <v>20.93</v>
      </c>
      <c r="J27" s="212" t="n">
        <v>27.13</v>
      </c>
      <c r="K27" s="212" t="n">
        <v>24.78</v>
      </c>
      <c r="L27" s="212" t="n">
        <v>17.08</v>
      </c>
      <c r="M27" s="212" t="n">
        <v>14.42</v>
      </c>
      <c r="N27" s="212" t="n">
        <v>25.62</v>
      </c>
      <c r="O27" s="212" t="n">
        <v>33.47</v>
      </c>
      <c r="P27" s="212" t="n">
        <v>22.29</v>
      </c>
      <c r="Q27" s="212" t="n">
        <v>15.1</v>
      </c>
      <c r="R27" s="212" t="n">
        <v>28.66</v>
      </c>
      <c r="S27" s="212" t="n">
        <v>32.33</v>
      </c>
      <c r="T27" s="212" t="n">
        <v>21.38</v>
      </c>
      <c r="U27" s="212" t="n">
        <v>19.68</v>
      </c>
      <c r="V27" s="212" t="n">
        <v>29.19</v>
      </c>
      <c r="W27" s="212" t="n">
        <v>31.91</v>
      </c>
      <c r="X27" s="213" t="n">
        <v>17.75</v>
      </c>
      <c r="Y27" s="213" t="n">
        <v>17.2</v>
      </c>
      <c r="Z27" s="213" t="n">
        <v>25.2</v>
      </c>
      <c r="AA27" s="213" t="n">
        <v>37.99</v>
      </c>
      <c r="AB27" s="213" t="n">
        <v>24.1</v>
      </c>
      <c r="AC27" s="213" t="n">
        <v>27.73</v>
      </c>
      <c r="AD27" s="213" t="n">
        <v>35.3</v>
      </c>
      <c r="AE27" s="213" t="n">
        <v>43.72</v>
      </c>
      <c r="AF27" s="213" t="n">
        <v>28.61</v>
      </c>
      <c r="AG27" s="213" t="n">
        <v>21.58</v>
      </c>
      <c r="AH27" s="213" t="n">
        <v>32.97</v>
      </c>
      <c r="AI27" s="213" t="n">
        <v>38.01</v>
      </c>
      <c r="AJ27" s="213" t="n">
        <v>22.2</v>
      </c>
      <c r="AK27" s="213" t="n">
        <v>25.43</v>
      </c>
      <c r="AL27" s="213" t="n">
        <v>42.97</v>
      </c>
      <c r="AM27" s="213" t="n">
        <v>48.91</v>
      </c>
      <c r="AN27" s="213" t="n">
        <v>18.71</v>
      </c>
      <c r="AO27" s="213" t="n">
        <v>40.1</v>
      </c>
      <c r="AP27" s="213" t="n">
        <v>46.04</v>
      </c>
      <c r="AQ27" s="213" t="n">
        <v>47.25</v>
      </c>
      <c r="AR27" s="213" t="n">
        <v>30.74</v>
      </c>
      <c r="AS27" s="213" t="n">
        <v>40.32</v>
      </c>
    </row>
    <row r="28" customFormat="false" ht="20.15" hidden="false" customHeight="true" outlineLevel="0" collapsed="false">
      <c r="A28" s="202" t="s">
        <v>159</v>
      </c>
      <c r="B28" s="218" t="s">
        <v>192</v>
      </c>
      <c r="C28" s="217" t="n">
        <v>1132.59</v>
      </c>
      <c r="D28" s="217" t="n">
        <v>1119.59</v>
      </c>
      <c r="E28" s="217" t="n">
        <v>1115.29</v>
      </c>
      <c r="F28" s="217" t="n">
        <v>1145.93</v>
      </c>
      <c r="G28" s="212" t="n">
        <v>1097.9</v>
      </c>
      <c r="H28" s="212" t="n">
        <v>1084.65</v>
      </c>
      <c r="I28" s="212" t="n">
        <v>1099.89</v>
      </c>
      <c r="J28" s="212" t="n">
        <v>1097.64</v>
      </c>
      <c r="K28" s="212" t="n">
        <v>1088.32</v>
      </c>
      <c r="L28" s="212" t="n">
        <v>1087.45</v>
      </c>
      <c r="M28" s="212" t="n">
        <v>1070.03</v>
      </c>
      <c r="N28" s="212" t="n">
        <v>1104.88</v>
      </c>
      <c r="O28" s="212" t="n">
        <v>1070.18</v>
      </c>
      <c r="P28" s="212" t="n">
        <v>1068.4</v>
      </c>
      <c r="Q28" s="212" t="n">
        <v>1042.65</v>
      </c>
      <c r="R28" s="212" t="n">
        <v>1063.91</v>
      </c>
      <c r="S28" s="212" t="n">
        <v>1050.19</v>
      </c>
      <c r="T28" s="212" t="n">
        <v>1017.92</v>
      </c>
      <c r="U28" s="212" t="n">
        <v>1008.52</v>
      </c>
      <c r="V28" s="212" t="n">
        <v>1029.73</v>
      </c>
      <c r="W28" s="212" t="n">
        <v>1025.81</v>
      </c>
      <c r="X28" s="213" t="n">
        <v>988.28</v>
      </c>
      <c r="Y28" s="213" t="n">
        <v>975.08</v>
      </c>
      <c r="Z28" s="213" t="n">
        <v>971.74</v>
      </c>
      <c r="AA28" s="213" t="n">
        <v>920.12</v>
      </c>
      <c r="AB28" s="213" t="n">
        <v>886.33</v>
      </c>
      <c r="AC28" s="213" t="n">
        <v>890.91</v>
      </c>
      <c r="AD28" s="213" t="n">
        <v>893.14</v>
      </c>
      <c r="AE28" s="213" t="n">
        <v>846.13</v>
      </c>
      <c r="AF28" s="213" t="n">
        <v>820.01</v>
      </c>
      <c r="AG28" s="213" t="n">
        <v>802.57</v>
      </c>
      <c r="AH28" s="213" t="n">
        <v>818.76</v>
      </c>
      <c r="AI28" s="213" t="n">
        <v>777.43</v>
      </c>
      <c r="AJ28" s="213" t="n">
        <v>748.04</v>
      </c>
      <c r="AK28" s="213" t="n">
        <v>744.2</v>
      </c>
      <c r="AL28" s="213" t="n">
        <v>760.51</v>
      </c>
      <c r="AM28" s="213" t="n">
        <v>745.89</v>
      </c>
      <c r="AN28" s="213" t="n">
        <v>723.99</v>
      </c>
      <c r="AO28" s="213" t="n">
        <v>711.33</v>
      </c>
      <c r="AP28" s="213" t="n">
        <v>730.15</v>
      </c>
      <c r="AQ28" s="213" t="n">
        <v>697.43</v>
      </c>
      <c r="AR28" s="213" t="n">
        <v>690.21</v>
      </c>
      <c r="AS28" s="213" t="n">
        <v>682.8</v>
      </c>
    </row>
    <row r="29" customFormat="false" ht="20.15" hidden="false" customHeight="true" outlineLevel="0" collapsed="false">
      <c r="A29" s="202" t="s">
        <v>160</v>
      </c>
      <c r="B29" s="218" t="s">
        <v>192</v>
      </c>
      <c r="C29" s="217" t="n">
        <v>172.13</v>
      </c>
      <c r="D29" s="217" t="n">
        <v>178.48</v>
      </c>
      <c r="E29" s="217" t="n">
        <v>171.2</v>
      </c>
      <c r="F29" s="217" t="n">
        <v>178.86</v>
      </c>
      <c r="G29" s="212" t="n">
        <v>171.54</v>
      </c>
      <c r="H29" s="212" t="n">
        <v>168.03</v>
      </c>
      <c r="I29" s="212" t="n">
        <v>155.56</v>
      </c>
      <c r="J29" s="212" t="n">
        <v>167.52</v>
      </c>
      <c r="K29" s="212" t="n">
        <v>162.99</v>
      </c>
      <c r="L29" s="212" t="n">
        <v>183.09</v>
      </c>
      <c r="M29" s="212" t="n">
        <v>164.29</v>
      </c>
      <c r="N29" s="212" t="n">
        <v>179.32</v>
      </c>
      <c r="O29" s="212" t="n">
        <v>175.56</v>
      </c>
      <c r="P29" s="212" t="n">
        <v>204.55</v>
      </c>
      <c r="Q29" s="212" t="n">
        <v>189.52</v>
      </c>
      <c r="R29" s="212" t="n">
        <v>198.2</v>
      </c>
      <c r="S29" s="212" t="n">
        <v>204.54</v>
      </c>
      <c r="T29" s="212" t="n">
        <v>211.68</v>
      </c>
      <c r="U29" s="212" t="n">
        <v>197.53</v>
      </c>
      <c r="V29" s="212" t="n">
        <v>201.73</v>
      </c>
      <c r="W29" s="212" t="n">
        <v>218.65</v>
      </c>
      <c r="X29" s="213" t="n">
        <v>229.23</v>
      </c>
      <c r="Y29" s="213" t="n">
        <v>208.97</v>
      </c>
      <c r="Z29" s="213" t="n">
        <v>215.09</v>
      </c>
      <c r="AA29" s="213" t="n">
        <v>226.27</v>
      </c>
      <c r="AB29" s="213" t="n">
        <v>226.31</v>
      </c>
      <c r="AC29" s="213" t="n">
        <v>210.86</v>
      </c>
      <c r="AD29" s="213" t="n">
        <v>222.67</v>
      </c>
      <c r="AE29" s="213" t="n">
        <v>223.65</v>
      </c>
      <c r="AF29" s="213" t="n">
        <v>240.35</v>
      </c>
      <c r="AG29" s="213" t="n">
        <v>208.76</v>
      </c>
      <c r="AH29" s="213" t="n">
        <v>239.38</v>
      </c>
      <c r="AI29" s="213" t="n">
        <v>242.34</v>
      </c>
      <c r="AJ29" s="213" t="n">
        <v>250.59</v>
      </c>
      <c r="AK29" s="213" t="n">
        <v>235.62</v>
      </c>
      <c r="AL29" s="213" t="n">
        <v>242.11</v>
      </c>
      <c r="AM29" s="213" t="n">
        <v>247.79</v>
      </c>
      <c r="AN29" s="213" t="n">
        <v>256.17</v>
      </c>
      <c r="AO29" s="213" t="n">
        <v>232.78</v>
      </c>
      <c r="AP29" s="213" t="n">
        <v>247.57</v>
      </c>
      <c r="AQ29" s="213" t="n">
        <v>242.92</v>
      </c>
      <c r="AR29" s="213" t="n">
        <v>253.35</v>
      </c>
      <c r="AS29" s="213" t="n">
        <v>227.76</v>
      </c>
    </row>
    <row r="30" customFormat="false" ht="20.15" hidden="false" customHeight="true" outlineLevel="0" collapsed="false">
      <c r="A30" s="202" t="s">
        <v>263</v>
      </c>
      <c r="B30" s="218" t="s">
        <v>192</v>
      </c>
      <c r="C30" s="217" t="n">
        <v>1557.15</v>
      </c>
      <c r="D30" s="217" t="n">
        <v>1358.07</v>
      </c>
      <c r="E30" s="217" t="n">
        <v>1546.15</v>
      </c>
      <c r="F30" s="217" t="n">
        <v>1651.99</v>
      </c>
      <c r="G30" s="212" t="n">
        <v>2080.04</v>
      </c>
      <c r="H30" s="212" t="n">
        <v>1239.92</v>
      </c>
      <c r="I30" s="212" t="n">
        <v>1754.51</v>
      </c>
      <c r="J30" s="212" t="n">
        <v>2438.2</v>
      </c>
      <c r="K30" s="212" t="n">
        <v>2419.64</v>
      </c>
      <c r="L30" s="212" t="n">
        <v>3275.65</v>
      </c>
      <c r="M30" s="212" t="n">
        <v>2668.34</v>
      </c>
      <c r="N30" s="212" t="n">
        <v>2566.81</v>
      </c>
      <c r="O30" s="212" t="n">
        <v>2758.02</v>
      </c>
      <c r="P30" s="212" t="n">
        <v>3520.17</v>
      </c>
      <c r="Q30" s="212" t="n">
        <v>4098.83</v>
      </c>
      <c r="R30" s="212" t="n">
        <v>4768.11</v>
      </c>
      <c r="S30" s="212" t="n">
        <v>5024.61</v>
      </c>
      <c r="T30" s="212" t="n">
        <v>5072.69</v>
      </c>
      <c r="U30" s="212" t="n">
        <v>5128.67</v>
      </c>
      <c r="V30" s="212" t="n">
        <v>6221.2</v>
      </c>
      <c r="W30" s="212" t="n">
        <v>6482.81</v>
      </c>
      <c r="X30" s="213" t="n">
        <v>5773.16</v>
      </c>
      <c r="Y30" s="213" t="n">
        <v>4283.16</v>
      </c>
      <c r="Z30" s="213" t="n">
        <v>5597.66</v>
      </c>
      <c r="AA30" s="213" t="n">
        <v>6799.67</v>
      </c>
      <c r="AB30" s="213" t="n">
        <v>5748.95</v>
      </c>
      <c r="AC30" s="213" t="n">
        <v>5687.2</v>
      </c>
      <c r="AD30" s="213" t="n">
        <v>5213.12</v>
      </c>
      <c r="AE30" s="213" t="n">
        <v>5608</v>
      </c>
      <c r="AF30" s="213" t="n">
        <v>6590.43</v>
      </c>
      <c r="AG30" s="213" t="n">
        <v>6870.5</v>
      </c>
      <c r="AH30" s="213" t="n">
        <v>7739.65</v>
      </c>
      <c r="AI30" s="213" t="n">
        <v>6822.76</v>
      </c>
      <c r="AJ30" s="213" t="n">
        <v>7016.69</v>
      </c>
      <c r="AK30" s="213" t="n">
        <v>6956.18</v>
      </c>
      <c r="AL30" s="213" t="n">
        <v>8162.96</v>
      </c>
      <c r="AM30" s="213" t="n">
        <v>8191.14</v>
      </c>
      <c r="AN30" s="213" t="n">
        <v>7786.42</v>
      </c>
      <c r="AO30" s="213" t="n">
        <v>7033.84</v>
      </c>
      <c r="AP30" s="213" t="n">
        <v>7756.06</v>
      </c>
      <c r="AQ30" s="213" t="n">
        <v>8234.51</v>
      </c>
      <c r="AR30" s="213" t="n">
        <v>7657.06</v>
      </c>
      <c r="AS30" s="219" t="n">
        <v>7182.36</v>
      </c>
    </row>
    <row r="31" s="209" customFormat="true" ht="20.15" hidden="false" customHeight="true" outlineLevel="0" collapsed="false">
      <c r="A31" s="220" t="s">
        <v>151</v>
      </c>
      <c r="B31" s="221" t="s">
        <v>192</v>
      </c>
      <c r="C31" s="222" t="n">
        <v>4123.45</v>
      </c>
      <c r="D31" s="222" t="n">
        <v>4079.18</v>
      </c>
      <c r="E31" s="222" t="n">
        <v>4256.08</v>
      </c>
      <c r="F31" s="222" t="n">
        <v>5410.47</v>
      </c>
      <c r="G31" s="222" t="n">
        <v>5361.24</v>
      </c>
      <c r="H31" s="222" t="n">
        <v>4853.78</v>
      </c>
      <c r="I31" s="222" t="n">
        <v>5512.77</v>
      </c>
      <c r="J31" s="222" t="n">
        <v>7179.54</v>
      </c>
      <c r="K31" s="222" t="n">
        <v>7208.76</v>
      </c>
      <c r="L31" s="222" t="n">
        <v>8437.27</v>
      </c>
      <c r="M31" s="222" t="n">
        <v>7066.51</v>
      </c>
      <c r="N31" s="222" t="n">
        <v>9355.16</v>
      </c>
      <c r="O31" s="222" t="n">
        <v>10090.22</v>
      </c>
      <c r="P31" s="222" t="n">
        <v>8735.17</v>
      </c>
      <c r="Q31" s="222" t="n">
        <v>9413.3</v>
      </c>
      <c r="R31" s="222" t="n">
        <v>12159.36</v>
      </c>
      <c r="S31" s="222" t="n">
        <v>13052.16</v>
      </c>
      <c r="T31" s="222" t="n">
        <v>13355.19</v>
      </c>
      <c r="U31" s="222" t="n">
        <v>12607.79</v>
      </c>
      <c r="V31" s="222" t="n">
        <v>15170.09</v>
      </c>
      <c r="W31" s="222" t="n">
        <v>15308.63</v>
      </c>
      <c r="X31" s="222" t="n">
        <v>14303.33</v>
      </c>
      <c r="Y31" s="222" t="n">
        <v>13073.72</v>
      </c>
      <c r="Z31" s="222" t="n">
        <v>13188.5</v>
      </c>
      <c r="AA31" s="222" t="n">
        <v>15659.56</v>
      </c>
      <c r="AB31" s="222" t="n">
        <v>15861.31</v>
      </c>
      <c r="AC31" s="222" t="n">
        <v>15049.54</v>
      </c>
      <c r="AD31" s="222" t="n">
        <v>16632.14</v>
      </c>
      <c r="AE31" s="222" t="n">
        <f aca="false">SUM(AE23:AE30)</f>
        <v>17385.31</v>
      </c>
      <c r="AF31" s="222" t="n">
        <f aca="false">SUM(AF23:AF30)</f>
        <v>17381.64</v>
      </c>
      <c r="AG31" s="222" t="n">
        <f aca="false">SUM(AG23:AG30)</f>
        <v>17437.31</v>
      </c>
      <c r="AH31" s="222" t="n">
        <f aca="false">SUM(AH23:AH30)</f>
        <v>20012.35</v>
      </c>
      <c r="AI31" s="222" t="n">
        <f aca="false">SUM(AI23:AI30)</f>
        <v>18920.84</v>
      </c>
      <c r="AJ31" s="222" t="n">
        <f aca="false">SUM(AJ23:AJ30)</f>
        <v>18229.06</v>
      </c>
      <c r="AK31" s="222" t="n">
        <f aca="false">SUM(AK23:AK30)</f>
        <v>19432.57</v>
      </c>
      <c r="AL31" s="222" t="n">
        <f aca="false">SUM(AL23:AL30)</f>
        <v>21074.98</v>
      </c>
      <c r="AM31" s="222" t="n">
        <f aca="false">SUM(AM23:AM30)</f>
        <v>25474.06</v>
      </c>
      <c r="AN31" s="222" t="n">
        <f aca="false">SUM(AN23:AN30)</f>
        <v>21219.8</v>
      </c>
      <c r="AO31" s="222" t="n">
        <f aca="false">SUM(AO23:AO30)</f>
        <v>20151.94</v>
      </c>
      <c r="AP31" s="222" t="n">
        <f aca="false">SUM(AP23:AP30)</f>
        <v>22470.12</v>
      </c>
      <c r="AQ31" s="222" t="n">
        <f aca="false">SUM(AQ23:AQ30)</f>
        <v>22493.87</v>
      </c>
      <c r="AR31" s="222" t="n">
        <f aca="false">SUM(AR23:AR30)</f>
        <v>19257.66</v>
      </c>
      <c r="AS31" s="222" t="n">
        <f aca="false">SUM(AS23:AS30)</f>
        <v>18071.71</v>
      </c>
    </row>
    <row r="32" customFormat="false" ht="20.15" hidden="false" customHeight="true" outlineLevel="0" collapsed="false">
      <c r="W32" s="223"/>
      <c r="X32" s="223"/>
      <c r="Y32" s="223"/>
      <c r="Z32" s="223"/>
      <c r="AA32" s="223"/>
      <c r="AB32" s="223"/>
      <c r="AC32" s="223"/>
      <c r="AD32" s="223"/>
      <c r="AE32" s="223"/>
      <c r="AF32" s="223"/>
      <c r="AG32" s="223"/>
      <c r="AH32" s="223"/>
      <c r="AI32" s="223"/>
      <c r="AJ32" s="223"/>
      <c r="AK32" s="223"/>
      <c r="AL32" s="223"/>
    </row>
    <row r="33" customFormat="false" ht="45" hidden="false" customHeight="true" outlineLevel="0" collapsed="false">
      <c r="A33" s="190" t="s">
        <v>264</v>
      </c>
      <c r="B33" s="206" t="s">
        <v>198</v>
      </c>
      <c r="C33" s="206" t="s">
        <v>199</v>
      </c>
      <c r="D33" s="206" t="s">
        <v>200</v>
      </c>
      <c r="E33" s="206" t="s">
        <v>201</v>
      </c>
      <c r="F33" s="206" t="s">
        <v>202</v>
      </c>
      <c r="G33" s="206" t="s">
        <v>203</v>
      </c>
      <c r="H33" s="206" t="s">
        <v>204</v>
      </c>
      <c r="I33" s="206" t="s">
        <v>205</v>
      </c>
      <c r="J33" s="206" t="s">
        <v>206</v>
      </c>
      <c r="K33" s="206" t="s">
        <v>207</v>
      </c>
      <c r="L33" s="206" t="s">
        <v>208</v>
      </c>
      <c r="M33" s="206" t="s">
        <v>209</v>
      </c>
      <c r="N33" s="206" t="s">
        <v>210</v>
      </c>
      <c r="O33" s="206" t="s">
        <v>211</v>
      </c>
      <c r="P33" s="206" t="s">
        <v>212</v>
      </c>
      <c r="Q33" s="206" t="s">
        <v>213</v>
      </c>
      <c r="R33" s="206" t="s">
        <v>214</v>
      </c>
      <c r="S33" s="206" t="s">
        <v>215</v>
      </c>
      <c r="T33" s="206" t="s">
        <v>216</v>
      </c>
      <c r="U33" s="206" t="s">
        <v>217</v>
      </c>
      <c r="V33" s="206" t="s">
        <v>218</v>
      </c>
      <c r="W33" s="206" t="s">
        <v>219</v>
      </c>
      <c r="X33" s="206" t="s">
        <v>220</v>
      </c>
      <c r="Y33" s="206" t="s">
        <v>221</v>
      </c>
      <c r="Z33" s="206" t="s">
        <v>222</v>
      </c>
      <c r="AA33" s="206" t="s">
        <v>223</v>
      </c>
      <c r="AB33" s="206" t="s">
        <v>224</v>
      </c>
      <c r="AC33" s="206" t="s">
        <v>225</v>
      </c>
      <c r="AD33" s="206" t="s">
        <v>226</v>
      </c>
      <c r="AE33" s="206" t="s">
        <v>227</v>
      </c>
      <c r="AF33" s="206" t="s">
        <v>228</v>
      </c>
      <c r="AG33" s="206" t="s">
        <v>229</v>
      </c>
      <c r="AH33" s="206" t="s">
        <v>230</v>
      </c>
      <c r="AI33" s="206" t="s">
        <v>231</v>
      </c>
      <c r="AJ33" s="206" t="s">
        <v>232</v>
      </c>
      <c r="AK33" s="206" t="s">
        <v>233</v>
      </c>
      <c r="AL33" s="206" t="s">
        <v>234</v>
      </c>
      <c r="AM33" s="206" t="s">
        <v>235</v>
      </c>
      <c r="AN33" s="206" t="s">
        <v>236</v>
      </c>
      <c r="AO33" s="206" t="s">
        <v>237</v>
      </c>
      <c r="AP33" s="206" t="s">
        <v>238</v>
      </c>
      <c r="AQ33" s="206" t="s">
        <v>239</v>
      </c>
      <c r="AR33" s="206" t="s">
        <v>240</v>
      </c>
      <c r="AS33" s="206" t="s">
        <v>241</v>
      </c>
    </row>
    <row r="34" customFormat="false" ht="20.15" hidden="false" customHeight="true" outlineLevel="0" collapsed="false">
      <c r="A34" s="198" t="s">
        <v>141</v>
      </c>
      <c r="B34" s="224" t="s">
        <v>192</v>
      </c>
      <c r="C34" s="225" t="n">
        <f aca="false">100000*C23/(AVERAGE(B8:C8)*24*Calculation_HIDE!C$71)</f>
        <v>23.839671603806</v>
      </c>
      <c r="D34" s="225" t="n">
        <f aca="false">100000*D23/(AVERAGE(C8:D8)*24*Calculation_HIDE!D$71)</f>
        <v>23.6869200381498</v>
      </c>
      <c r="E34" s="225" t="n">
        <f aca="false">100000*E23/(AVERAGE(D8:E8)*24*Calculation_HIDE!E$71)</f>
        <v>19.4970900620202</v>
      </c>
      <c r="F34" s="225" t="n">
        <f aca="false">100000*F23/(AVERAGE(E8:F8)*24*Calculation_HIDE!F$71)</f>
        <v>36.5792936836054</v>
      </c>
      <c r="G34" s="225" t="n">
        <f aca="false">100000*G23/(AVERAGE(F8:G8)*24*Calculation_HIDE!G$71)</f>
        <v>26.2360696143541</v>
      </c>
      <c r="H34" s="225" t="n">
        <f aca="false">100000*H23/(AVERAGE(G8:H8)*24*Calculation_HIDE!H$71)</f>
        <v>21.5549884222134</v>
      </c>
      <c r="I34" s="225" t="n">
        <f aca="false">100000*I23/(AVERAGE(H8:I8)*24*Calculation_HIDE!I$71)</f>
        <v>19.622732885506</v>
      </c>
      <c r="J34" s="225" t="n">
        <f aca="false">100000*J23/(AVERAGE(I8:J8)*24*Calculation_HIDE!J$71)</f>
        <v>29.7603376301457</v>
      </c>
      <c r="K34" s="225" t="n">
        <f aca="false">100000*K23/(AVERAGE(J8:K8)*24*Calculation_HIDE!K$71)</f>
        <v>28.0794067816146</v>
      </c>
      <c r="L34" s="225" t="n">
        <f aca="false">100000*L23/(AVERAGE(K8:L8)*24*Calculation_HIDE!L$71)</f>
        <v>25.8921341969971</v>
      </c>
      <c r="M34" s="225" t="n">
        <f aca="false">100000*M23/(AVERAGE(L8:M8)*24*Calculation_HIDE!M$71)</f>
        <v>16.0264403759291</v>
      </c>
      <c r="N34" s="225" t="n">
        <f aca="false">100000*N23/(AVERAGE(M8:N8)*24*Calculation_HIDE!N$71)</f>
        <v>36.5718857305431</v>
      </c>
      <c r="O34" s="225" t="n">
        <f aca="false">100000*O23/(AVERAGE(N8:O8)*24*Calculation_HIDE!O$71)</f>
        <v>40.3263918889963</v>
      </c>
      <c r="P34" s="225" t="n">
        <f aca="false">100000*P23/(AVERAGE(O8:P8)*24*Calculation_HIDE!P$71)</f>
        <v>16.9689213398786</v>
      </c>
      <c r="Q34" s="225" t="n">
        <f aca="false">100000*Q23/(AVERAGE(P8:Q8)*24*Calculation_HIDE!Q$71)</f>
        <v>16.0769483950554</v>
      </c>
      <c r="R34" s="225" t="n">
        <f aca="false">100000*R23/(AVERAGE(Q8:R8)*24*Calculation_HIDE!R$71)</f>
        <v>33.6235770649085</v>
      </c>
      <c r="S34" s="225" t="n">
        <f aca="false">100000*S23/(AVERAGE(R8:S8)*24*Calculation_HIDE!S$71)</f>
        <v>38.2663878313332</v>
      </c>
      <c r="T34" s="225" t="n">
        <f aca="false">100000*T23/(AVERAGE(S8:T8)*24*Calculation_HIDE!T$71)</f>
        <v>24.9918098656131</v>
      </c>
      <c r="U34" s="225" t="n">
        <f aca="false">100000*U23/(AVERAGE(T8:U8)*24*Calculation_HIDE!U$71)</f>
        <v>18.5169177017394</v>
      </c>
      <c r="V34" s="225" t="n">
        <f aca="false">100000*V23/(AVERAGE(U8:V8)*24*Calculation_HIDE!V$71)</f>
        <v>39.0538148558427</v>
      </c>
      <c r="W34" s="225" t="n">
        <f aca="false">100000*W23/(AVERAGE(V8:W8)*24*Calculation_HIDE!W$71)</f>
        <v>34.8433754768297</v>
      </c>
      <c r="X34" s="225" t="n">
        <f aca="false">100000*X23/(AVERAGE(W8:X8)*24*Calculation_HIDE!X$71)</f>
        <v>20.0075475373711</v>
      </c>
      <c r="Y34" s="225" t="n">
        <f aca="false">100000*Y23/(AVERAGE(X8:Y8)*24*Calculation_HIDE!Y$71)</f>
        <v>21.9583575970163</v>
      </c>
      <c r="Z34" s="225" t="n">
        <f aca="false">100000*Z23/(AVERAGE(Y8:Z8)*24*Calculation_HIDE!Z$71)</f>
        <v>23.8757028621446</v>
      </c>
      <c r="AA34" s="225" t="n">
        <f aca="false">100000*AA23/(AVERAGE(Z8:AA8)*24*Calculation_HIDE!AA$71)</f>
        <v>30.5653681464357</v>
      </c>
      <c r="AB34" s="225" t="n">
        <f aca="false">100000*AB23/(AVERAGE(AA8:AB8)*24*Calculation_HIDE!AB$71)</f>
        <v>23.2116621419792</v>
      </c>
      <c r="AC34" s="225" t="n">
        <f aca="false">100000*AC23/(AVERAGE(AB8:AC8)*24*Calculation_HIDE!AC$71)</f>
        <v>20.359497447389</v>
      </c>
      <c r="AD34" s="225" t="n">
        <f aca="false">100000*AD23/(AVERAGE(AC8:AD8)*24*Calculation_HIDE!AD$71)</f>
        <v>34.9850247723558</v>
      </c>
      <c r="AE34" s="225" t="n">
        <f aca="false">100000*AE23/(AVERAGE(AD8:AE8)*24*Calculation_HIDE!AE$71)</f>
        <v>34.9609532706033</v>
      </c>
      <c r="AF34" s="225" t="n">
        <f aca="false">100000*AF23/(AVERAGE(AE8:AF8)*24*Calculation_HIDE!AF$71)</f>
        <v>19.1139294163761</v>
      </c>
      <c r="AG34" s="225" t="n">
        <f aca="false">100000*AG23/(AVERAGE(AF8:AG8)*24*Calculation_HIDE!AG$71)</f>
        <v>18.1931042084129</v>
      </c>
      <c r="AH34" s="225" t="n">
        <f aca="false">100000*AH23/(AVERAGE(AG8:AH8)*24*Calculation_HIDE!AH$71)</f>
        <v>31.2367008554925</v>
      </c>
      <c r="AI34" s="225" t="n">
        <f aca="false">100000*AI23/(AVERAGE(AH8:AI8)*24*Calculation_HIDE!AI$71)</f>
        <v>33.3606386298057</v>
      </c>
      <c r="AJ34" s="225" t="n">
        <f aca="false">100000*AJ23/(AVERAGE(AI8:AJ8)*24*Calculation_HIDE!AJ$71)</f>
        <v>19.8083642850398</v>
      </c>
      <c r="AK34" s="225" t="n">
        <f aca="false">100000*AK23/(AVERAGE(AJ8:AK8)*24*Calculation_HIDE!AK$71)</f>
        <v>22.6033085494551</v>
      </c>
      <c r="AL34" s="225" t="n">
        <f aca="false">100000*AL23/(AVERAGE(AK8:AL8)*24*Calculation_HIDE!AL$71)</f>
        <v>29.7810736990255</v>
      </c>
      <c r="AM34" s="225" t="n">
        <f aca="false">100000*AM23/(AVERAGE(AL8:AM8)*24*Calculation_HIDE!AM$71)</f>
        <v>44.6862421689191</v>
      </c>
      <c r="AN34" s="225" t="n">
        <f aca="false">100000*AN23/(AVERAGE(AM8:AN8)*24*Calculation_HIDE!AN$71)</f>
        <v>21.3382675984505</v>
      </c>
      <c r="AO34" s="225" t="n">
        <f aca="false">100000*AO23/(AVERAGE(AN8:AO8)*24*Calculation_HIDE!AO$71)</f>
        <v>22.9720228923391</v>
      </c>
      <c r="AP34" s="225" t="n">
        <f aca="false">100000*AP23/(AVERAGE(AO8:AP8)*24*Calculation_HIDE!AP$71)</f>
        <v>32.9967119307104</v>
      </c>
      <c r="AQ34" s="225" t="n">
        <v>32.69</v>
      </c>
      <c r="AR34" s="225" t="n">
        <v>16.52</v>
      </c>
      <c r="AS34" s="225" t="n">
        <v>14.53</v>
      </c>
    </row>
    <row r="35" customFormat="false" ht="20.15" hidden="false" customHeight="true" outlineLevel="0" collapsed="false">
      <c r="A35" s="198" t="s">
        <v>142</v>
      </c>
      <c r="B35" s="224" t="s">
        <v>192</v>
      </c>
      <c r="C35" s="225" t="n">
        <f aca="false">IFERROR(100000*C24/(AVERAGE(B9:C9)*24*Calculation_HIDE!C$71),"-")</f>
        <v>34.2138164019897</v>
      </c>
      <c r="D35" s="225" t="n">
        <f aca="false">IFERROR(100000*D24/(AVERAGE(C9:D9)*24*Calculation_HIDE!D$71),"-")</f>
        <v>34.7746790691098</v>
      </c>
      <c r="E35" s="225" t="n">
        <f aca="false">IFERROR(100000*E24/(AVERAGE(D9:E9)*24*Calculation_HIDE!E$71),"-")</f>
        <v>32.1237880527003</v>
      </c>
      <c r="F35" s="225" t="n">
        <f aca="false">IFERROR(100000*F24/(AVERAGE(E9:F9)*24*Calculation_HIDE!F$71),"-")</f>
        <v>49.7625608595026</v>
      </c>
      <c r="G35" s="225" t="n">
        <f aca="false">IFERROR(100000*G24/(AVERAGE(F9:G9)*24*Calculation_HIDE!G$71),"-")</f>
        <v>33.6061635748996</v>
      </c>
      <c r="H35" s="225" t="n">
        <f aca="false">IFERROR(100000*H24/(AVERAGE(G9:H9)*24*Calculation_HIDE!H$71),"-")</f>
        <v>32.5382291468451</v>
      </c>
      <c r="I35" s="225" t="n">
        <f aca="false">IFERROR(100000*I24/(AVERAGE(H9:I9)*24*Calculation_HIDE!I$71),"-")</f>
        <v>29.5705559153059</v>
      </c>
      <c r="J35" s="225" t="n">
        <f aca="false">IFERROR(100000*J24/(AVERAGE(I9:J9)*24*Calculation_HIDE!J$71),"-")</f>
        <v>44.341230299271</v>
      </c>
      <c r="K35" s="225" t="n">
        <f aca="false">IFERROR(100000*K24/(AVERAGE(J9:K9)*24*Calculation_HIDE!K$71),"-")</f>
        <v>41.0046640098781</v>
      </c>
      <c r="L35" s="225" t="n">
        <f aca="false">IFERROR(100000*L24/(AVERAGE(K9:L9)*24*Calculation_HIDE!L$71),"-")</f>
        <v>34.7142047574463</v>
      </c>
      <c r="M35" s="225" t="n">
        <f aca="false">IFERROR(100000*M24/(AVERAGE(L9:M9)*24*Calculation_HIDE!M$71),"-")</f>
        <v>24.7835128107437</v>
      </c>
      <c r="N35" s="225" t="n">
        <f aca="false">IFERROR(100000*N24/(AVERAGE(M9:N9)*24*Calculation_HIDE!N$71),"-")</f>
        <v>51.0064047668265</v>
      </c>
      <c r="O35" s="225" t="n">
        <f aca="false">IFERROR(100000*O24/(AVERAGE(N9:O9)*24*Calculation_HIDE!O$71),"-")</f>
        <v>55.67738791423</v>
      </c>
      <c r="P35" s="225" t="n">
        <f aca="false">IFERROR(100000*P24/(AVERAGE(O9:P9)*24*Calculation_HIDE!P$71),"-")</f>
        <v>24.7343904157077</v>
      </c>
      <c r="Q35" s="225" t="n">
        <f aca="false">IFERROR(100000*Q24/(AVERAGE(P9:Q9)*24*Calculation_HIDE!Q$71),"-")</f>
        <v>24.2652980444539</v>
      </c>
      <c r="R35" s="225" t="n">
        <f aca="false">IFERROR(100000*R24/(AVERAGE(Q9:R9)*24*Calculation_HIDE!R$71),"-")</f>
        <v>49.2004231742831</v>
      </c>
      <c r="S35" s="225" t="n">
        <f aca="false">IFERROR(100000*S24/(AVERAGE(R9:S9)*24*Calculation_HIDE!S$71),"-")</f>
        <v>49.8587051176293</v>
      </c>
      <c r="T35" s="225" t="n">
        <f aca="false">IFERROR(100000*T24/(AVERAGE(S9:T9)*24*Calculation_HIDE!T$71),"-")</f>
        <v>34.8228833269608</v>
      </c>
      <c r="U35" s="225" t="n">
        <f aca="false">IFERROR(100000*U24/(AVERAGE(T9:U9)*24*Calculation_HIDE!U$71),"-")</f>
        <v>31.7748740232338</v>
      </c>
      <c r="V35" s="225" t="n">
        <f aca="false">IFERROR(100000*V24/(AVERAGE(U9:V9)*24*Calculation_HIDE!V$71),"-")</f>
        <v>53.2891866268581</v>
      </c>
      <c r="W35" s="225" t="n">
        <f aca="false">IFERROR(100000*W24/(AVERAGE(V9:W9)*24*Calculation_HIDE!W$71),"-")</f>
        <v>48.0327581077465</v>
      </c>
      <c r="X35" s="225" t="n">
        <f aca="false">IFERROR(100000*X24/(AVERAGE(W9:X9)*24*Calculation_HIDE!X$71),"-")</f>
        <v>30.5608036136718</v>
      </c>
      <c r="Y35" s="225" t="n">
        <f aca="false">IFERROR(100000*Y24/(AVERAGE(X9:Y9)*24*Calculation_HIDE!Y$71),"-")</f>
        <v>32.3805972179833</v>
      </c>
      <c r="Z35" s="225" t="n">
        <f aca="false">IFERROR(100000*Z24/(AVERAGE(Y9:Z9)*24*Calculation_HIDE!Z$71),"-")</f>
        <v>39.3890735745035</v>
      </c>
      <c r="AA35" s="225" t="n">
        <f aca="false">IFERROR(100000*AA24/(AVERAGE(Z9:AA9)*24*Calculation_HIDE!AA$71),"-")</f>
        <v>44.7876342179367</v>
      </c>
      <c r="AB35" s="225" t="n">
        <f aca="false">IFERROR(100000*AB24/(AVERAGE(AA9:AB9)*24*Calculation_HIDE!AB$71),"-")</f>
        <v>33.5310470900587</v>
      </c>
      <c r="AC35" s="225" t="n">
        <f aca="false">IFERROR(100000*AC24/(AVERAGE(AB9:AC9)*24*Calculation_HIDE!AC$71),"-")</f>
        <v>30.9695085138926</v>
      </c>
      <c r="AD35" s="225" t="n">
        <f aca="false">IFERROR(100000*AD24/(AVERAGE(AC9:AD9)*24*Calculation_HIDE!AD$71),"-")</f>
        <v>54.7376442691514</v>
      </c>
      <c r="AE35" s="225" t="n">
        <f aca="false">IFERROR(100000*AE24/(AVERAGE(AD9:AE9)*24*Calculation_HIDE!AE$71),"-")</f>
        <v>49.5306342105278</v>
      </c>
      <c r="AF35" s="225" t="n">
        <f aca="false">IFERROR(100000*AF24/(AVERAGE(AE9:AF9)*24*Calculation_HIDE!AF$71),"-")</f>
        <v>28.1714862510752</v>
      </c>
      <c r="AG35" s="225" t="n">
        <f aca="false">IFERROR(100000*AG24/(AVERAGE(AF9:AG9)*24*Calculation_HIDE!AG$71),"-")</f>
        <v>28.9899234791156</v>
      </c>
      <c r="AH35" s="225" t="n">
        <f aca="false">IFERROR(100000*AH24/(AVERAGE(AG9:AH9)*24*Calculation_HIDE!AH$71),"-")</f>
        <v>51.2782093342339</v>
      </c>
      <c r="AI35" s="225" t="n">
        <f aca="false">IFERROR(100000*AI24/(AVERAGE(AH9:AI9)*24*Calculation_HIDE!AI$71),"-")</f>
        <v>47.5732448866777</v>
      </c>
      <c r="AJ35" s="225" t="n">
        <f aca="false">IFERROR(100000*AJ24/(AVERAGE(AI9:AJ9)*24*Calculation_HIDE!AJ$71),"-")</f>
        <v>30.2735976299368</v>
      </c>
      <c r="AK35" s="225" t="n">
        <f aca="false">IFERROR(100000*AK24/(AVERAGE(AJ9:AK9)*24*Calculation_HIDE!AK$71),"-")</f>
        <v>34.8187864998463</v>
      </c>
      <c r="AL35" s="225" t="n">
        <f aca="false">IFERROR(100000*AL24/(AVERAGE(AK9:AL9)*24*Calculation_HIDE!AL$71),"-")</f>
        <v>47.8419699850668</v>
      </c>
      <c r="AM35" s="225" t="n">
        <f aca="false">IFERROR(100000*AM24/(AVERAGE(AL9:AM9)*24*Calculation_HIDE!AM$71),"-")</f>
        <v>61.8771637597674</v>
      </c>
      <c r="AN35" s="225" t="n">
        <f aca="false">IFERROR(100000*AN24/(AVERAGE(AM9:AN9)*24*Calculation_HIDE!AN$71),"-")</f>
        <v>33.1025118303558</v>
      </c>
      <c r="AO35" s="225" t="n">
        <f aca="false">IFERROR(100000*AO24/(AVERAGE(AN9:AO9)*24*Calculation_HIDE!AO$71),"-")</f>
        <v>35.5540380186018</v>
      </c>
      <c r="AP35" s="225" t="n">
        <f aca="false">IFERROR(100000*AP24/(AVERAGE(AO9:AP9)*24*Calculation_HIDE!AP$71),"-")</f>
        <v>53.5625544778948</v>
      </c>
      <c r="AQ35" s="225" t="n">
        <v>50.72</v>
      </c>
      <c r="AR35" s="225" t="n">
        <v>27.5</v>
      </c>
      <c r="AS35" s="225" t="n">
        <v>26.23</v>
      </c>
    </row>
    <row r="36" customFormat="false" ht="20.15" hidden="false" customHeight="true" outlineLevel="0" collapsed="false">
      <c r="A36" s="202" t="s">
        <v>114</v>
      </c>
      <c r="B36" s="224" t="s">
        <v>192</v>
      </c>
      <c r="C36" s="225" t="n">
        <f aca="false">100000*C27/(AVERAGE(B12:C13)*2*24*Calculation_HIDE!C$71)</f>
        <v>35.8350306909978</v>
      </c>
      <c r="D36" s="225" t="n">
        <f aca="false">100000*D27/(AVERAGE(C12:D13)*2*24*Calculation_HIDE!D$71)</f>
        <v>23.3599733599734</v>
      </c>
      <c r="E36" s="225" t="n">
        <f aca="false">100000*E27/(AVERAGE(D12:E13)*2*24*Calculation_HIDE!E$71)</f>
        <v>25.318203788524</v>
      </c>
      <c r="F36" s="225" t="n">
        <f aca="false">100000*F27/(AVERAGE(E12:F13)*2*24*Calculation_HIDE!F$71)</f>
        <v>35.1753797200885</v>
      </c>
      <c r="G36" s="225" t="n">
        <f aca="false">100000*G27/(AVERAGE(F12:G13)*2*24*Calculation_HIDE!G$71)</f>
        <v>35.9478153174428</v>
      </c>
      <c r="H36" s="225" t="n">
        <f aca="false">100000*H27/(AVERAGE(G12:H13)*2*24*Calculation_HIDE!H$71)</f>
        <v>28.6911036662774</v>
      </c>
      <c r="I36" s="225" t="n">
        <f aca="false">100000*I27/(AVERAGE(H12:I13)*2*24*Calculation_HIDE!I$71)</f>
        <v>30.8566623263889</v>
      </c>
      <c r="J36" s="225" t="n">
        <f aca="false">100000*J27/(AVERAGE(I12:J13)*2*24*Calculation_HIDE!J$71)</f>
        <v>39.4957816816439</v>
      </c>
      <c r="K36" s="225" t="n">
        <f aca="false">100000*K27/(AVERAGE(J12:K13)*2*24*Calculation_HIDE!K$71)</f>
        <v>36.5415582806887</v>
      </c>
      <c r="L36" s="225" t="n">
        <f aca="false">100000*L27/(AVERAGE(K12:L13)*2*24*Calculation_HIDE!L$71)</f>
        <v>24.7249852055416</v>
      </c>
      <c r="M36" s="225" t="n">
        <f aca="false">100000*M27/(AVERAGE(L12:M13)*2*24*Calculation_HIDE!M$71)</f>
        <v>20.4695097992455</v>
      </c>
      <c r="N36" s="225" t="n">
        <f aca="false">100000*N27/(AVERAGE(M12:N13)*2*24*Calculation_HIDE!N$71)</f>
        <v>36.1641292490735</v>
      </c>
      <c r="O36" s="225" t="n">
        <f aca="false">100000*O27/(AVERAGE(N12:O13)*2*24*Calculation_HIDE!O$71)</f>
        <v>48.0774755518783</v>
      </c>
      <c r="P36" s="225" t="n">
        <f aca="false">100000*P27/(AVERAGE(O12:P13)*2*24*Calculation_HIDE!P$71)</f>
        <v>31.636838053453</v>
      </c>
      <c r="Q36" s="225" t="n">
        <f aca="false">100000*Q27/(AVERAGE(P12:Q13)*2*24*Calculation_HIDE!Q$71)</f>
        <v>20.9360726035268</v>
      </c>
      <c r="R36" s="225" t="n">
        <f aca="false">100000*R27/(AVERAGE(Q12:R13)*2*24*Calculation_HIDE!R$71)</f>
        <v>39.008482235216</v>
      </c>
      <c r="S36" s="225" t="n">
        <f aca="false">100000*S27/(AVERAGE(R12:S13)*2*24*Calculation_HIDE!S$71)</f>
        <v>44.4868259550976</v>
      </c>
      <c r="T36" s="225" t="n">
        <f aca="false">100000*T27/(AVERAGE(S12:T13)*2*24*Calculation_HIDE!T$71)</f>
        <v>28.7120612681545</v>
      </c>
      <c r="U36" s="225" t="n">
        <f aca="false">100000*U27/(AVERAGE(T12:U13)*2*24*Calculation_HIDE!U$71)</f>
        <v>25.593807547052</v>
      </c>
      <c r="V36" s="225" t="n">
        <f aca="false">100000*V27/(AVERAGE(U12:V13)*2*24*Calculation_HIDE!V$71)</f>
        <v>37.429526318381</v>
      </c>
      <c r="W36" s="225" t="n">
        <f aca="false">100000*W27/(AVERAGE(V12:W13)*2*24*Calculation_HIDE!W$71)</f>
        <v>41.8947838302677</v>
      </c>
      <c r="X36" s="225" t="n">
        <f aca="false">100000*X27/(AVERAGE(W12:X13)*2*24*Calculation_HIDE!X$71)</f>
        <v>23.6395851579098</v>
      </c>
      <c r="Y36" s="225" t="n">
        <f aca="false">100000*Y27/(AVERAGE(X12:Y13)*2*24*Calculation_HIDE!Y$71)</f>
        <v>22.4136241475004</v>
      </c>
      <c r="Z36" s="225" t="n">
        <f aca="false">100000*Z27/(AVERAGE(Y12:Z13)*2*24*Calculation_HIDE!Z$71)</f>
        <v>32.488025841904</v>
      </c>
      <c r="AA36" s="225" t="n">
        <f aca="false">100000*AA27/(AVERAGE(Z12:AA13)*2*24*Calculation_HIDE!AA$71)</f>
        <v>46.3023903197656</v>
      </c>
      <c r="AB36" s="225" t="n">
        <f aca="false">100000*AB27/(AVERAGE(AA12:AB13)*2*24*Calculation_HIDE!AB$71)</f>
        <v>26.9898459943709</v>
      </c>
      <c r="AC36" s="225" t="n">
        <f aca="false">100000*AC27/(AVERAGE(AB12:AC13)*2*24*Calculation_HIDE!AC$71)</f>
        <v>30.1533656941037</v>
      </c>
      <c r="AD36" s="225" t="n">
        <f aca="false">100000*AD27/(AVERAGE(AC12:AD13)*2*24*Calculation_HIDE!AD$71)</f>
        <v>37.7326382831714</v>
      </c>
      <c r="AE36" s="225" t="n">
        <f aca="false">100000*AE27/(AVERAGE(AD12:AE13)*2*24*Calculation_HIDE!AE$71)</f>
        <v>46.9568280727079</v>
      </c>
      <c r="AF36" s="225" t="n">
        <f aca="false">100000*AF27/(AVERAGE(AE12:AF13)*2*24*Calculation_HIDE!AF$71)</f>
        <v>29.8707487169464</v>
      </c>
      <c r="AG36" s="225" t="n">
        <f aca="false">100000*AG27/(AVERAGE(AF12:AG13)*2*24*Calculation_HIDE!AG$71)</f>
        <v>22.2784379408199</v>
      </c>
      <c r="AH36" s="225" t="n">
        <f aca="false">100000*AH27/(AVERAGE(AG12:AH13)*2*24*Calculation_HIDE!AH$71)</f>
        <v>34.037075945729</v>
      </c>
      <c r="AI36" s="225" t="n">
        <f aca="false">100000*AI27/(AVERAGE(AH12:AI13)*2*24*Calculation_HIDE!AI$71)</f>
        <v>40.1671358644652</v>
      </c>
      <c r="AJ36" s="225" t="n">
        <f aca="false">100000*AJ27/(AVERAGE(AI12:AJ13)*2*24*Calculation_HIDE!AJ$71)</f>
        <v>23.2339089481947</v>
      </c>
      <c r="AK36" s="225" t="n">
        <f aca="false">100000*AK27/(AVERAGE(AJ12:AK13)*2*24*Calculation_HIDE!AK$71)</f>
        <v>26.3250517598344</v>
      </c>
      <c r="AL36" s="225" t="n">
        <f aca="false">100000*AL27/(AVERAGE(AK12:AL13)*2*24*Calculation_HIDE!AL$71)</f>
        <v>44.4824016563147</v>
      </c>
      <c r="AM36" s="225" t="n">
        <f aca="false">100000*AM27/(AVERAGE(AL12:AM13)*2*24*Calculation_HIDE!AM$71)</f>
        <v>51.0944299445326</v>
      </c>
      <c r="AN36" s="225" t="n">
        <f aca="false">100000*AN27/(AVERAGE(AM12:AN13)*2*24*Calculation_HIDE!AN$71)</f>
        <v>19.5344882381708</v>
      </c>
      <c r="AO36" s="225" t="n">
        <f aca="false">100000*AO27/(AVERAGE(AN12:AO13)*2*24*Calculation_HIDE!AO$71)</f>
        <v>41.1120133198822</v>
      </c>
      <c r="AP36" s="225" t="n">
        <f aca="false">100000*AP27/(AVERAGE(AO12:AP13)*2*24*Calculation_HIDE!AP$71)</f>
        <v>46.8308798997469</v>
      </c>
      <c r="AQ36" s="225" t="n">
        <v>47.08</v>
      </c>
      <c r="AR36" s="225" t="n">
        <v>29.06</v>
      </c>
      <c r="AS36" s="225" t="n">
        <v>37.42</v>
      </c>
    </row>
    <row r="37" customFormat="false" ht="20.15" hidden="false" customHeight="true" outlineLevel="0" collapsed="false">
      <c r="A37" s="202" t="s">
        <v>145</v>
      </c>
      <c r="B37" s="224" t="s">
        <v>192</v>
      </c>
      <c r="C37" s="225" t="n">
        <f aca="false">100000*C28/(AVERAGE(B14:C14)*24*Calculation_HIDE!C$71)</f>
        <v>60.2299884814315</v>
      </c>
      <c r="D37" s="225" t="n">
        <f aca="false">100000*D28/(AVERAGE(C14:D14)*24*Calculation_HIDE!D$71)</f>
        <v>57.939666114672</v>
      </c>
      <c r="E37" s="225" t="n">
        <f aca="false">100000*E28/(AVERAGE(D14:E14)*24*Calculation_HIDE!E$71)</f>
        <v>57.0897775283612</v>
      </c>
      <c r="F37" s="225" t="n">
        <f aca="false">100000*F28/(AVERAGE(E14:F14)*24*Calculation_HIDE!F$71)</f>
        <v>58.6581864475382</v>
      </c>
      <c r="G37" s="225" t="n">
        <f aca="false">100000*G28/(AVERAGE(F14:G14)*24*Calculation_HIDE!G$71)</f>
        <v>57.349350324161</v>
      </c>
      <c r="H37" s="225" t="n">
        <f aca="false">100000*H28/(AVERAGE(G14:H14)*24*Calculation_HIDE!H$71)</f>
        <v>57.1929078579623</v>
      </c>
      <c r="I37" s="225" t="n">
        <f aca="false">100000*I28/(AVERAGE(H14:I14)*24*Calculation_HIDE!I$71)</f>
        <v>57.3086890495527</v>
      </c>
      <c r="J37" s="225" t="n">
        <f aca="false">100000*J28/(AVERAGE(I14:J14)*24*Calculation_HIDE!J$71)</f>
        <v>57.1342694683758</v>
      </c>
      <c r="K37" s="225" t="n">
        <f aca="false">100000*K28/(AVERAGE(J14:K14)*24*Calculation_HIDE!K$71)</f>
        <v>57.6763396637822</v>
      </c>
      <c r="L37" s="225" t="n">
        <f aca="false">100000*L28/(AVERAGE(K14:L14)*24*Calculation_HIDE!L$71)</f>
        <v>56.7698119517794</v>
      </c>
      <c r="M37" s="225" t="n">
        <f aca="false">100000*M28/(AVERAGE(L14:M14)*24*Calculation_HIDE!M$71)</f>
        <v>55.2532307465549</v>
      </c>
      <c r="N37" s="225" t="n">
        <f aca="false">100000*N28/(AVERAGE(M14:N14)*24*Calculation_HIDE!N$71)</f>
        <v>57.0527831810824</v>
      </c>
      <c r="O37" s="225" t="n">
        <f aca="false">100000*O28/(AVERAGE(N14:O14)*24*Calculation_HIDE!O$71)</f>
        <v>56.4922184764151</v>
      </c>
      <c r="P37" s="225" t="n">
        <f aca="false">100000*P28/(AVERAGE(O14:P14)*24*Calculation_HIDE!P$71)</f>
        <v>55.7711825518175</v>
      </c>
      <c r="Q37" s="225" t="n">
        <f aca="false">100000*Q28/(AVERAGE(P14:Q14)*24*Calculation_HIDE!Q$71)</f>
        <v>53.8252925320632</v>
      </c>
      <c r="R37" s="225" t="n">
        <f aca="false">100000*R28/(AVERAGE(Q14:R14)*24*Calculation_HIDE!R$71)</f>
        <v>54.9228091668224</v>
      </c>
      <c r="S37" s="225" t="n">
        <f aca="false">100000*S28/(AVERAGE(R14:S14)*24*Calculation_HIDE!S$71)</f>
        <v>55.3719647944416</v>
      </c>
      <c r="T37" s="225" t="n">
        <f aca="false">100000*T28/(AVERAGE(S14:T14)*24*Calculation_HIDE!T$71)</f>
        <v>53.0354213175301</v>
      </c>
      <c r="U37" s="225" t="n">
        <f aca="false">100000*U28/(AVERAGE(T14:U14)*24*Calculation_HIDE!U$71)</f>
        <v>51.9745162636761</v>
      </c>
      <c r="V37" s="225" t="n">
        <f aca="false">100000*V28/(AVERAGE(U14:V14)*24*Calculation_HIDE!V$71)</f>
        <v>53.0675828265133</v>
      </c>
      <c r="W37" s="225" t="n">
        <f aca="false">100000*W28/(AVERAGE(V14:W14)*24*Calculation_HIDE!W$71)</f>
        <v>53.440727205241</v>
      </c>
      <c r="X37" s="225" t="n">
        <f aca="false">100000*X28/(AVERAGE(W14:X14)*24*Calculation_HIDE!X$71)</f>
        <v>51.4700407781382</v>
      </c>
      <c r="Y37" s="225" t="n">
        <f aca="false">100000*Y28/(AVERAGE(X14:Y14)*24*Calculation_HIDE!Y$71)</f>
        <v>50.2208837128505</v>
      </c>
      <c r="Z37" s="225" t="n">
        <f aca="false">100000*Z28/(AVERAGE(Y14:Z14)*24*Calculation_HIDE!Z$71)</f>
        <v>50.0488591080992</v>
      </c>
      <c r="AA37" s="225" t="n">
        <f aca="false">100000*AA28/(AVERAGE(Z14:AA14)*24*Calculation_HIDE!AA$71)</f>
        <v>48.4193664836443</v>
      </c>
      <c r="AB37" s="225" t="n">
        <f aca="false">100000*AB28/(AVERAGE(AA14:AB14)*24*Calculation_HIDE!AB$71)</f>
        <v>46.1059013847553</v>
      </c>
      <c r="AC37" s="225" t="n">
        <f aca="false">100000*AC28/(AVERAGE(AB14:AC14)*24*Calculation_HIDE!AC$71)</f>
        <v>45.8404071558022</v>
      </c>
      <c r="AD37" s="225" t="n">
        <f aca="false">100000*AD28/(AVERAGE(AC14:AD14)*24*Calculation_HIDE!AD$71)</f>
        <v>45.9551483843859</v>
      </c>
      <c r="AE37" s="225" t="n">
        <f aca="false">100000*AE28/(AVERAGE(AD14:AE14)*24*Calculation_HIDE!AE$71)</f>
        <v>44.4994975379676</v>
      </c>
      <c r="AF37" s="225" t="n">
        <f aca="false">100000*AF28/(AVERAGE(AE14:AF14)*24*Calculation_HIDE!AF$71)</f>
        <v>42.6477718953695</v>
      </c>
      <c r="AG37" s="225" t="n">
        <f aca="false">100000*AG28/(AVERAGE(AF14:AG14)*24*Calculation_HIDE!AG$71)</f>
        <v>41.2870339915801</v>
      </c>
      <c r="AH37" s="225" t="n">
        <f aca="false">100000*AH28/(AVERAGE(AG14:AH14)*24*Calculation_HIDE!AH$71)</f>
        <v>42.1199047446903</v>
      </c>
      <c r="AI37" s="225" t="n">
        <f aca="false">100000*AI28/(AVERAGE(AH14:AI14)*24*Calculation_HIDE!AI$71)</f>
        <v>41.0459069190359</v>
      </c>
      <c r="AJ37" s="225" t="n">
        <f aca="false">100000*AJ28/(AVERAGE(AI14:AJ14)*24*Calculation_HIDE!AJ$71)</f>
        <v>39.2169593081005</v>
      </c>
      <c r="AK37" s="225" t="n">
        <f aca="false">100000*AK28/(AVERAGE(AJ14:AK14)*24*Calculation_HIDE!AK$71)</f>
        <v>38.5915592989541</v>
      </c>
      <c r="AL37" s="225" t="n">
        <f aca="false">100000*AL28/(AVERAGE(AK14:AL14)*24*Calculation_HIDE!AL$71)</f>
        <v>39.4373377619559</v>
      </c>
      <c r="AM37" s="225" t="n">
        <f aca="false">100000*AM28/(AVERAGE(AL14:AM14)*24*Calculation_HIDE!AM$71)</f>
        <v>39.1250737794749</v>
      </c>
      <c r="AN37" s="225" t="n">
        <f aca="false">100000*AN28/(AVERAGE(AM14:AN14)*24*Calculation_HIDE!AN$71)</f>
        <v>37.9965674140632</v>
      </c>
      <c r="AO37" s="225" t="n">
        <f aca="false">100000*AO28/(AVERAGE(AN14:AO14)*24*Calculation_HIDE!AO$71)</f>
        <v>36.9263589572872</v>
      </c>
      <c r="AP37" s="225" t="n">
        <f aca="false">100000*AP28/(AVERAGE(AO14:AP14)*24*Calculation_HIDE!AP$71)</f>
        <v>37.9033373998893</v>
      </c>
      <c r="AQ37" s="225" t="n">
        <v>37.01</v>
      </c>
      <c r="AR37" s="225" t="n">
        <v>36.22</v>
      </c>
      <c r="AS37" s="225" t="n">
        <v>35.45</v>
      </c>
    </row>
    <row r="38" customFormat="false" ht="20.15" hidden="false" customHeight="true" outlineLevel="0" collapsed="false">
      <c r="A38" s="226" t="s">
        <v>146</v>
      </c>
      <c r="B38" s="224" t="s">
        <v>192</v>
      </c>
      <c r="C38" s="225" t="n">
        <f aca="false">100000*C29/(AVERAGE(B15:C15)*24*Calculation_HIDE!C$71)</f>
        <v>46.0674710609676</v>
      </c>
      <c r="D38" s="225" t="n">
        <f aca="false">100000*D29/(AVERAGE(C15:D15)*24*Calculation_HIDE!D$71)</f>
        <v>46.7595192090243</v>
      </c>
      <c r="E38" s="225" t="n">
        <f aca="false">100000*E29/(AVERAGE(D15:E15)*24*Calculation_HIDE!E$71)</f>
        <v>43.763747747394</v>
      </c>
      <c r="F38" s="225" t="n">
        <f aca="false">100000*F29/(AVERAGE(E15:F15)*24*Calculation_HIDE!F$71)</f>
        <v>45.5675506455581</v>
      </c>
      <c r="G38" s="225" t="n">
        <f aca="false">100000*G29/(AVERAGE(F15:G15)*24*Calculation_HIDE!G$71)</f>
        <v>43.5532638593524</v>
      </c>
      <c r="H38" s="225" t="n">
        <f aca="false">100000*H29/(AVERAGE(G15:H15)*24*Calculation_HIDE!H$71)</f>
        <v>42.0626609736008</v>
      </c>
      <c r="I38" s="225" t="n">
        <f aca="false">100000*I29/(AVERAGE(H15:I15)*24*Calculation_HIDE!I$71)</f>
        <v>37.8962393366277</v>
      </c>
      <c r="J38" s="225" t="n">
        <f aca="false">100000*J29/(AVERAGE(I15:J15)*24*Calculation_HIDE!J$71)</f>
        <v>40.1617517428359</v>
      </c>
      <c r="K38" s="225" t="n">
        <f aca="false">100000*K29/(AVERAGE(J15:K15)*24*Calculation_HIDE!K$71)</f>
        <v>41.2667596365062</v>
      </c>
      <c r="L38" s="225" t="n">
        <f aca="false">100000*L29/(AVERAGE(K15:L15)*24*Calculation_HIDE!L$71)</f>
        <v>47.0849603091452</v>
      </c>
      <c r="M38" s="225" t="n">
        <f aca="false">100000*M29/(AVERAGE(L15:M15)*24*Calculation_HIDE!M$71)</f>
        <v>41.2762892955098</v>
      </c>
      <c r="N38" s="225" t="n">
        <f aca="false">100000*N29/(AVERAGE(M15:N15)*24*Calculation_HIDE!N$71)</f>
        <v>44.8100684815394</v>
      </c>
      <c r="O38" s="225" t="n">
        <f aca="false">100000*O29/(AVERAGE(N15:O15)*24*Calculation_HIDE!O$71)</f>
        <v>43.2719894467219</v>
      </c>
      <c r="P38" s="225" t="n">
        <f aca="false">100000*P29/(AVERAGE(O15:P15)*24*Calculation_HIDE!P$71)</f>
        <v>47.0349905378154</v>
      </c>
      <c r="Q38" s="225" t="n">
        <f aca="false">100000*Q29/(AVERAGE(P15:Q15)*24*Calculation_HIDE!Q$71)</f>
        <v>42.0432187961761</v>
      </c>
      <c r="R38" s="225" t="n">
        <f aca="false">100000*R29/(AVERAGE(Q15:R15)*24*Calculation_HIDE!R$71)</f>
        <v>43.2829416816738</v>
      </c>
      <c r="S38" s="225" t="n">
        <f aca="false">100000*S29/(AVERAGE(R15:S15)*24*Calculation_HIDE!S$71)</f>
        <v>44.9459830763673</v>
      </c>
      <c r="T38" s="225" t="n">
        <f aca="false">100000*T29/(AVERAGE(S15:T15)*24*Calculation_HIDE!T$71)</f>
        <v>45.9198734652376</v>
      </c>
      <c r="U38" s="225" t="n">
        <f aca="false">100000*U29/(AVERAGE(T15:U15)*24*Calculation_HIDE!U$71)</f>
        <v>42.3845410170264</v>
      </c>
      <c r="V38" s="225" t="n">
        <f aca="false">100000*V29/(AVERAGE(U15:V15)*24*Calculation_HIDE!V$71)</f>
        <v>43.2857462631739</v>
      </c>
      <c r="W38" s="225" t="n">
        <f aca="false">100000*W29/(AVERAGE(V15:W15)*24*Calculation_HIDE!W$71)</f>
        <v>44.7059341182767</v>
      </c>
      <c r="X38" s="225" t="n">
        <f aca="false">100000*X29/(AVERAGE(W15:X15)*24*Calculation_HIDE!X$71)</f>
        <v>44.268664969228</v>
      </c>
      <c r="Y38" s="225" t="n">
        <f aca="false">100000*Y29/(AVERAGE(X15:Y15)*24*Calculation_HIDE!Y$71)</f>
        <v>39.8694962275371</v>
      </c>
      <c r="Z38" s="225" t="n">
        <f aca="false">100000*Z29/(AVERAGE(Y15:Z15)*24*Calculation_HIDE!Z$71)</f>
        <v>41.03713424693</v>
      </c>
      <c r="AA38" s="225" t="n">
        <f aca="false">100000*AA29/(AVERAGE(Z15:AA15)*24*Calculation_HIDE!AA$71)</f>
        <v>45.2581999609564</v>
      </c>
      <c r="AB38" s="225" t="n">
        <f aca="false">100000*AB29/(AVERAGE(AA15:AB15)*24*Calculation_HIDE!AB$71)</f>
        <v>45.943865776268</v>
      </c>
      <c r="AC38" s="225" t="n">
        <f aca="false">100000*AC29/(AVERAGE(AB15:AC15)*24*Calculation_HIDE!AC$71)</f>
        <v>42.3420184471921</v>
      </c>
      <c r="AD38" s="225" t="n">
        <f aca="false">100000*AD29/(AVERAGE(AC15:AD15)*24*Calculation_HIDE!AD$71)</f>
        <v>44.7135409638446</v>
      </c>
      <c r="AE38" s="225" t="n">
        <f aca="false">100000*AE29/(AVERAGE(AD15:AE15)*24*Calculation_HIDE!AE$71)</f>
        <v>45.8047629580476</v>
      </c>
      <c r="AF38" s="225" t="n">
        <f aca="false">100000*AF29/(AVERAGE(AE15:AF15)*24*Calculation_HIDE!AF$71)</f>
        <v>48.5744907752323</v>
      </c>
      <c r="AG38" s="225" t="n">
        <f aca="false">100000*AG29/(AVERAGE(AF15:AG15)*24*Calculation_HIDE!AG$71)</f>
        <v>41.7315949193482</v>
      </c>
      <c r="AH38" s="225" t="n">
        <f aca="false">100000*AH29/(AVERAGE(AG15:AH15)*24*Calculation_HIDE!AH$71)</f>
        <v>47.8526019917301</v>
      </c>
      <c r="AI38" s="225" t="n">
        <f aca="false">100000*AI29/(AVERAGE(AH15:AI15)*24*Calculation_HIDE!AI$71)</f>
        <v>49.520852950408</v>
      </c>
      <c r="AJ38" s="225" t="n">
        <f aca="false">100000*AJ29/(AVERAGE(AI15:AJ15)*24*Calculation_HIDE!AJ$71)</f>
        <v>50.6439843701496</v>
      </c>
      <c r="AK38" s="225" t="n">
        <f aca="false">100000*AK29/(AVERAGE(AJ15:AK15)*24*Calculation_HIDE!AK$71)</f>
        <v>47.1009695099484</v>
      </c>
      <c r="AL38" s="225" t="n">
        <f aca="false">100000*AL29/(AVERAGE(AK15:AL15)*24*Calculation_HIDE!AL$71)</f>
        <v>48.398335150045</v>
      </c>
      <c r="AM38" s="225" t="n">
        <f aca="false">100000*AM29/(AVERAGE(AL15:AM15)*24*Calculation_HIDE!AM$71)</f>
        <v>50.0781072152894</v>
      </c>
      <c r="AN38" s="225" t="n">
        <f aca="false">100000*AN29/(AVERAGE(AM15:AN15)*24*Calculation_HIDE!AN$71)</f>
        <v>51.7716967001925</v>
      </c>
      <c r="AO38" s="225" t="n">
        <f aca="false">100000*AO29/(AVERAGE(AN15:AO15)*24*Calculation_HIDE!AO$71)</f>
        <v>46.5332471034963</v>
      </c>
      <c r="AP38" s="225" t="n">
        <f aca="false">100000*AP29/(AVERAGE(AO15:AP15)*24*Calculation_HIDE!AP$71)</f>
        <v>49.4898014666749</v>
      </c>
      <c r="AQ38" s="225" t="n">
        <v>49.64</v>
      </c>
      <c r="AR38" s="225" t="n">
        <v>51.2</v>
      </c>
      <c r="AS38" s="225" t="n">
        <v>45.53</v>
      </c>
    </row>
    <row r="39" customFormat="false" ht="20.15" hidden="false" customHeight="true" outlineLevel="0" collapsed="false">
      <c r="A39" s="202"/>
    </row>
    <row r="49" customFormat="false" ht="20.15" hidden="false" customHeight="true" outlineLevel="0" collapsed="false">
      <c r="A49" s="227"/>
    </row>
    <row r="54" customFormat="false" ht="20.15" hidden="false" customHeight="true" outlineLevel="0" collapsed="false">
      <c r="A54" s="228"/>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0" topLeftCell="J1" activePane="topRight" state="frozen"/>
      <selection pane="topLeft" activeCell="A1" activeCellId="0" sqref="A1"/>
      <selection pane="topRight" activeCell="A1" activeCellId="0" sqref="A1"/>
    </sheetView>
  </sheetViews>
  <sheetFormatPr defaultColWidth="9.19140625" defaultRowHeight="20.15" zeroHeight="false" outlineLevelRow="0" outlineLevelCol="0"/>
  <cols>
    <col collapsed="false" customWidth="true" hidden="false" outlineLevel="0" max="1" min="1" style="34" width="46.56"/>
    <col collapsed="false" customWidth="true" hidden="false" outlineLevel="0" max="6" min="2" style="34" width="10.99"/>
    <col collapsed="false" customWidth="true" hidden="false" outlineLevel="0" max="7" min="7" style="34" width="11.99"/>
    <col collapsed="false" customWidth="true" hidden="false" outlineLevel="0" max="8" min="8" style="34" width="11.45"/>
    <col collapsed="false" customWidth="true" hidden="false" outlineLevel="0" max="9" min="9" style="34" width="12.44"/>
    <col collapsed="false" customWidth="true" hidden="false" outlineLevel="0" max="10" min="10" style="34" width="11.99"/>
    <col collapsed="false" customWidth="true" hidden="false" outlineLevel="0" max="11" min="11" style="34" width="12.44"/>
    <col collapsed="false" customWidth="true" hidden="false" outlineLevel="0" max="12" min="12" style="34" width="13.44"/>
    <col collapsed="false" customWidth="true" hidden="false" outlineLevel="0" max="13" min="13" style="34" width="12.18"/>
    <col collapsed="false" customWidth="true" hidden="false" outlineLevel="0" max="14" min="14" style="34" width="11.45"/>
    <col collapsed="false" customWidth="true" hidden="false" outlineLevel="0" max="18" min="15" style="34" width="13.02"/>
    <col collapsed="false" customWidth="true" hidden="false" outlineLevel="0" max="19" min="19" style="34" width="11.83"/>
    <col collapsed="false" customWidth="false" hidden="false" outlineLevel="0" max="1024" min="20" style="34" width="9.18"/>
  </cols>
  <sheetData>
    <row r="1" s="229" customFormat="true" ht="45" hidden="false" customHeight="true" outlineLevel="0" collapsed="false">
      <c r="A1" s="28" t="s">
        <v>265</v>
      </c>
    </row>
    <row r="2" customFormat="false" ht="20.15" hidden="false" customHeight="true" outlineLevel="0" collapsed="false">
      <c r="A2" s="34" t="s">
        <v>255</v>
      </c>
    </row>
    <row r="3" customFormat="false" ht="20.15" hidden="false" customHeight="true" outlineLevel="0" collapsed="false">
      <c r="A3" s="35" t="s">
        <v>256</v>
      </c>
    </row>
    <row r="4" customFormat="false" ht="20.15" hidden="false" customHeight="true" outlineLevel="0" collapsed="false">
      <c r="A4" s="34" t="s">
        <v>257</v>
      </c>
      <c r="B4" s="66"/>
      <c r="C4" s="66"/>
      <c r="D4" s="66"/>
      <c r="E4" s="66"/>
      <c r="F4" s="66"/>
      <c r="G4" s="66"/>
      <c r="H4" s="66"/>
      <c r="I4" s="66"/>
      <c r="J4" s="66"/>
      <c r="K4" s="66"/>
      <c r="L4" s="66"/>
      <c r="M4" s="66"/>
      <c r="N4" s="66"/>
      <c r="O4" s="66"/>
      <c r="P4" s="66"/>
      <c r="Q4" s="66"/>
      <c r="R4" s="66"/>
    </row>
    <row r="5" customFormat="false" ht="20.15" hidden="false" customHeight="true" outlineLevel="0" collapsed="false">
      <c r="A5" s="34" t="s">
        <v>258</v>
      </c>
    </row>
    <row r="6" customFormat="false" ht="20.15" hidden="false" customHeight="true" outlineLevel="0" collapsed="false">
      <c r="A6" s="66" t="s">
        <v>259</v>
      </c>
    </row>
    <row r="7" customFormat="false" ht="30" hidden="false" customHeight="true" outlineLevel="0" collapsed="false">
      <c r="A7" s="205" t="s">
        <v>247</v>
      </c>
      <c r="B7" s="230" t="s">
        <v>248</v>
      </c>
      <c r="C7" s="230" t="s">
        <v>180</v>
      </c>
      <c r="D7" s="230" t="s">
        <v>181</v>
      </c>
      <c r="E7" s="230" t="s">
        <v>182</v>
      </c>
      <c r="F7" s="230" t="s">
        <v>183</v>
      </c>
      <c r="G7" s="230" t="s">
        <v>184</v>
      </c>
      <c r="H7" s="230" t="s">
        <v>185</v>
      </c>
      <c r="I7" s="230" t="s">
        <v>186</v>
      </c>
      <c r="J7" s="230" t="s">
        <v>187</v>
      </c>
      <c r="K7" s="230" t="s">
        <v>188</v>
      </c>
      <c r="L7" s="230" t="s">
        <v>189</v>
      </c>
      <c r="M7" s="230" t="s">
        <v>128</v>
      </c>
      <c r="N7" s="230" t="s">
        <v>129</v>
      </c>
    </row>
    <row r="8" customFormat="false" ht="20.15" hidden="false" customHeight="true" outlineLevel="0" collapsed="false">
      <c r="A8" s="182" t="s">
        <v>111</v>
      </c>
      <c r="B8" s="37" t="n">
        <v>214</v>
      </c>
      <c r="C8" s="37" t="n">
        <v>299</v>
      </c>
      <c r="D8" s="37" t="n">
        <v>320</v>
      </c>
      <c r="E8" s="37" t="n">
        <f aca="false">SUM('Northern Ireland - Qtr'!F8:F9)</f>
        <v>409.13</v>
      </c>
      <c r="F8" s="37" t="n">
        <f aca="false">SUM('Northern Ireland - Qtr'!J8:J9)</f>
        <v>460.25</v>
      </c>
      <c r="G8" s="37" t="n">
        <f aca="false">SUM('Northern Ireland - Qtr'!N8:N9)</f>
        <v>581.08</v>
      </c>
      <c r="H8" s="37" t="n">
        <f aca="false">SUM('Northern Ireland - Qtr'!R8:R9)</f>
        <v>697.37</v>
      </c>
      <c r="I8" s="37" t="n">
        <f aca="false">SUM('Northern Ireland - Qtr'!V8:V9)</f>
        <v>731.34</v>
      </c>
      <c r="J8" s="37" t="n">
        <f aca="false">SUM('Northern Ireland - Qtr'!Z8:Z9)</f>
        <v>886.16</v>
      </c>
      <c r="K8" s="37" t="n">
        <f aca="false">SUM('Northern Ireland - Qtr'!AD8:AD9)</f>
        <v>1182.37</v>
      </c>
      <c r="L8" s="37" t="n">
        <f aca="false">SUM('Northern Ireland - Qtr'!AH8:AH9)</f>
        <v>1340.33</v>
      </c>
      <c r="M8" s="37" t="n">
        <f aca="false">SUM('Northern Ireland - Qtr'!AL8:AL9)</f>
        <v>1349.11</v>
      </c>
      <c r="N8" s="37" t="n">
        <f aca="false">SUM('Northern Ireland - Qtr'!AP8:AP9)</f>
        <v>1354.26</v>
      </c>
    </row>
    <row r="9" customFormat="false" ht="20.15" hidden="false" customHeight="true" outlineLevel="0" collapsed="false">
      <c r="A9" s="184" t="s">
        <v>112</v>
      </c>
      <c r="B9" s="37" t="n">
        <v>0</v>
      </c>
      <c r="C9" s="37" t="n">
        <v>1</v>
      </c>
      <c r="D9" s="37" t="n">
        <v>1</v>
      </c>
      <c r="E9" s="37" t="n">
        <f aca="false">'Northern Ireland - Qtr'!F10</f>
        <v>1.2</v>
      </c>
      <c r="F9" s="37" t="n">
        <f aca="false">'Northern Ireland - Qtr'!J10</f>
        <v>1.2</v>
      </c>
      <c r="G9" s="37" t="n">
        <f aca="false">'Northern Ireland - Qtr'!N10</f>
        <v>1.2</v>
      </c>
      <c r="H9" s="37" t="n">
        <f aca="false">'Northern Ireland - Qtr'!R10</f>
        <v>1.2</v>
      </c>
      <c r="I9" s="37" t="n">
        <f aca="false">'Northern Ireland - Qtr'!V10</f>
        <v>1.2</v>
      </c>
      <c r="J9" s="37" t="n">
        <f aca="false">'Northern Ireland - Qtr'!Z10</f>
        <v>0</v>
      </c>
      <c r="K9" s="37" t="n">
        <f aca="false">'Northern Ireland - Qtr'!AD10</f>
        <v>0</v>
      </c>
      <c r="L9" s="37" t="n">
        <f aca="false">'Northern Ireland - Qtr'!AH10</f>
        <v>0</v>
      </c>
      <c r="M9" s="37" t="n">
        <f aca="false">'Northern Ireland - Qtr'!AL10</f>
        <v>0</v>
      </c>
      <c r="N9" s="37" t="n">
        <f aca="false">'Northern Ireland - Qtr'!AP10</f>
        <v>0</v>
      </c>
    </row>
    <row r="10" customFormat="false" ht="20.15" hidden="false" customHeight="true" outlineLevel="0" collapsed="false">
      <c r="A10" s="184" t="s">
        <v>249</v>
      </c>
      <c r="B10" s="37" t="n">
        <v>0</v>
      </c>
      <c r="C10" s="37" t="n">
        <v>0</v>
      </c>
      <c r="D10" s="37" t="n">
        <v>0</v>
      </c>
      <c r="E10" s="37" t="n">
        <f aca="false">'Northern Ireland - Qtr'!F11</f>
        <v>1.8</v>
      </c>
      <c r="F10" s="37" t="n">
        <f aca="false">'Northern Ireland - Qtr'!J11</f>
        <v>5.66</v>
      </c>
      <c r="G10" s="37" t="n">
        <f aca="false">'Northern Ireland - Qtr'!N11</f>
        <v>27.04</v>
      </c>
      <c r="H10" s="37" t="n">
        <f aca="false">'Northern Ireland - Qtr'!R11</f>
        <v>61.72</v>
      </c>
      <c r="I10" s="37" t="n">
        <f aca="false">'Northern Ireland - Qtr'!V11</f>
        <v>105.82</v>
      </c>
      <c r="J10" s="37" t="n">
        <f aca="false">'Northern Ireland - Qtr'!Z11</f>
        <v>136.04</v>
      </c>
      <c r="K10" s="37" t="n">
        <f aca="false">'Northern Ireland - Qtr'!AD11</f>
        <v>262.28</v>
      </c>
      <c r="L10" s="37" t="n">
        <f aca="false">'Northern Ireland - Qtr'!AH11</f>
        <v>321.84</v>
      </c>
      <c r="M10" s="37" t="n">
        <f aca="false">'Northern Ireland - Qtr'!AL11</f>
        <v>333.56</v>
      </c>
      <c r="N10" s="37" t="n">
        <f aca="false">'Northern Ireland - Qtr'!AP11</f>
        <v>334.91</v>
      </c>
      <c r="S10" s="117"/>
      <c r="T10" s="117"/>
    </row>
    <row r="11" customFormat="false" ht="20.15" hidden="false" customHeight="true" outlineLevel="0" collapsed="false">
      <c r="A11" s="184" t="s">
        <v>114</v>
      </c>
      <c r="B11" s="37" t="n">
        <v>10</v>
      </c>
      <c r="C11" s="37" t="n">
        <v>10</v>
      </c>
      <c r="D11" s="37" t="n">
        <v>8</v>
      </c>
      <c r="E11" s="37" t="n">
        <f aca="false">SUM('Northern Ireland - Qtr'!F12:F13)</f>
        <v>8.16</v>
      </c>
      <c r="F11" s="37" t="n">
        <f aca="false">SUM('Northern Ireland - Qtr'!J12:J13)</f>
        <v>8.43</v>
      </c>
      <c r="G11" s="37" t="n">
        <f aca="false">SUM('Northern Ireland - Qtr'!N12:N13)</f>
        <v>8.65</v>
      </c>
      <c r="H11" s="37" t="n">
        <f aca="false">SUM('Northern Ireland - Qtr'!R12:R13)</f>
        <v>8.75</v>
      </c>
      <c r="I11" s="37" t="n">
        <f aca="false">SUM('Northern Ireland - Qtr'!V12:V13)</f>
        <v>9.11</v>
      </c>
      <c r="J11" s="37" t="n">
        <f aca="false">SUM('Northern Ireland - Qtr'!Z12:Z13)</f>
        <v>9.59</v>
      </c>
      <c r="K11" s="37" t="n">
        <f aca="false">SUM('Northern Ireland - Qtr'!AD12:AD13)</f>
        <v>10.44</v>
      </c>
      <c r="L11" s="37" t="n">
        <f aca="false">SUM('Northern Ireland - Qtr'!AH12:AH13)</f>
        <v>10.99</v>
      </c>
      <c r="M11" s="37" t="n">
        <f aca="false">SUM('Northern Ireland - Qtr'!AL12:AL13)</f>
        <v>11.01</v>
      </c>
      <c r="N11" s="37" t="n">
        <f aca="false">SUM('Northern Ireland - Qtr'!AP12:AP13)</f>
        <v>11.01</v>
      </c>
    </row>
    <row r="12" customFormat="false" ht="20.15" hidden="false" customHeight="true" outlineLevel="0" collapsed="false">
      <c r="A12" s="184" t="s">
        <v>167</v>
      </c>
      <c r="B12" s="37" t="n">
        <v>1</v>
      </c>
      <c r="C12" s="37" t="n">
        <v>8</v>
      </c>
      <c r="D12" s="37" t="n">
        <v>10</v>
      </c>
      <c r="E12" s="37" t="n">
        <f aca="false">'Northern Ireland - Qtr'!F14</f>
        <v>10.75</v>
      </c>
      <c r="F12" s="37" t="n">
        <f aca="false">'Northern Ireland - Qtr'!J14</f>
        <v>12.03</v>
      </c>
      <c r="G12" s="37" t="n">
        <f aca="false">'Northern Ireland - Qtr'!N14</f>
        <v>12.55</v>
      </c>
      <c r="H12" s="37" t="n">
        <f aca="false">'Northern Ireland - Qtr'!R14</f>
        <v>16.66</v>
      </c>
      <c r="I12" s="37" t="n">
        <f aca="false">'Northern Ireland - Qtr'!V14</f>
        <v>18.94</v>
      </c>
      <c r="J12" s="37" t="n">
        <f aca="false">'Northern Ireland - Qtr'!Z14</f>
        <v>18.94</v>
      </c>
      <c r="K12" s="37" t="n">
        <f aca="false">'Northern Ireland - Qtr'!AD14</f>
        <v>23.33</v>
      </c>
      <c r="L12" s="37" t="n">
        <f aca="false">'Northern Ireland - Qtr'!AH14</f>
        <v>20.06</v>
      </c>
      <c r="M12" s="37" t="n">
        <f aca="false">'Northern Ireland - Qtr'!AL14</f>
        <v>19.5</v>
      </c>
      <c r="N12" s="37" t="n">
        <f aca="false">'Northern Ireland - Qtr'!AP14</f>
        <v>19.5</v>
      </c>
    </row>
    <row r="13" customFormat="false" ht="20.15" hidden="false" customHeight="true" outlineLevel="0" collapsed="false">
      <c r="A13" s="184" t="s">
        <v>146</v>
      </c>
      <c r="B13" s="37" t="n">
        <v>0</v>
      </c>
      <c r="C13" s="37" t="n">
        <v>0</v>
      </c>
      <c r="D13" s="37" t="n">
        <v>0</v>
      </c>
      <c r="E13" s="37" t="n">
        <f aca="false">'Northern Ireland - Qtr'!F15</f>
        <v>0.17</v>
      </c>
      <c r="F13" s="37" t="n">
        <f aca="false">'Northern Ireland - Qtr'!J15</f>
        <v>0.17</v>
      </c>
      <c r="G13" s="37" t="n">
        <f aca="false">'Northern Ireland - Qtr'!N15</f>
        <v>0.17</v>
      </c>
      <c r="H13" s="37" t="n">
        <f aca="false">'Northern Ireland - Qtr'!R15</f>
        <v>0.17</v>
      </c>
      <c r="I13" s="37" t="n">
        <f aca="false">'Northern Ireland - Qtr'!V15</f>
        <v>0.17</v>
      </c>
      <c r="J13" s="37" t="n">
        <f aca="false">'Northern Ireland - Qtr'!Z15</f>
        <v>0.17</v>
      </c>
      <c r="K13" s="37" t="n">
        <f aca="false">'Northern Ireland - Qtr'!AD15</f>
        <v>0.17</v>
      </c>
      <c r="L13" s="37" t="n">
        <f aca="false">'Northern Ireland - Qtr'!AH15</f>
        <v>0.17</v>
      </c>
      <c r="M13" s="37" t="n">
        <f aca="false">'Northern Ireland - Qtr'!AL15</f>
        <v>0.17</v>
      </c>
      <c r="N13" s="37" t="n">
        <f aca="false">'Northern Ireland - Qtr'!AP15</f>
        <v>0.17</v>
      </c>
    </row>
    <row r="14" customFormat="false" ht="20.15" hidden="false" customHeight="true" outlineLevel="0" collapsed="false">
      <c r="A14" s="184" t="s">
        <v>250</v>
      </c>
      <c r="B14" s="37" t="n">
        <v>3</v>
      </c>
      <c r="C14" s="37" t="n">
        <v>3</v>
      </c>
      <c r="D14" s="37" t="n">
        <v>6</v>
      </c>
      <c r="E14" s="37" t="n">
        <f aca="false">SUM('Northern Ireland - Qtr'!F16:F19)</f>
        <v>5.21</v>
      </c>
      <c r="F14" s="37" t="n">
        <f aca="false">SUM('Northern Ireland - Qtr'!J16:J19)</f>
        <v>12.41</v>
      </c>
      <c r="G14" s="37" t="n">
        <f aca="false">SUM('Northern Ireland - Qtr'!N16:N19)</f>
        <v>15.21</v>
      </c>
      <c r="H14" s="37" t="n">
        <f aca="false">SUM('Northern Ireland - Qtr'!R16:R19)</f>
        <v>22.07</v>
      </c>
      <c r="I14" s="37" t="n">
        <f aca="false">SUM('Northern Ireland - Qtr'!V16:V19)</f>
        <v>45.34</v>
      </c>
      <c r="J14" s="37" t="n">
        <f aca="false">SUM('Northern Ireland - Qtr'!Z16:Z19)</f>
        <v>66.21</v>
      </c>
      <c r="K14" s="37" t="n">
        <f aca="false">SUM('Northern Ireland - Qtr'!AD16:AD19)</f>
        <v>84.73</v>
      </c>
      <c r="L14" s="37" t="n">
        <f aca="false">SUM('Northern Ireland - Qtr'!AH16:AH19)</f>
        <v>107.62</v>
      </c>
      <c r="M14" s="37" t="n">
        <f aca="false">SUM('Northern Ireland - Qtr'!AL16:AL19)</f>
        <v>133.21</v>
      </c>
      <c r="N14" s="37" t="n">
        <f aca="false">SUM('Northern Ireland - Qtr'!AP16:AP19)</f>
        <v>139.87</v>
      </c>
    </row>
    <row r="15" s="69" customFormat="true" ht="20.15" hidden="false" customHeight="true" outlineLevel="0" collapsed="false">
      <c r="A15" s="185" t="s">
        <v>151</v>
      </c>
      <c r="B15" s="186" t="n">
        <f aca="false">SUM(B8:B14)</f>
        <v>228</v>
      </c>
      <c r="C15" s="186" t="n">
        <f aca="false">SUM(C8:C14)</f>
        <v>321</v>
      </c>
      <c r="D15" s="186" t="n">
        <f aca="false">SUM(D8:D14)</f>
        <v>345</v>
      </c>
      <c r="E15" s="186" t="n">
        <f aca="false">SUM(E8:E14)</f>
        <v>436.42</v>
      </c>
      <c r="F15" s="186" t="n">
        <f aca="false">SUM(F8:F14)</f>
        <v>500.15</v>
      </c>
      <c r="G15" s="186" t="n">
        <f aca="false">SUM(G8:G14)</f>
        <v>645.9</v>
      </c>
      <c r="H15" s="186" t="n">
        <f aca="false">SUM(H8:H14)</f>
        <v>807.94</v>
      </c>
      <c r="I15" s="186" t="n">
        <f aca="false">SUM(I8:I14)</f>
        <v>911.92</v>
      </c>
      <c r="J15" s="186" t="n">
        <f aca="false">SUM(J8:J14)</f>
        <v>1117.11</v>
      </c>
      <c r="K15" s="186" t="n">
        <f aca="false">SUM(K8:K14)</f>
        <v>1563.32</v>
      </c>
      <c r="L15" s="186" t="n">
        <f aca="false">SUM(L8:L14)</f>
        <v>1801.01</v>
      </c>
      <c r="M15" s="186" t="n">
        <f aca="false">SUM(M8:M14)</f>
        <v>1846.56</v>
      </c>
      <c r="N15" s="186" t="n">
        <f aca="false">SUM(N8:N14)</f>
        <v>1859.72</v>
      </c>
      <c r="R15" s="231"/>
    </row>
    <row r="16" customFormat="false" ht="20.15" hidden="false" customHeight="true" outlineLevel="0" collapsed="false">
      <c r="A16" s="188"/>
      <c r="B16" s="112"/>
      <c r="C16" s="189"/>
      <c r="D16" s="112"/>
      <c r="E16" s="37"/>
      <c r="F16" s="37"/>
      <c r="G16" s="37"/>
      <c r="H16" s="37"/>
      <c r="I16" s="37"/>
      <c r="J16" s="37"/>
      <c r="K16" s="37"/>
      <c r="L16" s="37"/>
      <c r="M16" s="37"/>
      <c r="N16" s="37"/>
      <c r="O16" s="117"/>
      <c r="P16" s="117"/>
      <c r="Q16" s="117"/>
      <c r="R16" s="117"/>
      <c r="S16" s="117"/>
    </row>
    <row r="17" customFormat="false" ht="30" hidden="false" customHeight="true" outlineLevel="0" collapsed="false">
      <c r="A17" s="190" t="s">
        <v>251</v>
      </c>
      <c r="B17" s="191" t="s">
        <v>248</v>
      </c>
      <c r="C17" s="191" t="s">
        <v>180</v>
      </c>
      <c r="D17" s="191" t="s">
        <v>181</v>
      </c>
      <c r="E17" s="191" t="s">
        <v>182</v>
      </c>
      <c r="F17" s="191" t="s">
        <v>183</v>
      </c>
      <c r="G17" s="191" t="s">
        <v>184</v>
      </c>
      <c r="H17" s="191" t="s">
        <v>185</v>
      </c>
      <c r="I17" s="191" t="s">
        <v>186</v>
      </c>
      <c r="J17" s="191" t="s">
        <v>187</v>
      </c>
      <c r="K17" s="191" t="s">
        <v>188</v>
      </c>
      <c r="L17" s="191" t="s">
        <v>189</v>
      </c>
      <c r="M17" s="191" t="s">
        <v>128</v>
      </c>
      <c r="N17" s="191" t="s">
        <v>129</v>
      </c>
    </row>
    <row r="18" customFormat="false" ht="20.15" hidden="false" customHeight="true" outlineLevel="0" collapsed="false">
      <c r="A18" s="182" t="s">
        <v>111</v>
      </c>
      <c r="B18" s="37" t="n">
        <v>565</v>
      </c>
      <c r="C18" s="37" t="n">
        <v>744</v>
      </c>
      <c r="D18" s="37" t="n">
        <v>638</v>
      </c>
      <c r="E18" s="37" t="n">
        <f aca="false">SUM('Northern Ireland - Qtr'!C23:F24)</f>
        <v>1001.86</v>
      </c>
      <c r="F18" s="37" t="n">
        <f aca="false">SUM('Northern Ireland - Qtr'!G23:J24)</f>
        <v>1042</v>
      </c>
      <c r="G18" s="37" t="n">
        <f aca="false">SUM('Northern Ireland - Qtr'!K23:N24)</f>
        <v>1345.19</v>
      </c>
      <c r="H18" s="37" t="n">
        <f aca="false">SUM('Northern Ireland - Qtr'!O23:R24)</f>
        <v>1458.42</v>
      </c>
      <c r="I18" s="37" t="n">
        <f aca="false">SUM('Northern Ireland - Qtr'!S23:V24)</f>
        <v>1860.38</v>
      </c>
      <c r="J18" s="37" t="n">
        <f aca="false">SUM('Northern Ireland - Qtr'!W23:Z24)</f>
        <v>1733.55</v>
      </c>
      <c r="K18" s="37" t="n">
        <f aca="false">SUM('Northern Ireland - Qtr'!AA23:AD24)</f>
        <v>2505.24</v>
      </c>
      <c r="L18" s="37" t="n">
        <f aca="false">SUM('Northern Ireland - Qtr'!AE23:AH24)</f>
        <v>2933.23</v>
      </c>
      <c r="M18" s="37" t="n">
        <f aca="false">SUM('Northern Ireland - Qtr'!AI23:AL24)</f>
        <v>2999.63</v>
      </c>
      <c r="N18" s="37" t="n">
        <f aca="false">SUM('Northern Ireland - Qtr'!AM23:AP24)</f>
        <v>3263.53</v>
      </c>
      <c r="O18" s="232"/>
    </row>
    <row r="19" customFormat="false" ht="20.15" hidden="false" customHeight="true" outlineLevel="0" collapsed="false">
      <c r="A19" s="184" t="s">
        <v>112</v>
      </c>
      <c r="B19" s="37" t="n">
        <v>0</v>
      </c>
      <c r="C19" s="37" t="n">
        <v>1</v>
      </c>
      <c r="D19" s="37" t="n">
        <v>2</v>
      </c>
      <c r="E19" s="37" t="n">
        <f aca="false">SUM('Northern Ireland - Qtr'!C25:F25)</f>
        <v>0.46</v>
      </c>
      <c r="F19" s="37" t="n">
        <f aca="false">SUM('Northern Ireland - Qtr'!G25:J25)</f>
        <v>3.28</v>
      </c>
      <c r="G19" s="37" t="n">
        <f aca="false">SUM('Northern Ireland - Qtr'!K25:N25)</f>
        <v>3.13</v>
      </c>
      <c r="H19" s="37" t="n">
        <f aca="false">SUM('Northern Ireland - Qtr'!O25:R25)</f>
        <v>0.02</v>
      </c>
      <c r="I19" s="37" t="n">
        <f aca="false">SUM('Northern Ireland - Qtr'!S25:V25)</f>
        <v>0</v>
      </c>
      <c r="J19" s="37" t="n">
        <f aca="false">SUM('Northern Ireland - Qtr'!W25:Z25)</f>
        <v>0</v>
      </c>
      <c r="K19" s="37" t="n">
        <f aca="false">SUM('Northern Ireland - Qtr'!AA25:AD25)</f>
        <v>0</v>
      </c>
      <c r="L19" s="37" t="n">
        <f aca="false">SUM('Northern Ireland - Qtr'!AE25:AH25)</f>
        <v>0</v>
      </c>
      <c r="M19" s="37" t="n">
        <f aca="false">SUM('Northern Ireland - Qtr'!AI25:AL25)</f>
        <v>0</v>
      </c>
      <c r="N19" s="37" t="n">
        <f aca="false">SUM('Northern Ireland - Qtr'!AM25:AP25)</f>
        <v>0</v>
      </c>
    </row>
    <row r="20" customFormat="false" ht="20.15" hidden="false" customHeight="true" outlineLevel="0" collapsed="false">
      <c r="A20" s="184" t="s">
        <v>249</v>
      </c>
      <c r="B20" s="37" t="n">
        <v>0</v>
      </c>
      <c r="C20" s="37" t="n">
        <v>0</v>
      </c>
      <c r="D20" s="37" t="n">
        <v>0</v>
      </c>
      <c r="E20" s="37" t="n">
        <f aca="false">SUM('Northern Ireland - Qtr'!C26:F26)</f>
        <v>1.13</v>
      </c>
      <c r="F20" s="37" t="n">
        <f aca="false">SUM('Northern Ireland - Qtr'!G26:J26)</f>
        <v>2.48</v>
      </c>
      <c r="G20" s="37" t="n">
        <f aca="false">SUM('Northern Ireland - Qtr'!K26:N26)</f>
        <v>12.62</v>
      </c>
      <c r="H20" s="37" t="n">
        <f aca="false">SUM('Northern Ireland - Qtr'!O26:R26)</f>
        <v>45.69</v>
      </c>
      <c r="I20" s="37" t="n">
        <f aca="false">SUM('Northern Ireland - Qtr'!S26:V26)</f>
        <v>78.18</v>
      </c>
      <c r="J20" s="37" t="n">
        <f aca="false">SUM('Northern Ireland - Qtr'!W26:Z26)</f>
        <v>111.02</v>
      </c>
      <c r="K20" s="37" t="n">
        <f aca="false">SUM('Northern Ireland - Qtr'!AA26:AD26)</f>
        <v>185.45</v>
      </c>
      <c r="L20" s="37" t="n">
        <f aca="false">SUM('Northern Ireland - Qtr'!AE26:AH26)</f>
        <v>272.34</v>
      </c>
      <c r="M20" s="37" t="n">
        <f aca="false">SUM('Northern Ireland - Qtr'!AI26:AL26)</f>
        <v>293.29</v>
      </c>
      <c r="N20" s="37" t="n">
        <f aca="false">SUM('Northern Ireland - Qtr'!AM26:AP26)</f>
        <v>292.34</v>
      </c>
      <c r="O20" s="117"/>
      <c r="P20" s="117"/>
      <c r="S20" s="117"/>
      <c r="T20" s="117"/>
    </row>
    <row r="21" customFormat="false" ht="20.15" hidden="false" customHeight="true" outlineLevel="0" collapsed="false">
      <c r="A21" s="184" t="s">
        <v>114</v>
      </c>
      <c r="B21" s="37" t="n">
        <v>26</v>
      </c>
      <c r="C21" s="37" t="n">
        <v>31</v>
      </c>
      <c r="D21" s="37" t="n">
        <v>36</v>
      </c>
      <c r="E21" s="37" t="n">
        <f aca="false">SUM('Northern Ireland - Qtr'!C27:F27)</f>
        <v>19.1</v>
      </c>
      <c r="F21" s="37" t="n">
        <f aca="false">SUM('Northern Ireland - Qtr'!G27:J27)</f>
        <v>24.92</v>
      </c>
      <c r="G21" s="37" t="n">
        <f aca="false">SUM('Northern Ireland - Qtr'!K27:N27)</f>
        <v>21.6</v>
      </c>
      <c r="H21" s="37" t="n">
        <f aca="false">SUM('Northern Ireland - Qtr'!O27:R27)</f>
        <v>27.19</v>
      </c>
      <c r="I21" s="37" t="n">
        <f aca="false">SUM('Northern Ireland - Qtr'!S27:V27)</f>
        <v>29.03</v>
      </c>
      <c r="J21" s="37" t="n">
        <f aca="false">SUM('Northern Ireland - Qtr'!W27:Z27)</f>
        <v>23.59</v>
      </c>
      <c r="K21" s="37" t="n">
        <f aca="false">SUM('Northern Ireland - Qtr'!AA27:AD27)</f>
        <v>29.6</v>
      </c>
      <c r="L21" s="37" t="n">
        <f aca="false">SUM('Northern Ireland - Qtr'!AE27:AH27)</f>
        <v>30.2</v>
      </c>
      <c r="M21" s="37" t="n">
        <f aca="false">SUM('Northern Ireland - Qtr'!AI27:AL27)</f>
        <v>35.5</v>
      </c>
      <c r="N21" s="37" t="n">
        <f aca="false">SUM('Northern Ireland - Qtr'!AM27:AP27)</f>
        <v>38.14</v>
      </c>
    </row>
    <row r="22" customFormat="false" ht="20.15" hidden="false" customHeight="true" outlineLevel="0" collapsed="false">
      <c r="A22" s="184" t="s">
        <v>167</v>
      </c>
      <c r="B22" s="37" t="n">
        <v>1</v>
      </c>
      <c r="C22" s="37" t="n">
        <v>22</v>
      </c>
      <c r="D22" s="37" t="n">
        <v>58</v>
      </c>
      <c r="E22" s="37" t="n">
        <f aca="false">SUM('Northern Ireland - Qtr'!C28:F28)</f>
        <v>59.24</v>
      </c>
      <c r="F22" s="37" t="n">
        <f aca="false">SUM('Northern Ireland - Qtr'!G28:J28)</f>
        <v>60.6</v>
      </c>
      <c r="G22" s="37" t="n">
        <f aca="false">SUM('Northern Ireland - Qtr'!K28:N28)</f>
        <v>60.67</v>
      </c>
      <c r="H22" s="37" t="n">
        <f aca="false">SUM('Northern Ireland - Qtr'!O28:R28)</f>
        <v>61.61</v>
      </c>
      <c r="I22" s="37" t="n">
        <f aca="false">SUM('Northern Ireland - Qtr'!S28:V28)</f>
        <v>83.16</v>
      </c>
      <c r="J22" s="37" t="n">
        <f aca="false">SUM('Northern Ireland - Qtr'!W28:Z28)</f>
        <v>93.68</v>
      </c>
      <c r="K22" s="37" t="n">
        <f aca="false">SUM('Northern Ireland - Qtr'!AA28:AD28)</f>
        <v>106.21</v>
      </c>
      <c r="L22" s="37" t="n">
        <f aca="false">SUM('Northern Ireland - Qtr'!AE28:AH28)</f>
        <v>79.95</v>
      </c>
      <c r="M22" s="37" t="n">
        <f aca="false">SUM('Northern Ireland - Qtr'!AI28:AL28)</f>
        <v>69.32</v>
      </c>
      <c r="N22" s="37" t="n">
        <f aca="false">SUM('Northern Ireland - Qtr'!AM28:AP28)</f>
        <v>61.11</v>
      </c>
    </row>
    <row r="23" customFormat="false" ht="20.15" hidden="false" customHeight="true" outlineLevel="0" collapsed="false">
      <c r="A23" s="184" t="s">
        <v>146</v>
      </c>
      <c r="B23" s="37" t="n">
        <v>1</v>
      </c>
      <c r="C23" s="37" t="n">
        <v>1</v>
      </c>
      <c r="D23" s="37" t="n">
        <v>1</v>
      </c>
      <c r="E23" s="37" t="n">
        <f aca="false">SUM('Northern Ireland - Qtr'!C29:F29)</f>
        <v>0.63</v>
      </c>
      <c r="F23" s="37" t="n">
        <f aca="false">SUM('Northern Ireland - Qtr'!G29:J29)</f>
        <v>0.53</v>
      </c>
      <c r="G23" s="37" t="n">
        <f aca="false">SUM('Northern Ireland - Qtr'!K29:N29)</f>
        <v>0.67</v>
      </c>
      <c r="H23" s="37" t="n">
        <f aca="false">SUM('Northern Ireland - Qtr'!O29:R29)</f>
        <v>0.69</v>
      </c>
      <c r="I23" s="37" t="n">
        <f aca="false">SUM('Northern Ireland - Qtr'!S29:V29)</f>
        <v>0.65</v>
      </c>
      <c r="J23" s="37" t="n">
        <f aca="false">SUM('Northern Ireland - Qtr'!W29:Z29)</f>
        <v>0.58</v>
      </c>
      <c r="K23" s="37" t="n">
        <f aca="false">SUM('Northern Ireland - Qtr'!AA29:AD29)</f>
        <v>0.63</v>
      </c>
      <c r="L23" s="37" t="n">
        <f aca="false">SUM('Northern Ireland - Qtr'!AE29:AH29)</f>
        <v>0.63</v>
      </c>
      <c r="M23" s="37" t="n">
        <f aca="false">SUM('Northern Ireland - Qtr'!AI29:AL29)</f>
        <v>0.67</v>
      </c>
      <c r="N23" s="37" t="n">
        <f aca="false">SUM('Northern Ireland - Qtr'!AM29:AP29)</f>
        <v>0.66</v>
      </c>
    </row>
    <row r="24" customFormat="false" ht="20.15" hidden="false" customHeight="true" outlineLevel="0" collapsed="false">
      <c r="A24" s="184" t="s">
        <v>252</v>
      </c>
      <c r="B24" s="37" t="n">
        <v>13</v>
      </c>
      <c r="C24" s="37" t="n">
        <v>19</v>
      </c>
      <c r="D24" s="37" t="n">
        <v>28</v>
      </c>
      <c r="E24" s="37" t="n">
        <f aca="false">SUM('Northern Ireland - Qtr'!C30:F30)</f>
        <v>22.43</v>
      </c>
      <c r="F24" s="37" t="n">
        <f aca="false">SUM('Northern Ireland - Qtr'!G30:J30)</f>
        <v>50.08</v>
      </c>
      <c r="G24" s="37" t="n">
        <f aca="false">SUM('Northern Ireland - Qtr'!K30:N30)</f>
        <v>73.32</v>
      </c>
      <c r="H24" s="37" t="n">
        <f aca="false">SUM('Northern Ireland - Qtr'!O30:R30)</f>
        <v>105.88</v>
      </c>
      <c r="I24" s="37" t="n">
        <f aca="false">SUM('Northern Ireland - Qtr'!S30:V30)</f>
        <v>185.81</v>
      </c>
      <c r="J24" s="37" t="n">
        <f aca="false">SUM('Northern Ireland - Qtr'!W30:Z30)</f>
        <v>375.21</v>
      </c>
      <c r="K24" s="37" t="n">
        <f aca="false">SUM('Northern Ireland - Qtr'!AA30:AD30)</f>
        <v>473.48</v>
      </c>
      <c r="L24" s="37" t="n">
        <f aca="false">SUM('Northern Ireland - Qtr'!AE30:AH30)</f>
        <v>592.34</v>
      </c>
      <c r="M24" s="37" t="n">
        <f aca="false">SUM('Northern Ireland - Qtr'!AI30:AL30)</f>
        <v>681.91</v>
      </c>
      <c r="N24" s="37" t="n">
        <f aca="false">SUM('Northern Ireland - Qtr'!AM30:AP30)</f>
        <v>751.15</v>
      </c>
      <c r="O24" s="45"/>
      <c r="P24" s="45"/>
    </row>
    <row r="25" s="69" customFormat="true" ht="20.15" hidden="false" customHeight="true" outlineLevel="0" collapsed="false">
      <c r="A25" s="193" t="s">
        <v>151</v>
      </c>
      <c r="B25" s="186" t="n">
        <f aca="false">SUM(B18:B24)</f>
        <v>606</v>
      </c>
      <c r="C25" s="186" t="n">
        <f aca="false">SUM(C18:C24)</f>
        <v>818</v>
      </c>
      <c r="D25" s="186" t="n">
        <f aca="false">SUM(D18:D24)</f>
        <v>763</v>
      </c>
      <c r="E25" s="186" t="n">
        <f aca="false">SUM(E18:E24)</f>
        <v>1104.85</v>
      </c>
      <c r="F25" s="186" t="n">
        <f aca="false">SUM(F18:F24)</f>
        <v>1183.89</v>
      </c>
      <c r="G25" s="186" t="n">
        <f aca="false">SUM(G18:G24)</f>
        <v>1517.2</v>
      </c>
      <c r="H25" s="186" t="n">
        <f aca="false">SUM(H18:H24)</f>
        <v>1699.5</v>
      </c>
      <c r="I25" s="186" t="n">
        <f aca="false">SUM(I18:I24)</f>
        <v>2237.21</v>
      </c>
      <c r="J25" s="186" t="n">
        <f aca="false">SUM(J18:J24)</f>
        <v>2337.63</v>
      </c>
      <c r="K25" s="186" t="n">
        <f aca="false">SUM(K18:K24)</f>
        <v>3300.61</v>
      </c>
      <c r="L25" s="186" t="n">
        <f aca="false">SUM(L18:L24)</f>
        <v>3908.69</v>
      </c>
      <c r="M25" s="186" t="n">
        <f aca="false">SUM(M18:M24)</f>
        <v>4080.32</v>
      </c>
      <c r="N25" s="186" t="n">
        <f aca="false">SUM(N18:N24)</f>
        <v>4406.93</v>
      </c>
    </row>
    <row r="26" customFormat="false" ht="20.15" hidden="false" customHeight="true" outlineLevel="0" collapsed="false">
      <c r="O26" s="163"/>
      <c r="P26" s="163"/>
      <c r="Q26" s="163"/>
      <c r="R26" s="163"/>
      <c r="S26" s="163"/>
    </row>
    <row r="27" customFormat="false" ht="30" hidden="false" customHeight="true" outlineLevel="0" collapsed="false">
      <c r="A27" s="190" t="s">
        <v>266</v>
      </c>
      <c r="B27" s="230" t="s">
        <v>248</v>
      </c>
      <c r="C27" s="230" t="s">
        <v>180</v>
      </c>
      <c r="D27" s="230" t="s">
        <v>181</v>
      </c>
      <c r="E27" s="230" t="s">
        <v>182</v>
      </c>
      <c r="F27" s="230" t="s">
        <v>183</v>
      </c>
      <c r="G27" s="230" t="s">
        <v>184</v>
      </c>
      <c r="H27" s="230" t="s">
        <v>185</v>
      </c>
      <c r="I27" s="230" t="s">
        <v>186</v>
      </c>
      <c r="J27" s="230" t="s">
        <v>187</v>
      </c>
      <c r="K27" s="230" t="s">
        <v>188</v>
      </c>
      <c r="L27" s="230" t="s">
        <v>189</v>
      </c>
      <c r="M27" s="230" t="s">
        <v>128</v>
      </c>
      <c r="N27" s="230" t="s">
        <v>129</v>
      </c>
    </row>
    <row r="28" customFormat="false" ht="20.15" hidden="false" customHeight="true" outlineLevel="0" collapsed="false">
      <c r="A28" s="184" t="s">
        <v>111</v>
      </c>
      <c r="B28" s="195" t="s">
        <v>192</v>
      </c>
      <c r="C28" s="49" t="n">
        <f aca="false">100000*C18/(AVERAGE(B8:C8)*24*Calculation_HIDE!H$67)</f>
        <v>33.111698576731</v>
      </c>
      <c r="D28" s="49" t="n">
        <f aca="false">100000*D18/(AVERAGE(C8:D8)*24*Calculation_HIDE!I$67)</f>
        <v>23.5318417538968</v>
      </c>
      <c r="E28" s="49" t="n">
        <f aca="false">100000*E18/(AVERAGE(D8:E8)*24*Calculation_HIDE!J$67)</f>
        <v>31.3709708580571</v>
      </c>
      <c r="F28" s="49" t="n">
        <f aca="false">100000*F18/(AVERAGE(E8:F8)*24*Calculation_HIDE!K$67)</f>
        <v>27.2895102977517</v>
      </c>
      <c r="G28" s="49" t="n">
        <f aca="false">100000*G18/(AVERAGE(F8:G8)*24*Calculation_HIDE!L$67)</f>
        <v>29.4931486239914</v>
      </c>
      <c r="H28" s="49" t="n">
        <f aca="false">100000*H18/(AVERAGE(G8:H8)*24*Calculation_HIDE!M$67)</f>
        <v>26.0450234846671</v>
      </c>
      <c r="I28" s="49" t="n">
        <f aca="false">100000*I18/(AVERAGE(H8:I8)*24*Calculation_HIDE!N$67)</f>
        <v>29.7292167225989</v>
      </c>
      <c r="J28" s="49" t="n">
        <f aca="false">100000*J18/(AVERAGE(I8:J8)*24*Calculation_HIDE!O$67)</f>
        <v>24.4022432242971</v>
      </c>
      <c r="K28" s="49" t="n">
        <f aca="false">100000*K18/(AVERAGE(J8:K8)*24*Calculation_HIDE!P$67)</f>
        <v>27.6511630355724</v>
      </c>
      <c r="L28" s="49" t="n">
        <f aca="false">100000*L18/(AVERAGE(K8:L8)*24*Calculation_HIDE!Q$67)</f>
        <v>26.5464468471032</v>
      </c>
      <c r="M28" s="49" t="n">
        <f aca="false">100000*M18/(AVERAGE(L8:M8)*24*Calculation_HIDE!R$67)</f>
        <v>25.4642985886828</v>
      </c>
      <c r="N28" s="49" t="n">
        <f aca="false">100000*N18/(AVERAGE(M8:N8)*24*Calculation_HIDE!S$67)</f>
        <v>27.4865218655474</v>
      </c>
    </row>
    <row r="29" customFormat="false" ht="20.15" hidden="false" customHeight="true" outlineLevel="0" collapsed="false">
      <c r="A29" s="184" t="s">
        <v>114</v>
      </c>
      <c r="B29" s="195" t="s">
        <v>192</v>
      </c>
      <c r="C29" s="49" t="n">
        <f aca="false">100000*C21/(AVERAGE(B11:C11)*24*Calculation_HIDE!H$67)</f>
        <v>35.3881278538813</v>
      </c>
      <c r="D29" s="49" t="n">
        <f aca="false">100000*D21/(AVERAGE(C11:D11)*24*Calculation_HIDE!I$67)</f>
        <v>45.662100456621</v>
      </c>
      <c r="E29" s="49" t="n">
        <f aca="false">100000*E21/(AVERAGE(D11:E11)*24*Calculation_HIDE!J$67)</f>
        <v>26.9847190198472</v>
      </c>
      <c r="F29" s="49" t="n">
        <f aca="false">100000*F21/(AVERAGE(E11:F11)*24*Calculation_HIDE!K$67)</f>
        <v>34.2010406339105</v>
      </c>
      <c r="G29" s="49" t="n">
        <f aca="false">100000*G21/(AVERAGE(F11:G11)*24*Calculation_HIDE!L$67)</f>
        <v>28.8729909210484</v>
      </c>
      <c r="H29" s="49" t="n">
        <f aca="false">100000*H21/(AVERAGE(G11:H11)*24*Calculation_HIDE!M$67)</f>
        <v>35.6767963050438</v>
      </c>
      <c r="I29" s="49" t="n">
        <f aca="false">100000*I21/(AVERAGE(H11:I11)*24*Calculation_HIDE!N$67)</f>
        <v>37.1100441280993</v>
      </c>
      <c r="J29" s="49" t="n">
        <f aca="false">100000*J21/(AVERAGE(I11:J11)*24*Calculation_HIDE!O$67)</f>
        <v>28.7226167168308</v>
      </c>
      <c r="K29" s="49" t="n">
        <f aca="false">100000*K21/(AVERAGE(J11:K11)*24*Calculation_HIDE!P$67)</f>
        <v>33.7393453199197</v>
      </c>
      <c r="L29" s="49" t="n">
        <f aca="false">100000*L21/(AVERAGE(K11:L11)*24*Calculation_HIDE!Q$67)</f>
        <v>32.1744151607549</v>
      </c>
      <c r="M29" s="49" t="n">
        <f aca="false">100000*M21/(AVERAGE(L11:M11)*24*Calculation_HIDE!R$67)</f>
        <v>36.8410128684101</v>
      </c>
      <c r="N29" s="49" t="n">
        <f aca="false">100000*N21/(AVERAGE(M11:N11)*24*Calculation_HIDE!S$67)</f>
        <v>39.4367432157221</v>
      </c>
    </row>
    <row r="30" customFormat="false" ht="20.15" hidden="false" customHeight="true" outlineLevel="0" collapsed="false">
      <c r="A30" s="184" t="s">
        <v>145</v>
      </c>
      <c r="B30" s="195" t="s">
        <v>192</v>
      </c>
      <c r="C30" s="49" t="n">
        <f aca="false">100000*C22/(AVERAGE(B12:C12)*24*Calculation_HIDE!H$67)</f>
        <v>55.8092338914257</v>
      </c>
      <c r="D30" s="49" t="n">
        <f aca="false">100000*D22/(AVERAGE(C12:D12)*24*Calculation_HIDE!I$67)</f>
        <v>73.5667174023338</v>
      </c>
      <c r="E30" s="49" t="n">
        <f aca="false">100000*E22/(AVERAGE(D12:E12)*24*Calculation_HIDE!J$67)</f>
        <v>65.1812730373549</v>
      </c>
      <c r="F30" s="49" t="n">
        <f aca="false">100000*F22/(AVERAGE(E12:F12)*24*Calculation_HIDE!K$67)</f>
        <v>60.5698604374463</v>
      </c>
      <c r="G30" s="49" t="n">
        <f aca="false">100000*G22/(AVERAGE(F12:G12)*24*Calculation_HIDE!L$67)</f>
        <v>56.3531251973799</v>
      </c>
      <c r="H30" s="49" t="n">
        <f aca="false">100000*H22/(AVERAGE(G12:H12)*24*Calculation_HIDE!M$67)</f>
        <v>48.1554606150705</v>
      </c>
      <c r="I30" s="49" t="n">
        <f aca="false">100000*I22/(AVERAGE(H12:I12)*24*Calculation_HIDE!N$67)</f>
        <v>53.3323072187163</v>
      </c>
      <c r="J30" s="49" t="n">
        <f aca="false">100000*J22/(AVERAGE(I12:J12)*24*Calculation_HIDE!O$67)</f>
        <v>56.3085806390807</v>
      </c>
      <c r="K30" s="49" t="n">
        <f aca="false">100000*K22/(AVERAGE(J12:K12)*24*Calculation_HIDE!P$67)</f>
        <v>57.3665920215013</v>
      </c>
      <c r="L30" s="49" t="n">
        <f aca="false">100000*L22/(AVERAGE(K12:L12)*24*Calculation_HIDE!Q$67)</f>
        <v>42.0682753112105</v>
      </c>
      <c r="M30" s="49" t="n">
        <f aca="false">100000*M22/(AVERAGE(L12:M12)*24*Calculation_HIDE!R$67)</f>
        <v>40.0062791159374</v>
      </c>
      <c r="N30" s="49" t="n">
        <f aca="false">100000*N22/(AVERAGE(M12:N12)*24*Calculation_HIDE!S$67)</f>
        <v>35.67675493905</v>
      </c>
    </row>
    <row r="31" customFormat="false" ht="20.15" hidden="false" customHeight="true" outlineLevel="0" collapsed="false">
      <c r="A31" s="196" t="s">
        <v>146</v>
      </c>
      <c r="B31" s="233" t="s">
        <v>192</v>
      </c>
      <c r="C31" s="233" t="s">
        <v>192</v>
      </c>
      <c r="D31" s="233" t="s">
        <v>192</v>
      </c>
      <c r="E31" s="49" t="n">
        <f aca="false">100000*E23/(AVERAGE(D13:E13)*24*Calculation_HIDE!J$67)</f>
        <v>84.6091861402095</v>
      </c>
      <c r="F31" s="49" t="n">
        <f aca="false">100000*F23/(AVERAGE(E13:F13)*24*Calculation_HIDE!K$67)</f>
        <v>35.4923390121076</v>
      </c>
      <c r="G31" s="49" t="n">
        <f aca="false">100000*G23/(AVERAGE(F13:G13)*24*Calculation_HIDE!L$67)</f>
        <v>44.9905989793178</v>
      </c>
      <c r="H31" s="49" t="n">
        <f aca="false">100000*H23/(AVERAGE(G13:H13)*24*Calculation_HIDE!M$67)</f>
        <v>46.3336019339243</v>
      </c>
      <c r="I31" s="49" t="n">
        <f aca="false">100000*I23/(AVERAGE(H13:I13)*24*Calculation_HIDE!N$67)</f>
        <v>43.6475960247113</v>
      </c>
      <c r="J31" s="49" t="n">
        <f aca="false">100000*J23/(AVERAGE(I13:J13)*24*Calculation_HIDE!O$67)</f>
        <v>38.8406728811743</v>
      </c>
      <c r="K31" s="49" t="n">
        <f aca="false">100000*K23/(AVERAGE(J13:K13)*24*Calculation_HIDE!P$67)</f>
        <v>42.3045930701048</v>
      </c>
      <c r="L31" s="49" t="n">
        <f aca="false">100000*L23/(AVERAGE(K13:L13)*24*Calculation_HIDE!Q$67)</f>
        <v>42.3045930701048</v>
      </c>
      <c r="M31" s="49" t="n">
        <f aca="false">100000*M23/(AVERAGE(L13:M13)*24*Calculation_HIDE!R$67)</f>
        <v>44.9905989793178</v>
      </c>
      <c r="N31" s="49" t="n">
        <f aca="false">100000*N23/(AVERAGE(M13:N13)*24*Calculation_HIDE!S$67)</f>
        <v>44.1980070716811</v>
      </c>
    </row>
    <row r="32" customFormat="false" ht="20.15" hidden="false" customHeight="true" outlineLevel="0" collapsed="false">
      <c r="A32" s="184"/>
    </row>
    <row r="40" customFormat="false" ht="20.15" hidden="false" customHeight="true" outlineLevel="0" collapsed="false">
      <c r="A40" s="197"/>
    </row>
    <row r="42" customFormat="false" ht="20.15" hidden="false" customHeight="true" outlineLevel="0" collapsed="false">
      <c r="A42" s="19"/>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S5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0" topLeftCell="AQ1" activePane="topRight" state="frozen"/>
      <selection pane="topLeft" activeCell="A1" activeCellId="0" sqref="A1"/>
      <selection pane="topRight" activeCell="A1" activeCellId="0" sqref="A1"/>
    </sheetView>
  </sheetViews>
  <sheetFormatPr defaultColWidth="9.19140625" defaultRowHeight="20.15" zeroHeight="false" outlineLevelRow="0" outlineLevelCol="0"/>
  <cols>
    <col collapsed="false" customWidth="true" hidden="false" outlineLevel="0" max="1" min="1" style="198" width="47.02"/>
    <col collapsed="false" customWidth="true" hidden="false" outlineLevel="0" max="44" min="2" style="198" width="15.54"/>
    <col collapsed="false" customWidth="true" hidden="false" outlineLevel="0" max="45" min="45" style="198" width="15.45"/>
    <col collapsed="false" customWidth="false" hidden="false" outlineLevel="0" max="1024" min="46" style="198" width="9.18"/>
  </cols>
  <sheetData>
    <row r="1" s="235" customFormat="true" ht="45" hidden="false" customHeight="true" outlineLevel="0" collapsed="false">
      <c r="A1" s="28" t="s">
        <v>267</v>
      </c>
      <c r="B1" s="234"/>
      <c r="C1" s="234"/>
      <c r="D1" s="234"/>
      <c r="E1" s="234"/>
    </row>
    <row r="2" s="235" customFormat="true" ht="15.5" hidden="false" customHeight="false" outlineLevel="0" collapsed="false">
      <c r="A2" s="34" t="s">
        <v>178</v>
      </c>
      <c r="B2" s="234"/>
      <c r="C2" s="234"/>
      <c r="D2" s="234"/>
      <c r="E2" s="234"/>
    </row>
    <row r="3" customFormat="false" ht="20.15" hidden="false" customHeight="true" outlineLevel="0" collapsed="false">
      <c r="A3" s="35" t="s">
        <v>256</v>
      </c>
      <c r="B3" s="202"/>
      <c r="C3" s="202"/>
      <c r="D3" s="202"/>
      <c r="E3" s="202"/>
    </row>
    <row r="4" customFormat="false" ht="20.15" hidden="false" customHeight="true" outlineLevel="0" collapsed="false">
      <c r="A4" s="34" t="s">
        <v>268</v>
      </c>
      <c r="B4" s="202"/>
      <c r="C4" s="202"/>
      <c r="D4" s="202"/>
      <c r="E4" s="202"/>
    </row>
    <row r="5" customFormat="false" ht="20.15" hidden="false" customHeight="true" outlineLevel="0" collapsed="false">
      <c r="A5" s="34" t="s">
        <v>269</v>
      </c>
      <c r="B5" s="203"/>
      <c r="C5" s="203"/>
      <c r="D5" s="203"/>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row>
    <row r="6" s="236" customFormat="true" ht="20.15" hidden="false" customHeight="true" outlineLevel="0" collapsed="false">
      <c r="A6" s="66" t="s">
        <v>270</v>
      </c>
      <c r="B6" s="204"/>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row>
    <row r="7" customFormat="false" ht="45" hidden="false" customHeight="true" outlineLevel="0" collapsed="false">
      <c r="A7" s="205" t="s">
        <v>260</v>
      </c>
      <c r="B7" s="206" t="s">
        <v>198</v>
      </c>
      <c r="C7" s="206" t="s">
        <v>199</v>
      </c>
      <c r="D7" s="206" t="s">
        <v>200</v>
      </c>
      <c r="E7" s="206" t="s">
        <v>201</v>
      </c>
      <c r="F7" s="206" t="s">
        <v>202</v>
      </c>
      <c r="G7" s="206" t="s">
        <v>203</v>
      </c>
      <c r="H7" s="206" t="s">
        <v>204</v>
      </c>
      <c r="I7" s="206" t="s">
        <v>205</v>
      </c>
      <c r="J7" s="206" t="s">
        <v>206</v>
      </c>
      <c r="K7" s="206" t="s">
        <v>207</v>
      </c>
      <c r="L7" s="206" t="s">
        <v>208</v>
      </c>
      <c r="M7" s="206" t="s">
        <v>209</v>
      </c>
      <c r="N7" s="206" t="s">
        <v>210</v>
      </c>
      <c r="O7" s="206" t="s">
        <v>211</v>
      </c>
      <c r="P7" s="206" t="s">
        <v>212</v>
      </c>
      <c r="Q7" s="206" t="s">
        <v>213</v>
      </c>
      <c r="R7" s="206" t="s">
        <v>214</v>
      </c>
      <c r="S7" s="206" t="s">
        <v>215</v>
      </c>
      <c r="T7" s="206" t="s">
        <v>216</v>
      </c>
      <c r="U7" s="206" t="s">
        <v>217</v>
      </c>
      <c r="V7" s="206" t="s">
        <v>218</v>
      </c>
      <c r="W7" s="206" t="s">
        <v>219</v>
      </c>
      <c r="X7" s="206" t="s">
        <v>220</v>
      </c>
      <c r="Y7" s="206" t="s">
        <v>221</v>
      </c>
      <c r="Z7" s="206" t="s">
        <v>222</v>
      </c>
      <c r="AA7" s="206" t="s">
        <v>223</v>
      </c>
      <c r="AB7" s="206" t="s">
        <v>224</v>
      </c>
      <c r="AC7" s="206" t="s">
        <v>225</v>
      </c>
      <c r="AD7" s="206" t="s">
        <v>226</v>
      </c>
      <c r="AE7" s="206" t="s">
        <v>227</v>
      </c>
      <c r="AF7" s="206" t="s">
        <v>228</v>
      </c>
      <c r="AG7" s="206" t="s">
        <v>229</v>
      </c>
      <c r="AH7" s="206" t="s">
        <v>230</v>
      </c>
      <c r="AI7" s="206" t="s">
        <v>231</v>
      </c>
      <c r="AJ7" s="206" t="s">
        <v>232</v>
      </c>
      <c r="AK7" s="206" t="s">
        <v>233</v>
      </c>
      <c r="AL7" s="206" t="s">
        <v>234</v>
      </c>
      <c r="AM7" s="206" t="s">
        <v>235</v>
      </c>
      <c r="AN7" s="206" t="s">
        <v>236</v>
      </c>
      <c r="AO7" s="206" t="s">
        <v>237</v>
      </c>
      <c r="AP7" s="206" t="s">
        <v>238</v>
      </c>
      <c r="AQ7" s="206" t="s">
        <v>239</v>
      </c>
      <c r="AR7" s="206" t="s">
        <v>240</v>
      </c>
      <c r="AS7" s="206" t="s">
        <v>241</v>
      </c>
    </row>
    <row r="8" customFormat="false" ht="20.15" hidden="false" customHeight="true" outlineLevel="0" collapsed="false">
      <c r="A8" s="198" t="s">
        <v>141</v>
      </c>
      <c r="B8" s="217" t="n">
        <v>341.01</v>
      </c>
      <c r="C8" s="217" t="n">
        <v>362.56</v>
      </c>
      <c r="D8" s="217" t="n">
        <v>365.61</v>
      </c>
      <c r="E8" s="217" t="n">
        <v>380.94</v>
      </c>
      <c r="F8" s="217" t="n">
        <v>409.13</v>
      </c>
      <c r="G8" s="212" t="n">
        <v>409.92</v>
      </c>
      <c r="H8" s="212" t="n">
        <v>455.1</v>
      </c>
      <c r="I8" s="213" t="n">
        <v>457.98</v>
      </c>
      <c r="J8" s="213" t="n">
        <v>460.25</v>
      </c>
      <c r="K8" s="212" t="n">
        <v>506.09</v>
      </c>
      <c r="L8" s="212" t="n">
        <v>529.59</v>
      </c>
      <c r="M8" s="212" t="n">
        <v>531.76</v>
      </c>
      <c r="N8" s="212" t="n">
        <v>581.08</v>
      </c>
      <c r="O8" s="212" t="n">
        <v>591.79</v>
      </c>
      <c r="P8" s="212" t="n">
        <v>596.22</v>
      </c>
      <c r="Q8" s="212" t="n">
        <v>675.9</v>
      </c>
      <c r="R8" s="212" t="n">
        <v>697.37</v>
      </c>
      <c r="S8" s="212" t="n">
        <v>703.15</v>
      </c>
      <c r="T8" s="212" t="n">
        <v>714.28</v>
      </c>
      <c r="U8" s="212" t="n">
        <v>716.96</v>
      </c>
      <c r="V8" s="212" t="n">
        <v>731.34</v>
      </c>
      <c r="W8" s="212" t="n">
        <v>756.81</v>
      </c>
      <c r="X8" s="214" t="n">
        <v>783.91</v>
      </c>
      <c r="Y8" s="212" t="n">
        <v>787.71</v>
      </c>
      <c r="Z8" s="213" t="n">
        <v>886.16</v>
      </c>
      <c r="AA8" s="213" t="n">
        <v>1067.69</v>
      </c>
      <c r="AB8" s="212" t="n">
        <v>1093.06</v>
      </c>
      <c r="AC8" s="212" t="n">
        <v>1168.48</v>
      </c>
      <c r="AD8" s="212" t="n">
        <v>1182.37</v>
      </c>
      <c r="AE8" s="212" t="n">
        <v>1256.13</v>
      </c>
      <c r="AF8" s="212" t="n">
        <v>1294.61</v>
      </c>
      <c r="AG8" s="212" t="n">
        <v>1339.14</v>
      </c>
      <c r="AH8" s="212" t="n">
        <v>1340.33</v>
      </c>
      <c r="AI8" s="212" t="n">
        <v>1348.64</v>
      </c>
      <c r="AJ8" s="212" t="n">
        <v>1348.86</v>
      </c>
      <c r="AK8" s="212" t="n">
        <v>1348.86</v>
      </c>
      <c r="AL8" s="212" t="n">
        <v>1349.11</v>
      </c>
      <c r="AM8" s="212" t="n">
        <v>1354.01</v>
      </c>
      <c r="AN8" s="212" t="n">
        <v>1354.26</v>
      </c>
      <c r="AO8" s="212" t="n">
        <v>1354.26</v>
      </c>
      <c r="AP8" s="212" t="n">
        <v>1354.26</v>
      </c>
      <c r="AQ8" s="212" t="n">
        <v>1354.44</v>
      </c>
      <c r="AR8" s="212" t="n">
        <v>1354.69</v>
      </c>
      <c r="AS8" s="212" t="n">
        <v>1355.16</v>
      </c>
    </row>
    <row r="9" customFormat="false" ht="20.15" hidden="false" customHeight="true" outlineLevel="0" collapsed="false">
      <c r="A9" s="198" t="s">
        <v>142</v>
      </c>
      <c r="B9" s="217" t="n">
        <v>0</v>
      </c>
      <c r="C9" s="217" t="n">
        <v>0</v>
      </c>
      <c r="D9" s="217" t="n">
        <v>0</v>
      </c>
      <c r="E9" s="217" t="n">
        <v>0</v>
      </c>
      <c r="F9" s="217" t="n">
        <v>0</v>
      </c>
      <c r="G9" s="212" t="n">
        <v>0</v>
      </c>
      <c r="H9" s="212" t="n">
        <v>0</v>
      </c>
      <c r="I9" s="213" t="n">
        <v>0</v>
      </c>
      <c r="J9" s="213" t="n">
        <v>0</v>
      </c>
      <c r="K9" s="212" t="n">
        <v>0</v>
      </c>
      <c r="L9" s="212" t="n">
        <v>0</v>
      </c>
      <c r="M9" s="212" t="n">
        <v>0</v>
      </c>
      <c r="N9" s="212" t="n">
        <v>0</v>
      </c>
      <c r="O9" s="212" t="n">
        <v>0</v>
      </c>
      <c r="P9" s="212" t="n">
        <v>0</v>
      </c>
      <c r="Q9" s="212" t="n">
        <v>0</v>
      </c>
      <c r="R9" s="212" t="n">
        <v>0</v>
      </c>
      <c r="S9" s="212" t="n">
        <v>0</v>
      </c>
      <c r="T9" s="212" t="n">
        <v>0</v>
      </c>
      <c r="U9" s="212" t="n">
        <v>0</v>
      </c>
      <c r="V9" s="212" t="n">
        <v>0</v>
      </c>
      <c r="W9" s="212" t="n">
        <v>0</v>
      </c>
      <c r="X9" s="214" t="n">
        <v>0</v>
      </c>
      <c r="Y9" s="212" t="n">
        <v>0</v>
      </c>
      <c r="Z9" s="213" t="n">
        <v>0</v>
      </c>
      <c r="AA9" s="213" t="n">
        <v>0</v>
      </c>
      <c r="AB9" s="212" t="n">
        <v>0</v>
      </c>
      <c r="AC9" s="212" t="n">
        <v>0</v>
      </c>
      <c r="AD9" s="212" t="n">
        <v>0</v>
      </c>
      <c r="AE9" s="212" t="n">
        <v>0</v>
      </c>
      <c r="AF9" s="212" t="n">
        <v>0</v>
      </c>
      <c r="AG9" s="212" t="n">
        <v>0</v>
      </c>
      <c r="AH9" s="212" t="n">
        <v>0</v>
      </c>
      <c r="AI9" s="212" t="n">
        <v>0</v>
      </c>
      <c r="AJ9" s="212" t="n">
        <v>0</v>
      </c>
      <c r="AK9" s="212" t="n">
        <v>0</v>
      </c>
      <c r="AL9" s="212" t="n">
        <v>0</v>
      </c>
      <c r="AM9" s="212" t="n">
        <v>0</v>
      </c>
      <c r="AN9" s="212" t="n">
        <v>0</v>
      </c>
      <c r="AO9" s="212" t="n">
        <v>0</v>
      </c>
      <c r="AP9" s="212" t="n">
        <v>0</v>
      </c>
      <c r="AQ9" s="212" t="n">
        <v>0</v>
      </c>
      <c r="AR9" s="212" t="n">
        <v>0</v>
      </c>
      <c r="AS9" s="212" t="n">
        <v>0</v>
      </c>
    </row>
    <row r="10" customFormat="false" ht="20.15" hidden="false" customHeight="true" outlineLevel="0" collapsed="false">
      <c r="A10" s="198" t="s">
        <v>112</v>
      </c>
      <c r="B10" s="217" t="n">
        <v>1.2</v>
      </c>
      <c r="C10" s="217" t="n">
        <v>1.2</v>
      </c>
      <c r="D10" s="217" t="n">
        <v>1.2</v>
      </c>
      <c r="E10" s="217" t="n">
        <v>1.2</v>
      </c>
      <c r="F10" s="217" t="n">
        <v>1.2</v>
      </c>
      <c r="G10" s="212" t="n">
        <v>1.2</v>
      </c>
      <c r="H10" s="212" t="n">
        <v>1.2</v>
      </c>
      <c r="I10" s="213" t="n">
        <v>1.2</v>
      </c>
      <c r="J10" s="213" t="n">
        <v>1.2</v>
      </c>
      <c r="K10" s="212" t="n">
        <v>1.2</v>
      </c>
      <c r="L10" s="212" t="n">
        <v>1.2</v>
      </c>
      <c r="M10" s="212" t="n">
        <v>1.2</v>
      </c>
      <c r="N10" s="212" t="n">
        <v>1.2</v>
      </c>
      <c r="O10" s="212" t="n">
        <v>1.2</v>
      </c>
      <c r="P10" s="212" t="n">
        <v>1.2</v>
      </c>
      <c r="Q10" s="212" t="n">
        <v>1.2</v>
      </c>
      <c r="R10" s="212" t="n">
        <v>1.2</v>
      </c>
      <c r="S10" s="212" t="n">
        <v>1.2</v>
      </c>
      <c r="T10" s="212" t="n">
        <v>1.2</v>
      </c>
      <c r="U10" s="212" t="n">
        <v>1.2</v>
      </c>
      <c r="V10" s="212" t="n">
        <v>1.2</v>
      </c>
      <c r="W10" s="212" t="n">
        <v>0</v>
      </c>
      <c r="X10" s="214" t="n">
        <v>0</v>
      </c>
      <c r="Y10" s="212" t="n">
        <v>0</v>
      </c>
      <c r="Z10" s="213" t="n">
        <v>0</v>
      </c>
      <c r="AA10" s="213" t="n">
        <v>0</v>
      </c>
      <c r="AB10" s="212" t="n">
        <v>0</v>
      </c>
      <c r="AC10" s="212" t="n">
        <v>0</v>
      </c>
      <c r="AD10" s="212" t="n">
        <v>0</v>
      </c>
      <c r="AE10" s="212" t="n">
        <v>0</v>
      </c>
      <c r="AF10" s="212" t="n">
        <v>0</v>
      </c>
      <c r="AG10" s="212" t="n">
        <v>0</v>
      </c>
      <c r="AH10" s="212" t="n">
        <v>0</v>
      </c>
      <c r="AI10" s="212" t="n">
        <v>0</v>
      </c>
      <c r="AJ10" s="212" t="n">
        <v>0</v>
      </c>
      <c r="AK10" s="212" t="n">
        <v>0</v>
      </c>
      <c r="AL10" s="212" t="n">
        <v>0</v>
      </c>
      <c r="AM10" s="212" t="n">
        <v>0</v>
      </c>
      <c r="AN10" s="212" t="n">
        <v>0</v>
      </c>
      <c r="AO10" s="212" t="n">
        <v>0</v>
      </c>
      <c r="AP10" s="212" t="n">
        <v>0</v>
      </c>
      <c r="AQ10" s="212" t="n">
        <v>0</v>
      </c>
      <c r="AR10" s="212" t="n">
        <v>0</v>
      </c>
      <c r="AS10" s="212" t="n">
        <v>0</v>
      </c>
    </row>
    <row r="11" customFormat="false" ht="20.15" hidden="false" customHeight="true" outlineLevel="0" collapsed="false">
      <c r="A11" s="198" t="s">
        <v>113</v>
      </c>
      <c r="B11" s="217" t="n">
        <v>1.2</v>
      </c>
      <c r="C11" s="217" t="n">
        <v>1.21</v>
      </c>
      <c r="D11" s="217" t="n">
        <v>1.33</v>
      </c>
      <c r="E11" s="217" t="n">
        <v>1.43</v>
      </c>
      <c r="F11" s="217" t="n">
        <v>1.8</v>
      </c>
      <c r="G11" s="212" t="n">
        <v>2.15</v>
      </c>
      <c r="H11" s="212" t="n">
        <v>2.37</v>
      </c>
      <c r="I11" s="213" t="n">
        <v>3.37</v>
      </c>
      <c r="J11" s="213" t="n">
        <v>5.66</v>
      </c>
      <c r="K11" s="212" t="n">
        <v>8.14</v>
      </c>
      <c r="L11" s="212" t="n">
        <v>11.48</v>
      </c>
      <c r="M11" s="212" t="n">
        <v>18.7</v>
      </c>
      <c r="N11" s="212" t="n">
        <v>27.04</v>
      </c>
      <c r="O11" s="212" t="n">
        <v>42.74</v>
      </c>
      <c r="P11" s="212" t="n">
        <v>48.86</v>
      </c>
      <c r="Q11" s="212" t="n">
        <v>55.35</v>
      </c>
      <c r="R11" s="212" t="n">
        <v>61.72</v>
      </c>
      <c r="S11" s="212" t="n">
        <v>72.61</v>
      </c>
      <c r="T11" s="212" t="n">
        <v>84.19</v>
      </c>
      <c r="U11" s="212" t="n">
        <v>101.48</v>
      </c>
      <c r="V11" s="212" t="n">
        <v>105.82</v>
      </c>
      <c r="W11" s="212" t="n">
        <v>116.19</v>
      </c>
      <c r="X11" s="214" t="n">
        <v>125.2</v>
      </c>
      <c r="Y11" s="212" t="n">
        <v>135.47</v>
      </c>
      <c r="Z11" s="213" t="n">
        <v>136.04</v>
      </c>
      <c r="AA11" s="213" t="n">
        <v>137.6</v>
      </c>
      <c r="AB11" s="212" t="n">
        <v>170.05</v>
      </c>
      <c r="AC11" s="212" t="n">
        <v>200.29</v>
      </c>
      <c r="AD11" s="212" t="n">
        <v>262.28</v>
      </c>
      <c r="AE11" s="212" t="n">
        <v>314.42</v>
      </c>
      <c r="AF11" s="212" t="n">
        <v>314.73</v>
      </c>
      <c r="AG11" s="212" t="n">
        <v>314.92</v>
      </c>
      <c r="AH11" s="212" t="n">
        <v>321.84</v>
      </c>
      <c r="AI11" s="212" t="n">
        <v>333.56</v>
      </c>
      <c r="AJ11" s="212" t="n">
        <v>333.56</v>
      </c>
      <c r="AK11" s="212" t="n">
        <v>333.56</v>
      </c>
      <c r="AL11" s="212" t="n">
        <v>333.56</v>
      </c>
      <c r="AM11" s="212" t="n">
        <v>334.27</v>
      </c>
      <c r="AN11" s="212" t="n">
        <v>334.38</v>
      </c>
      <c r="AO11" s="212" t="n">
        <v>334.76</v>
      </c>
      <c r="AP11" s="212" t="n">
        <v>334.91</v>
      </c>
      <c r="AQ11" s="212" t="n">
        <v>336.5</v>
      </c>
      <c r="AR11" s="212" t="n">
        <v>337.27</v>
      </c>
      <c r="AS11" s="212" t="n">
        <v>338.05</v>
      </c>
    </row>
    <row r="12" customFormat="false" ht="20.15" hidden="false" customHeight="true" outlineLevel="0" collapsed="false">
      <c r="A12" s="198" t="s">
        <v>143</v>
      </c>
      <c r="B12" s="217" t="n">
        <v>7.88</v>
      </c>
      <c r="C12" s="217" t="n">
        <v>7.88</v>
      </c>
      <c r="D12" s="217" t="n">
        <v>8.09</v>
      </c>
      <c r="E12" s="217" t="n">
        <v>8.09</v>
      </c>
      <c r="F12" s="217" t="n">
        <v>8.16</v>
      </c>
      <c r="G12" s="212" t="n">
        <v>8.33</v>
      </c>
      <c r="H12" s="212" t="n">
        <v>8.43</v>
      </c>
      <c r="I12" s="213" t="n">
        <v>8.43</v>
      </c>
      <c r="J12" s="213" t="n">
        <v>8.43</v>
      </c>
      <c r="K12" s="212" t="n">
        <v>8.59</v>
      </c>
      <c r="L12" s="212" t="n">
        <v>8.59</v>
      </c>
      <c r="M12" s="212" t="n">
        <v>8.59</v>
      </c>
      <c r="N12" s="212" t="n">
        <v>8.65</v>
      </c>
      <c r="O12" s="212" t="n">
        <v>8.55</v>
      </c>
      <c r="P12" s="212" t="n">
        <v>8.55</v>
      </c>
      <c r="Q12" s="212" t="n">
        <v>8.55</v>
      </c>
      <c r="R12" s="212" t="n">
        <v>8.75</v>
      </c>
      <c r="S12" s="212" t="n">
        <v>9.11</v>
      </c>
      <c r="T12" s="212" t="n">
        <v>9.11</v>
      </c>
      <c r="U12" s="212" t="n">
        <v>9.11</v>
      </c>
      <c r="V12" s="212" t="n">
        <v>9.11</v>
      </c>
      <c r="W12" s="212" t="n">
        <v>9.3</v>
      </c>
      <c r="X12" s="214" t="n">
        <v>9.41</v>
      </c>
      <c r="Y12" s="212" t="n">
        <v>9.41</v>
      </c>
      <c r="Z12" s="213" t="n">
        <v>9.59</v>
      </c>
      <c r="AA12" s="213" t="n">
        <v>10.23</v>
      </c>
      <c r="AB12" s="212" t="n">
        <v>10.23</v>
      </c>
      <c r="AC12" s="212" t="n">
        <v>10.23</v>
      </c>
      <c r="AD12" s="212" t="n">
        <v>10.44</v>
      </c>
      <c r="AE12" s="212" t="n">
        <v>10.75</v>
      </c>
      <c r="AF12" s="212" t="n">
        <v>10.75</v>
      </c>
      <c r="AG12" s="212" t="n">
        <v>10.75</v>
      </c>
      <c r="AH12" s="212" t="n">
        <v>10.99</v>
      </c>
      <c r="AI12" s="212" t="n">
        <v>10.99</v>
      </c>
      <c r="AJ12" s="212" t="n">
        <v>11.01</v>
      </c>
      <c r="AK12" s="212" t="n">
        <v>11.01</v>
      </c>
      <c r="AL12" s="212" t="n">
        <v>11.01</v>
      </c>
      <c r="AM12" s="212" t="n">
        <v>11.01</v>
      </c>
      <c r="AN12" s="212" t="n">
        <v>11.01</v>
      </c>
      <c r="AO12" s="212" t="n">
        <v>11.01</v>
      </c>
      <c r="AP12" s="212" t="n">
        <v>11.01</v>
      </c>
      <c r="AQ12" s="212" t="n">
        <v>11.18</v>
      </c>
      <c r="AR12" s="212" t="n">
        <v>11.18</v>
      </c>
      <c r="AS12" s="212" t="n">
        <v>11.18</v>
      </c>
    </row>
    <row r="13" customFormat="false" ht="20.15" hidden="false" customHeight="true" outlineLevel="0" collapsed="false">
      <c r="A13" s="198" t="s">
        <v>144</v>
      </c>
      <c r="B13" s="217" t="n">
        <v>0</v>
      </c>
      <c r="C13" s="217" t="n">
        <v>0</v>
      </c>
      <c r="D13" s="217" t="n">
        <v>0</v>
      </c>
      <c r="E13" s="217" t="n">
        <v>0</v>
      </c>
      <c r="F13" s="217" t="n">
        <v>0</v>
      </c>
      <c r="G13" s="212" t="n">
        <v>0</v>
      </c>
      <c r="H13" s="212" t="n">
        <v>0</v>
      </c>
      <c r="I13" s="213" t="n">
        <v>0</v>
      </c>
      <c r="J13" s="213" t="n">
        <v>0</v>
      </c>
      <c r="K13" s="212" t="n">
        <v>0</v>
      </c>
      <c r="L13" s="212" t="n">
        <v>0</v>
      </c>
      <c r="M13" s="212" t="n">
        <v>0</v>
      </c>
      <c r="N13" s="212" t="n">
        <v>0</v>
      </c>
      <c r="O13" s="212" t="n">
        <v>0</v>
      </c>
      <c r="P13" s="212" t="n">
        <v>0</v>
      </c>
      <c r="Q13" s="212" t="n">
        <v>0</v>
      </c>
      <c r="R13" s="212" t="n">
        <v>0</v>
      </c>
      <c r="S13" s="212" t="n">
        <v>0</v>
      </c>
      <c r="T13" s="212" t="n">
        <v>0</v>
      </c>
      <c r="U13" s="212" t="n">
        <v>0</v>
      </c>
      <c r="V13" s="212" t="n">
        <v>0</v>
      </c>
      <c r="W13" s="212" t="n">
        <v>0</v>
      </c>
      <c r="X13" s="214" t="n">
        <v>0</v>
      </c>
      <c r="Y13" s="212" t="n">
        <v>0</v>
      </c>
      <c r="Z13" s="213" t="n">
        <v>0</v>
      </c>
      <c r="AA13" s="213" t="n">
        <v>0</v>
      </c>
      <c r="AB13" s="212" t="n">
        <v>0</v>
      </c>
      <c r="AC13" s="212" t="n">
        <v>0</v>
      </c>
      <c r="AD13" s="212" t="n">
        <v>0</v>
      </c>
      <c r="AE13" s="212" t="n">
        <v>0</v>
      </c>
      <c r="AF13" s="212" t="n">
        <v>0</v>
      </c>
      <c r="AG13" s="212" t="n">
        <v>0</v>
      </c>
      <c r="AH13" s="212" t="n">
        <v>0</v>
      </c>
      <c r="AI13" s="212" t="n">
        <v>0</v>
      </c>
      <c r="AJ13" s="212" t="n">
        <v>0</v>
      </c>
      <c r="AK13" s="212" t="n">
        <v>0</v>
      </c>
      <c r="AL13" s="212" t="n">
        <v>0</v>
      </c>
      <c r="AM13" s="212" t="n">
        <v>0</v>
      </c>
      <c r="AN13" s="212" t="n">
        <v>0</v>
      </c>
      <c r="AO13" s="212" t="n">
        <v>0</v>
      </c>
      <c r="AP13" s="212" t="n">
        <v>0</v>
      </c>
      <c r="AQ13" s="212" t="n">
        <v>0</v>
      </c>
      <c r="AR13" s="212" t="n">
        <v>0</v>
      </c>
      <c r="AS13" s="212" t="n">
        <v>0</v>
      </c>
    </row>
    <row r="14" customFormat="false" ht="20.15" hidden="false" customHeight="true" outlineLevel="0" collapsed="false">
      <c r="A14" s="198" t="s">
        <v>145</v>
      </c>
      <c r="B14" s="217" t="n">
        <v>10.15</v>
      </c>
      <c r="C14" s="217" t="n">
        <v>10.75</v>
      </c>
      <c r="D14" s="217" t="n">
        <v>10.75</v>
      </c>
      <c r="E14" s="217" t="n">
        <v>10.75</v>
      </c>
      <c r="F14" s="217" t="n">
        <v>10.75</v>
      </c>
      <c r="G14" s="212" t="n">
        <v>10.73</v>
      </c>
      <c r="H14" s="212" t="n">
        <v>10.73</v>
      </c>
      <c r="I14" s="213" t="n">
        <v>10.73</v>
      </c>
      <c r="J14" s="213" t="n">
        <v>12.03</v>
      </c>
      <c r="K14" s="212" t="n">
        <v>12.55</v>
      </c>
      <c r="L14" s="212" t="n">
        <v>12.55</v>
      </c>
      <c r="M14" s="212" t="n">
        <v>12.55</v>
      </c>
      <c r="N14" s="212" t="n">
        <v>12.55</v>
      </c>
      <c r="O14" s="212" t="n">
        <v>12.55</v>
      </c>
      <c r="P14" s="212" t="n">
        <v>13.09</v>
      </c>
      <c r="Q14" s="212" t="n">
        <v>15.82</v>
      </c>
      <c r="R14" s="212" t="n">
        <v>16.66</v>
      </c>
      <c r="S14" s="212" t="n">
        <v>18.94</v>
      </c>
      <c r="T14" s="212" t="n">
        <v>18.94</v>
      </c>
      <c r="U14" s="212" t="n">
        <v>18.94</v>
      </c>
      <c r="V14" s="212" t="n">
        <v>18.94</v>
      </c>
      <c r="W14" s="212" t="n">
        <v>18.94</v>
      </c>
      <c r="X14" s="214" t="n">
        <v>18.94</v>
      </c>
      <c r="Y14" s="212" t="n">
        <v>18.94</v>
      </c>
      <c r="Z14" s="213" t="n">
        <v>18.94</v>
      </c>
      <c r="AA14" s="213" t="n">
        <v>23.33</v>
      </c>
      <c r="AB14" s="212" t="n">
        <v>23.33</v>
      </c>
      <c r="AC14" s="212" t="n">
        <v>23.33</v>
      </c>
      <c r="AD14" s="212" t="n">
        <v>23.33</v>
      </c>
      <c r="AE14" s="212" t="n">
        <v>20.06</v>
      </c>
      <c r="AF14" s="212" t="n">
        <v>20.06</v>
      </c>
      <c r="AG14" s="212" t="n">
        <v>20.06</v>
      </c>
      <c r="AH14" s="212" t="n">
        <v>20.06</v>
      </c>
      <c r="AI14" s="212" t="n">
        <v>19.5</v>
      </c>
      <c r="AJ14" s="212" t="n">
        <v>19.5</v>
      </c>
      <c r="AK14" s="212" t="n">
        <v>19.5</v>
      </c>
      <c r="AL14" s="212" t="n">
        <v>19.5</v>
      </c>
      <c r="AM14" s="212" t="n">
        <v>19.5</v>
      </c>
      <c r="AN14" s="212" t="n">
        <v>19.5</v>
      </c>
      <c r="AO14" s="212" t="n">
        <v>19.5</v>
      </c>
      <c r="AP14" s="212" t="n">
        <v>19.5</v>
      </c>
      <c r="AQ14" s="212" t="n">
        <v>19.5</v>
      </c>
      <c r="AR14" s="212" t="n">
        <v>19.5</v>
      </c>
      <c r="AS14" s="212" t="n">
        <v>19.5</v>
      </c>
    </row>
    <row r="15" customFormat="false" ht="20.15" hidden="false" customHeight="true" outlineLevel="0" collapsed="false">
      <c r="A15" s="198" t="s">
        <v>146</v>
      </c>
      <c r="B15" s="217" t="n">
        <v>0.17</v>
      </c>
      <c r="C15" s="217" t="n">
        <v>0.17</v>
      </c>
      <c r="D15" s="217" t="n">
        <v>0.17</v>
      </c>
      <c r="E15" s="217" t="n">
        <v>0.17</v>
      </c>
      <c r="F15" s="217" t="n">
        <v>0.17</v>
      </c>
      <c r="G15" s="212" t="n">
        <v>0.17</v>
      </c>
      <c r="H15" s="212" t="n">
        <v>0.17</v>
      </c>
      <c r="I15" s="213" t="n">
        <v>0.17</v>
      </c>
      <c r="J15" s="213" t="n">
        <v>0.17</v>
      </c>
      <c r="K15" s="212" t="n">
        <v>0.17</v>
      </c>
      <c r="L15" s="212" t="n">
        <v>0.17</v>
      </c>
      <c r="M15" s="212" t="n">
        <v>0.17</v>
      </c>
      <c r="N15" s="212" t="n">
        <v>0.17</v>
      </c>
      <c r="O15" s="212" t="n">
        <v>0.17</v>
      </c>
      <c r="P15" s="212" t="n">
        <v>0.17</v>
      </c>
      <c r="Q15" s="212" t="n">
        <v>0.17</v>
      </c>
      <c r="R15" s="212" t="n">
        <v>0.17</v>
      </c>
      <c r="S15" s="212" t="n">
        <v>0.17</v>
      </c>
      <c r="T15" s="212" t="n">
        <v>0.17</v>
      </c>
      <c r="U15" s="212" t="n">
        <v>0.17</v>
      </c>
      <c r="V15" s="212" t="n">
        <v>0.17</v>
      </c>
      <c r="W15" s="212" t="n">
        <v>0.17</v>
      </c>
      <c r="X15" s="214" t="n">
        <v>0.17</v>
      </c>
      <c r="Y15" s="212" t="n">
        <v>0.17</v>
      </c>
      <c r="Z15" s="213" t="n">
        <v>0.17</v>
      </c>
      <c r="AA15" s="213" t="n">
        <v>0.17</v>
      </c>
      <c r="AB15" s="212" t="n">
        <v>0.17</v>
      </c>
      <c r="AC15" s="212" t="n">
        <v>0.17</v>
      </c>
      <c r="AD15" s="212" t="n">
        <v>0.17</v>
      </c>
      <c r="AE15" s="212" t="n">
        <v>0.17</v>
      </c>
      <c r="AF15" s="212" t="n">
        <v>0.17</v>
      </c>
      <c r="AG15" s="212" t="n">
        <v>0.17</v>
      </c>
      <c r="AH15" s="212" t="n">
        <v>0.17</v>
      </c>
      <c r="AI15" s="212" t="n">
        <v>0.17</v>
      </c>
      <c r="AJ15" s="212" t="n">
        <v>0.17</v>
      </c>
      <c r="AK15" s="212" t="n">
        <v>0.17</v>
      </c>
      <c r="AL15" s="212" t="n">
        <v>0.17</v>
      </c>
      <c r="AM15" s="212" t="n">
        <v>0.17</v>
      </c>
      <c r="AN15" s="212" t="n">
        <v>0.17</v>
      </c>
      <c r="AO15" s="212" t="n">
        <v>0.17</v>
      </c>
      <c r="AP15" s="212" t="n">
        <v>0.17</v>
      </c>
      <c r="AQ15" s="212" t="n">
        <v>0.17</v>
      </c>
      <c r="AR15" s="212" t="n">
        <v>0.17</v>
      </c>
      <c r="AS15" s="212" t="n">
        <v>0.17</v>
      </c>
    </row>
    <row r="16" customFormat="false" ht="20.15" hidden="false" customHeight="true" outlineLevel="0" collapsed="false">
      <c r="A16" s="198" t="s">
        <v>147</v>
      </c>
      <c r="B16" s="217" t="n">
        <v>0</v>
      </c>
      <c r="C16" s="217" t="n">
        <v>0</v>
      </c>
      <c r="D16" s="217" t="n">
        <v>0</v>
      </c>
      <c r="E16" s="217" t="n">
        <v>0</v>
      </c>
      <c r="F16" s="217" t="n">
        <v>0</v>
      </c>
      <c r="G16" s="212" t="n">
        <v>0</v>
      </c>
      <c r="H16" s="212" t="n">
        <v>0</v>
      </c>
      <c r="I16" s="213" t="n">
        <v>0</v>
      </c>
      <c r="J16" s="213" t="n">
        <v>0</v>
      </c>
      <c r="K16" s="212" t="n">
        <v>0</v>
      </c>
      <c r="L16" s="212" t="n">
        <v>0</v>
      </c>
      <c r="M16" s="212" t="n">
        <v>0</v>
      </c>
      <c r="N16" s="212" t="n">
        <v>0</v>
      </c>
      <c r="O16" s="212" t="n">
        <v>0</v>
      </c>
      <c r="P16" s="212" t="n">
        <v>0</v>
      </c>
      <c r="Q16" s="212" t="n">
        <v>0</v>
      </c>
      <c r="R16" s="212" t="n">
        <v>0</v>
      </c>
      <c r="S16" s="212" t="n">
        <v>0</v>
      </c>
      <c r="T16" s="212" t="n">
        <v>0</v>
      </c>
      <c r="U16" s="212" t="n">
        <v>0</v>
      </c>
      <c r="V16" s="212" t="n">
        <v>0</v>
      </c>
      <c r="W16" s="212" t="n">
        <v>0</v>
      </c>
      <c r="X16" s="214" t="n">
        <v>0</v>
      </c>
      <c r="Y16" s="212" t="n">
        <v>0</v>
      </c>
      <c r="Z16" s="213" t="n">
        <v>0</v>
      </c>
      <c r="AA16" s="213" t="n">
        <v>0</v>
      </c>
      <c r="AB16" s="212" t="n">
        <v>0</v>
      </c>
      <c r="AC16" s="212" t="n">
        <v>0</v>
      </c>
      <c r="AD16" s="212" t="n">
        <v>0</v>
      </c>
      <c r="AE16" s="212" t="n">
        <v>0</v>
      </c>
      <c r="AF16" s="212" t="n">
        <v>0</v>
      </c>
      <c r="AG16" s="212" t="n">
        <v>0</v>
      </c>
      <c r="AH16" s="212" t="n">
        <v>0</v>
      </c>
      <c r="AI16" s="212" t="n">
        <v>2.22</v>
      </c>
      <c r="AJ16" s="212" t="n">
        <v>2.22</v>
      </c>
      <c r="AK16" s="212" t="n">
        <v>2.22</v>
      </c>
      <c r="AL16" s="212" t="n">
        <v>16.79</v>
      </c>
      <c r="AM16" s="212" t="n">
        <v>16.79</v>
      </c>
      <c r="AN16" s="212" t="n">
        <v>16.79</v>
      </c>
      <c r="AO16" s="212" t="n">
        <v>16.79</v>
      </c>
      <c r="AP16" s="212" t="n">
        <v>16.79</v>
      </c>
      <c r="AQ16" s="212" t="n">
        <v>17.57</v>
      </c>
      <c r="AR16" s="212" t="n">
        <v>17.57</v>
      </c>
      <c r="AS16" s="212" t="n">
        <v>17.57</v>
      </c>
    </row>
    <row r="17" customFormat="false" ht="20.15" hidden="false" customHeight="true" outlineLevel="0" collapsed="false">
      <c r="A17" s="198" t="s">
        <v>148</v>
      </c>
      <c r="B17" s="217" t="n">
        <v>0</v>
      </c>
      <c r="C17" s="217" t="n">
        <v>0</v>
      </c>
      <c r="D17" s="217" t="n">
        <v>0</v>
      </c>
      <c r="E17" s="217" t="n">
        <v>0</v>
      </c>
      <c r="F17" s="217" t="n">
        <v>0</v>
      </c>
      <c r="G17" s="212" t="n">
        <v>0</v>
      </c>
      <c r="H17" s="212" t="n">
        <v>0</v>
      </c>
      <c r="I17" s="213" t="n">
        <v>0</v>
      </c>
      <c r="J17" s="213" t="n">
        <v>0</v>
      </c>
      <c r="K17" s="212" t="n">
        <v>0</v>
      </c>
      <c r="L17" s="212" t="n">
        <v>0</v>
      </c>
      <c r="M17" s="212" t="n">
        <v>0</v>
      </c>
      <c r="N17" s="212" t="n">
        <v>0</v>
      </c>
      <c r="O17" s="212" t="n">
        <v>0</v>
      </c>
      <c r="P17" s="212" t="n">
        <v>0</v>
      </c>
      <c r="Q17" s="212" t="n">
        <v>0</v>
      </c>
      <c r="R17" s="212" t="n">
        <v>0</v>
      </c>
      <c r="S17" s="212" t="n">
        <v>0</v>
      </c>
      <c r="T17" s="212" t="n">
        <v>0</v>
      </c>
      <c r="U17" s="212" t="n">
        <v>0</v>
      </c>
      <c r="V17" s="212" t="n">
        <v>0</v>
      </c>
      <c r="W17" s="212" t="n">
        <v>0</v>
      </c>
      <c r="X17" s="214" t="n">
        <v>0</v>
      </c>
      <c r="Y17" s="212" t="n">
        <v>0</v>
      </c>
      <c r="Z17" s="213" t="n">
        <v>0</v>
      </c>
      <c r="AA17" s="213" t="n">
        <v>0</v>
      </c>
      <c r="AB17" s="212" t="n">
        <v>0</v>
      </c>
      <c r="AC17" s="212" t="n">
        <v>0</v>
      </c>
      <c r="AD17" s="212" t="n">
        <v>0</v>
      </c>
      <c r="AE17" s="212" t="n">
        <v>0</v>
      </c>
      <c r="AF17" s="212" t="n">
        <v>0</v>
      </c>
      <c r="AG17" s="212" t="n">
        <v>0</v>
      </c>
      <c r="AH17" s="212" t="n">
        <v>0</v>
      </c>
      <c r="AI17" s="212" t="n">
        <v>0</v>
      </c>
      <c r="AJ17" s="212" t="n">
        <v>0</v>
      </c>
      <c r="AK17" s="212" t="n">
        <v>0</v>
      </c>
      <c r="AL17" s="212" t="n">
        <v>0</v>
      </c>
      <c r="AM17" s="212" t="n">
        <v>0</v>
      </c>
      <c r="AN17" s="212" t="n">
        <v>0</v>
      </c>
      <c r="AO17" s="212" t="n">
        <v>0</v>
      </c>
      <c r="AP17" s="212" t="n">
        <v>0</v>
      </c>
      <c r="AQ17" s="212" t="n">
        <v>0</v>
      </c>
      <c r="AR17" s="212" t="n">
        <v>0</v>
      </c>
      <c r="AS17" s="212" t="n">
        <v>0</v>
      </c>
    </row>
    <row r="18" customFormat="false" ht="20.15" hidden="false" customHeight="true" outlineLevel="0" collapsed="false">
      <c r="A18" s="198" t="s">
        <v>149</v>
      </c>
      <c r="B18" s="217" t="n">
        <v>0.02</v>
      </c>
      <c r="C18" s="217" t="n">
        <v>0.02</v>
      </c>
      <c r="D18" s="217" t="n">
        <v>0.02</v>
      </c>
      <c r="E18" s="217" t="n">
        <v>0.27</v>
      </c>
      <c r="F18" s="217" t="n">
        <v>0.27</v>
      </c>
      <c r="G18" s="212" t="n">
        <v>0.77</v>
      </c>
      <c r="H18" s="212" t="n">
        <v>2.12</v>
      </c>
      <c r="I18" s="213" t="n">
        <v>2.12</v>
      </c>
      <c r="J18" s="213" t="n">
        <v>2.62</v>
      </c>
      <c r="K18" s="212" t="n">
        <v>3.43</v>
      </c>
      <c r="L18" s="212" t="n">
        <v>4.93</v>
      </c>
      <c r="M18" s="212" t="n">
        <v>5.42</v>
      </c>
      <c r="N18" s="212" t="n">
        <v>5.42</v>
      </c>
      <c r="O18" s="212" t="n">
        <v>10.8</v>
      </c>
      <c r="P18" s="212" t="n">
        <v>10.8</v>
      </c>
      <c r="Q18" s="212" t="n">
        <v>10.8</v>
      </c>
      <c r="R18" s="212" t="n">
        <v>10.8</v>
      </c>
      <c r="S18" s="212" t="n">
        <v>14.02</v>
      </c>
      <c r="T18" s="212" t="n">
        <v>14.02</v>
      </c>
      <c r="U18" s="212" t="n">
        <v>14.54</v>
      </c>
      <c r="V18" s="212" t="n">
        <v>15.54</v>
      </c>
      <c r="W18" s="212" t="n">
        <v>31.43</v>
      </c>
      <c r="X18" s="214" t="n">
        <v>32.18</v>
      </c>
      <c r="Y18" s="212" t="n">
        <v>35.66</v>
      </c>
      <c r="Z18" s="213" t="n">
        <v>36.39</v>
      </c>
      <c r="AA18" s="213" t="n">
        <v>41.69</v>
      </c>
      <c r="AB18" s="212" t="n">
        <v>45</v>
      </c>
      <c r="AC18" s="212" t="n">
        <v>53.2</v>
      </c>
      <c r="AD18" s="212" t="n">
        <v>53.7</v>
      </c>
      <c r="AE18" s="212" t="n">
        <v>68.01</v>
      </c>
      <c r="AF18" s="212" t="n">
        <v>68.01</v>
      </c>
      <c r="AG18" s="212" t="n">
        <v>68.01</v>
      </c>
      <c r="AH18" s="212" t="n">
        <v>68.5</v>
      </c>
      <c r="AI18" s="212" t="n">
        <v>68.54</v>
      </c>
      <c r="AJ18" s="212" t="n">
        <v>68.54</v>
      </c>
      <c r="AK18" s="212" t="n">
        <v>69.04</v>
      </c>
      <c r="AL18" s="212" t="n">
        <v>69.04</v>
      </c>
      <c r="AM18" s="212" t="n">
        <v>71.31</v>
      </c>
      <c r="AN18" s="212" t="n">
        <v>71.31</v>
      </c>
      <c r="AO18" s="212" t="n">
        <v>71.31</v>
      </c>
      <c r="AP18" s="212" t="n">
        <v>71.31</v>
      </c>
      <c r="AQ18" s="212" t="n">
        <v>72.22</v>
      </c>
      <c r="AR18" s="212" t="n">
        <v>72.22</v>
      </c>
      <c r="AS18" s="212" t="n">
        <v>72.22</v>
      </c>
    </row>
    <row r="19" customFormat="false" ht="20.15" hidden="false" customHeight="true" outlineLevel="0" collapsed="false">
      <c r="A19" s="198" t="s">
        <v>150</v>
      </c>
      <c r="B19" s="217" t="n">
        <v>6.31</v>
      </c>
      <c r="C19" s="217" t="n">
        <v>4.94</v>
      </c>
      <c r="D19" s="217" t="n">
        <v>4.94</v>
      </c>
      <c r="E19" s="217" t="n">
        <v>4.94</v>
      </c>
      <c r="F19" s="217" t="n">
        <v>4.94</v>
      </c>
      <c r="G19" s="212" t="n">
        <v>4.94</v>
      </c>
      <c r="H19" s="212" t="n">
        <v>6.94</v>
      </c>
      <c r="I19" s="213" t="n">
        <v>9.79</v>
      </c>
      <c r="J19" s="213" t="n">
        <v>9.79</v>
      </c>
      <c r="K19" s="212" t="n">
        <v>9.79</v>
      </c>
      <c r="L19" s="212" t="n">
        <v>9.79</v>
      </c>
      <c r="M19" s="212" t="n">
        <v>9.79</v>
      </c>
      <c r="N19" s="212" t="n">
        <v>9.79</v>
      </c>
      <c r="O19" s="212" t="n">
        <v>9.79</v>
      </c>
      <c r="P19" s="212" t="n">
        <v>10.78</v>
      </c>
      <c r="Q19" s="212" t="n">
        <v>10.78</v>
      </c>
      <c r="R19" s="212" t="n">
        <v>11.27</v>
      </c>
      <c r="S19" s="212" t="n">
        <v>11</v>
      </c>
      <c r="T19" s="212" t="n">
        <v>11</v>
      </c>
      <c r="U19" s="212" t="n">
        <v>29.8</v>
      </c>
      <c r="V19" s="212" t="n">
        <v>29.8</v>
      </c>
      <c r="W19" s="212" t="n">
        <v>29.82</v>
      </c>
      <c r="X19" s="214" t="n">
        <v>29.82</v>
      </c>
      <c r="Y19" s="212" t="n">
        <v>29.82</v>
      </c>
      <c r="Z19" s="213" t="n">
        <v>29.82</v>
      </c>
      <c r="AA19" s="213" t="n">
        <v>31.03</v>
      </c>
      <c r="AB19" s="212" t="n">
        <v>31.03</v>
      </c>
      <c r="AC19" s="212" t="n">
        <v>31.03</v>
      </c>
      <c r="AD19" s="212" t="n">
        <v>31.03</v>
      </c>
      <c r="AE19" s="212" t="n">
        <v>39.12</v>
      </c>
      <c r="AF19" s="212" t="n">
        <v>39.12</v>
      </c>
      <c r="AG19" s="212" t="n">
        <v>39.12</v>
      </c>
      <c r="AH19" s="212" t="n">
        <v>39.12</v>
      </c>
      <c r="AI19" s="212" t="n">
        <v>47.38</v>
      </c>
      <c r="AJ19" s="212" t="n">
        <v>47.38</v>
      </c>
      <c r="AK19" s="212" t="n">
        <v>47.38</v>
      </c>
      <c r="AL19" s="212" t="n">
        <v>47.38</v>
      </c>
      <c r="AM19" s="212" t="n">
        <v>51.29</v>
      </c>
      <c r="AN19" s="212" t="n">
        <v>51.29</v>
      </c>
      <c r="AO19" s="212" t="n">
        <v>51.29</v>
      </c>
      <c r="AP19" s="212" t="n">
        <v>51.77</v>
      </c>
      <c r="AQ19" s="212" t="n">
        <v>51.77</v>
      </c>
      <c r="AR19" s="212" t="n">
        <v>51.77</v>
      </c>
      <c r="AS19" s="237" t="n">
        <v>51.77</v>
      </c>
    </row>
    <row r="20" s="209" customFormat="true" ht="20.15" hidden="false" customHeight="true" outlineLevel="0" collapsed="false">
      <c r="A20" s="238" t="s">
        <v>151</v>
      </c>
      <c r="B20" s="222" t="n">
        <v>367.94</v>
      </c>
      <c r="C20" s="222" t="n">
        <v>388.74</v>
      </c>
      <c r="D20" s="222" t="n">
        <v>392.11</v>
      </c>
      <c r="E20" s="222" t="n">
        <v>407.79</v>
      </c>
      <c r="F20" s="222" t="n">
        <v>436.42</v>
      </c>
      <c r="G20" s="222" t="n">
        <v>438.22</v>
      </c>
      <c r="H20" s="222" t="n">
        <v>487.07</v>
      </c>
      <c r="I20" s="222" t="n">
        <v>493.79</v>
      </c>
      <c r="J20" s="222" t="n">
        <v>500.15</v>
      </c>
      <c r="K20" s="222" t="n">
        <v>549.96</v>
      </c>
      <c r="L20" s="222" t="n">
        <v>578.29</v>
      </c>
      <c r="M20" s="222" t="n">
        <v>588.18</v>
      </c>
      <c r="N20" s="222" t="n">
        <v>645.9</v>
      </c>
      <c r="O20" s="222" t="n">
        <v>677.6</v>
      </c>
      <c r="P20" s="222" t="n">
        <v>689.67</v>
      </c>
      <c r="Q20" s="222" t="n">
        <v>778.57</v>
      </c>
      <c r="R20" s="222" t="n">
        <v>807.94</v>
      </c>
      <c r="S20" s="222" t="n">
        <v>830.2</v>
      </c>
      <c r="T20" s="222" t="n">
        <v>852.92</v>
      </c>
      <c r="U20" s="222" t="n">
        <v>892.2</v>
      </c>
      <c r="V20" s="222" t="n">
        <v>911.92</v>
      </c>
      <c r="W20" s="222" t="n">
        <v>962.65</v>
      </c>
      <c r="X20" s="222" t="n">
        <v>999.63</v>
      </c>
      <c r="Y20" s="222" t="n">
        <v>1017.18</v>
      </c>
      <c r="Z20" s="222" t="n">
        <v>1117.12</v>
      </c>
      <c r="AA20" s="222" t="n">
        <v>1311.74</v>
      </c>
      <c r="AB20" s="222" t="n">
        <v>1372.87</v>
      </c>
      <c r="AC20" s="222" t="n">
        <v>1486.72</v>
      </c>
      <c r="AD20" s="222" t="n">
        <v>1563.31</v>
      </c>
      <c r="AE20" s="222" t="n">
        <f aca="false">SUM(AE8:AE19)</f>
        <v>1708.66</v>
      </c>
      <c r="AF20" s="222" t="n">
        <f aca="false">SUM(AF8:AF19)</f>
        <v>1747.45</v>
      </c>
      <c r="AG20" s="222" t="n">
        <f aca="false">SUM(AG8:AG19)</f>
        <v>1792.17</v>
      </c>
      <c r="AH20" s="222" t="n">
        <f aca="false">SUM(AH8:AH19)</f>
        <v>1801.01</v>
      </c>
      <c r="AI20" s="222" t="n">
        <f aca="false">SUM(AI8:AI19)</f>
        <v>1831</v>
      </c>
      <c r="AJ20" s="222" t="n">
        <f aca="false">SUM(AJ8:AJ19)</f>
        <v>1831.24</v>
      </c>
      <c r="AK20" s="222" t="n">
        <f aca="false">SUM(AK8:AK19)</f>
        <v>1831.74</v>
      </c>
      <c r="AL20" s="222" t="n">
        <f aca="false">SUM(AL8:AL19)</f>
        <v>1846.56</v>
      </c>
      <c r="AM20" s="222" t="n">
        <f aca="false">SUM(AM8:AM19)</f>
        <v>1858.35</v>
      </c>
      <c r="AN20" s="222" t="n">
        <f aca="false">SUM(AN8:AN19)</f>
        <v>1858.71</v>
      </c>
      <c r="AO20" s="222" t="n">
        <f aca="false">SUM(AO8:AO19)</f>
        <v>1859.09</v>
      </c>
      <c r="AP20" s="222" t="n">
        <f aca="false">SUM(AP8:AP19)</f>
        <v>1859.72</v>
      </c>
      <c r="AQ20" s="222" t="n">
        <f aca="false">SUM(AQ8:AQ19)</f>
        <v>1863.35</v>
      </c>
      <c r="AR20" s="222" t="n">
        <f aca="false">SUM(AR8:AR19)</f>
        <v>1864.37</v>
      </c>
      <c r="AS20" s="222" t="n">
        <f aca="false">SUM(AS8:AS19)</f>
        <v>1865.62</v>
      </c>
    </row>
    <row r="21" customFormat="false" ht="20.15" hidden="false" customHeight="true" outlineLevel="0" collapsed="false">
      <c r="A21" s="210"/>
      <c r="B21" s="211"/>
      <c r="C21" s="211"/>
      <c r="D21" s="211"/>
      <c r="E21" s="211"/>
      <c r="F21" s="213"/>
      <c r="G21" s="213"/>
      <c r="H21" s="213"/>
      <c r="I21" s="213"/>
      <c r="J21" s="213"/>
      <c r="K21" s="213"/>
      <c r="L21" s="213"/>
      <c r="M21" s="213"/>
      <c r="N21" s="213"/>
      <c r="O21" s="213"/>
      <c r="P21" s="213"/>
      <c r="Q21" s="213"/>
      <c r="R21" s="214"/>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row>
    <row r="22" s="34" customFormat="true" ht="45" hidden="false" customHeight="true" outlineLevel="0" collapsed="false">
      <c r="A22" s="190" t="s">
        <v>271</v>
      </c>
      <c r="B22" s="215" t="s">
        <v>198</v>
      </c>
      <c r="C22" s="215" t="s">
        <v>199</v>
      </c>
      <c r="D22" s="215" t="s">
        <v>200</v>
      </c>
      <c r="E22" s="215" t="s">
        <v>201</v>
      </c>
      <c r="F22" s="215" t="s">
        <v>202</v>
      </c>
      <c r="G22" s="215" t="s">
        <v>203</v>
      </c>
      <c r="H22" s="215" t="s">
        <v>204</v>
      </c>
      <c r="I22" s="215" t="s">
        <v>205</v>
      </c>
      <c r="J22" s="215" t="s">
        <v>206</v>
      </c>
      <c r="K22" s="215" t="s">
        <v>207</v>
      </c>
      <c r="L22" s="215" t="s">
        <v>208</v>
      </c>
      <c r="M22" s="215" t="s">
        <v>209</v>
      </c>
      <c r="N22" s="215" t="s">
        <v>210</v>
      </c>
      <c r="O22" s="215" t="s">
        <v>211</v>
      </c>
      <c r="P22" s="215" t="s">
        <v>212</v>
      </c>
      <c r="Q22" s="215" t="s">
        <v>213</v>
      </c>
      <c r="R22" s="215" t="s">
        <v>214</v>
      </c>
      <c r="S22" s="215" t="s">
        <v>215</v>
      </c>
      <c r="T22" s="215" t="s">
        <v>216</v>
      </c>
      <c r="U22" s="215" t="s">
        <v>217</v>
      </c>
      <c r="V22" s="215" t="s">
        <v>218</v>
      </c>
      <c r="W22" s="215" t="s">
        <v>219</v>
      </c>
      <c r="X22" s="215" t="s">
        <v>220</v>
      </c>
      <c r="Y22" s="215" t="s">
        <v>221</v>
      </c>
      <c r="Z22" s="215" t="s">
        <v>222</v>
      </c>
      <c r="AA22" s="215" t="s">
        <v>223</v>
      </c>
      <c r="AB22" s="215" t="s">
        <v>224</v>
      </c>
      <c r="AC22" s="215" t="s">
        <v>225</v>
      </c>
      <c r="AD22" s="215" t="s">
        <v>226</v>
      </c>
      <c r="AE22" s="215" t="s">
        <v>227</v>
      </c>
      <c r="AF22" s="215" t="s">
        <v>228</v>
      </c>
      <c r="AG22" s="215" t="s">
        <v>229</v>
      </c>
      <c r="AH22" s="215" t="s">
        <v>230</v>
      </c>
      <c r="AI22" s="215" t="s">
        <v>231</v>
      </c>
      <c r="AJ22" s="215" t="s">
        <v>232</v>
      </c>
      <c r="AK22" s="215" t="s">
        <v>233</v>
      </c>
      <c r="AL22" s="215" t="s">
        <v>234</v>
      </c>
      <c r="AM22" s="215" t="s">
        <v>235</v>
      </c>
      <c r="AN22" s="215" t="s">
        <v>236</v>
      </c>
      <c r="AO22" s="215" t="s">
        <v>237</v>
      </c>
      <c r="AP22" s="215" t="s">
        <v>238</v>
      </c>
      <c r="AQ22" s="215" t="s">
        <v>239</v>
      </c>
      <c r="AR22" s="215" t="s">
        <v>240</v>
      </c>
      <c r="AS22" s="206" t="s">
        <v>241</v>
      </c>
    </row>
    <row r="23" customFormat="false" ht="20.15" hidden="false" customHeight="true" outlineLevel="0" collapsed="false">
      <c r="A23" s="198" t="s">
        <v>141</v>
      </c>
      <c r="B23" s="216" t="s">
        <v>192</v>
      </c>
      <c r="C23" s="217" t="n">
        <v>195.01</v>
      </c>
      <c r="D23" s="217" t="n">
        <v>223.12</v>
      </c>
      <c r="E23" s="217" t="n">
        <v>192.52</v>
      </c>
      <c r="F23" s="217" t="n">
        <v>391.21</v>
      </c>
      <c r="G23" s="212" t="n">
        <v>331.45</v>
      </c>
      <c r="H23" s="212" t="n">
        <v>193.42</v>
      </c>
      <c r="I23" s="213" t="n">
        <v>242.21</v>
      </c>
      <c r="J23" s="213" t="n">
        <v>274.92</v>
      </c>
      <c r="K23" s="212" t="n">
        <v>345.5</v>
      </c>
      <c r="L23" s="212" t="n">
        <v>313.39</v>
      </c>
      <c r="M23" s="212" t="n">
        <v>221.18</v>
      </c>
      <c r="N23" s="212" t="n">
        <v>465.12</v>
      </c>
      <c r="O23" s="212" t="n">
        <v>512.26</v>
      </c>
      <c r="P23" s="212" t="n">
        <v>243.5</v>
      </c>
      <c r="Q23" s="212" t="n">
        <v>223.78</v>
      </c>
      <c r="R23" s="212" t="n">
        <v>478.88</v>
      </c>
      <c r="S23" s="212" t="n">
        <v>563.76</v>
      </c>
      <c r="T23" s="212" t="n">
        <v>395.17</v>
      </c>
      <c r="U23" s="212" t="n">
        <v>327</v>
      </c>
      <c r="V23" s="212" t="n">
        <v>574.45</v>
      </c>
      <c r="W23" s="212" t="n">
        <v>537.8</v>
      </c>
      <c r="X23" s="213" t="n">
        <v>318.15</v>
      </c>
      <c r="Y23" s="213" t="n">
        <v>388.03</v>
      </c>
      <c r="Z23" s="213" t="n">
        <v>489.57</v>
      </c>
      <c r="AA23" s="213" t="n">
        <v>684.78</v>
      </c>
      <c r="AB23" s="213" t="n">
        <v>527.54</v>
      </c>
      <c r="AC23" s="213" t="n">
        <v>537.4</v>
      </c>
      <c r="AD23" s="213" t="n">
        <v>755.52</v>
      </c>
      <c r="AE23" s="213" t="n">
        <v>907.29</v>
      </c>
      <c r="AF23" s="213" t="n">
        <v>506.81</v>
      </c>
      <c r="AG23" s="213" t="n">
        <v>555.21</v>
      </c>
      <c r="AH23" s="213" t="n">
        <v>963.92</v>
      </c>
      <c r="AI23" s="213" t="n">
        <v>959.86</v>
      </c>
      <c r="AJ23" s="213" t="n">
        <v>578.85</v>
      </c>
      <c r="AK23" s="213" t="n">
        <v>610.3</v>
      </c>
      <c r="AL23" s="213" t="n">
        <v>850.62</v>
      </c>
      <c r="AM23" s="212" t="n">
        <v>1198.66</v>
      </c>
      <c r="AN23" s="212" t="n">
        <v>543.98</v>
      </c>
      <c r="AO23" s="212" t="n">
        <v>583.16</v>
      </c>
      <c r="AP23" s="212" t="n">
        <v>937.73</v>
      </c>
      <c r="AQ23" s="212" t="n">
        <v>951.39</v>
      </c>
      <c r="AR23" s="212" t="n">
        <v>531.02</v>
      </c>
      <c r="AS23" s="212" t="n">
        <v>357.23</v>
      </c>
    </row>
    <row r="24" customFormat="false" ht="20.15" hidden="false" customHeight="true" outlineLevel="0" collapsed="false">
      <c r="A24" s="198" t="s">
        <v>142</v>
      </c>
      <c r="B24" s="216" t="s">
        <v>192</v>
      </c>
      <c r="C24" s="217" t="n">
        <v>0</v>
      </c>
      <c r="D24" s="217" t="n">
        <v>0</v>
      </c>
      <c r="E24" s="217" t="n">
        <v>0</v>
      </c>
      <c r="F24" s="217" t="n">
        <v>0</v>
      </c>
      <c r="G24" s="217" t="n">
        <v>0</v>
      </c>
      <c r="H24" s="217" t="n">
        <v>0</v>
      </c>
      <c r="I24" s="217" t="n">
        <v>0</v>
      </c>
      <c r="J24" s="217" t="n">
        <v>0</v>
      </c>
      <c r="K24" s="217" t="n">
        <v>0</v>
      </c>
      <c r="L24" s="217" t="n">
        <v>0</v>
      </c>
      <c r="M24" s="217" t="n">
        <v>0</v>
      </c>
      <c r="N24" s="217" t="n">
        <v>0</v>
      </c>
      <c r="O24" s="217" t="n">
        <v>0</v>
      </c>
      <c r="P24" s="217" t="n">
        <v>0</v>
      </c>
      <c r="Q24" s="217" t="n">
        <v>0</v>
      </c>
      <c r="R24" s="217" t="n">
        <v>0</v>
      </c>
      <c r="S24" s="217" t="n">
        <v>0</v>
      </c>
      <c r="T24" s="217" t="n">
        <v>0</v>
      </c>
      <c r="U24" s="217" t="n">
        <v>0</v>
      </c>
      <c r="V24" s="217" t="n">
        <v>0</v>
      </c>
      <c r="W24" s="217" t="n">
        <v>0</v>
      </c>
      <c r="X24" s="217" t="n">
        <v>0</v>
      </c>
      <c r="Y24" s="217" t="n">
        <v>0</v>
      </c>
      <c r="Z24" s="213" t="n">
        <v>0</v>
      </c>
      <c r="AA24" s="213" t="n">
        <v>0</v>
      </c>
      <c r="AB24" s="213" t="n">
        <v>0</v>
      </c>
      <c r="AC24" s="213" t="n">
        <v>0</v>
      </c>
      <c r="AD24" s="213" t="n">
        <v>0</v>
      </c>
      <c r="AE24" s="213" t="n">
        <v>0</v>
      </c>
      <c r="AF24" s="213" t="n">
        <v>0</v>
      </c>
      <c r="AG24" s="213" t="n">
        <v>0</v>
      </c>
      <c r="AH24" s="213" t="n">
        <v>0</v>
      </c>
      <c r="AI24" s="213" t="n">
        <v>0</v>
      </c>
      <c r="AJ24" s="213" t="n">
        <v>0</v>
      </c>
      <c r="AK24" s="213" t="n">
        <v>0</v>
      </c>
      <c r="AL24" s="213" t="n">
        <v>0</v>
      </c>
      <c r="AM24" s="212" t="n">
        <v>0</v>
      </c>
      <c r="AN24" s="212" t="n">
        <v>0</v>
      </c>
      <c r="AO24" s="212" t="n">
        <v>0</v>
      </c>
      <c r="AP24" s="212" t="n">
        <v>0</v>
      </c>
      <c r="AQ24" s="212" t="n">
        <v>0</v>
      </c>
      <c r="AR24" s="212" t="n">
        <v>0</v>
      </c>
      <c r="AS24" s="212" t="n">
        <v>0</v>
      </c>
    </row>
    <row r="25" customFormat="false" ht="20.15" hidden="false" customHeight="true" outlineLevel="0" collapsed="false">
      <c r="A25" s="202" t="s">
        <v>156</v>
      </c>
      <c r="B25" s="218" t="s">
        <v>192</v>
      </c>
      <c r="C25" s="217" t="n">
        <v>0.1</v>
      </c>
      <c r="D25" s="217" t="n">
        <v>0.22</v>
      </c>
      <c r="E25" s="217" t="n">
        <v>0.06</v>
      </c>
      <c r="F25" s="217" t="n">
        <v>0.08</v>
      </c>
      <c r="G25" s="212" t="n">
        <v>0.66</v>
      </c>
      <c r="H25" s="212" t="n">
        <v>0.7</v>
      </c>
      <c r="I25" s="213" t="n">
        <v>1.07</v>
      </c>
      <c r="J25" s="213" t="n">
        <v>0.85</v>
      </c>
      <c r="K25" s="212" t="n">
        <v>0.96</v>
      </c>
      <c r="L25" s="212" t="n">
        <v>0.83</v>
      </c>
      <c r="M25" s="212" t="n">
        <v>0.7</v>
      </c>
      <c r="N25" s="212" t="n">
        <v>0.64</v>
      </c>
      <c r="O25" s="212" t="n">
        <v>0</v>
      </c>
      <c r="P25" s="212" t="n">
        <v>0</v>
      </c>
      <c r="Q25" s="212" t="n">
        <v>0</v>
      </c>
      <c r="R25" s="212" t="n">
        <v>0.02</v>
      </c>
      <c r="S25" s="212" t="n">
        <v>0</v>
      </c>
      <c r="T25" s="212" t="n">
        <v>0</v>
      </c>
      <c r="U25" s="212" t="n">
        <v>0</v>
      </c>
      <c r="V25" s="212" t="n">
        <v>0</v>
      </c>
      <c r="W25" s="212" t="n">
        <v>0</v>
      </c>
      <c r="X25" s="213" t="n">
        <v>0</v>
      </c>
      <c r="Y25" s="213" t="n">
        <v>0</v>
      </c>
      <c r="Z25" s="213" t="n">
        <v>0</v>
      </c>
      <c r="AA25" s="213" t="n">
        <v>0</v>
      </c>
      <c r="AB25" s="213" t="n">
        <v>0</v>
      </c>
      <c r="AC25" s="213" t="n">
        <v>0</v>
      </c>
      <c r="AD25" s="213" t="n">
        <v>0</v>
      </c>
      <c r="AE25" s="213" t="n">
        <v>0</v>
      </c>
      <c r="AF25" s="213" t="n">
        <v>0</v>
      </c>
      <c r="AG25" s="213" t="n">
        <v>0</v>
      </c>
      <c r="AH25" s="213" t="n">
        <v>0</v>
      </c>
      <c r="AI25" s="213" t="n">
        <v>0</v>
      </c>
      <c r="AJ25" s="213" t="n">
        <v>0</v>
      </c>
      <c r="AK25" s="213" t="n">
        <v>0</v>
      </c>
      <c r="AL25" s="213" t="n">
        <v>0</v>
      </c>
      <c r="AM25" s="212" t="n">
        <v>0</v>
      </c>
      <c r="AN25" s="212" t="n">
        <v>0</v>
      </c>
      <c r="AO25" s="212" t="n">
        <v>0</v>
      </c>
      <c r="AP25" s="212" t="n">
        <v>0</v>
      </c>
      <c r="AQ25" s="212" t="n">
        <v>0</v>
      </c>
      <c r="AR25" s="212" t="n">
        <v>0</v>
      </c>
      <c r="AS25" s="212" t="n">
        <v>0</v>
      </c>
    </row>
    <row r="26" customFormat="false" ht="20.15" hidden="false" customHeight="true" outlineLevel="0" collapsed="false">
      <c r="A26" s="202" t="s">
        <v>262</v>
      </c>
      <c r="B26" s="218" t="s">
        <v>192</v>
      </c>
      <c r="C26" s="217" t="n">
        <v>0.12</v>
      </c>
      <c r="D26" s="217" t="n">
        <v>0.49</v>
      </c>
      <c r="E26" s="217" t="n">
        <v>0.39</v>
      </c>
      <c r="F26" s="217" t="n">
        <v>0.13</v>
      </c>
      <c r="G26" s="212" t="n">
        <v>0.31</v>
      </c>
      <c r="H26" s="212" t="n">
        <v>0.75</v>
      </c>
      <c r="I26" s="213" t="n">
        <v>0.96</v>
      </c>
      <c r="J26" s="213" t="n">
        <v>0.46</v>
      </c>
      <c r="K26" s="212" t="n">
        <v>0.53</v>
      </c>
      <c r="L26" s="212" t="n">
        <v>3.04</v>
      </c>
      <c r="M26" s="212" t="n">
        <v>4.87</v>
      </c>
      <c r="N26" s="212" t="n">
        <v>4.18</v>
      </c>
      <c r="O26" s="212" t="n">
        <v>5.48</v>
      </c>
      <c r="P26" s="212" t="n">
        <v>16.02</v>
      </c>
      <c r="Q26" s="212" t="n">
        <v>17.73</v>
      </c>
      <c r="R26" s="212" t="n">
        <v>6.46</v>
      </c>
      <c r="S26" s="212" t="n">
        <v>10.42</v>
      </c>
      <c r="T26" s="212" t="n">
        <v>30.69</v>
      </c>
      <c r="U26" s="212" t="n">
        <v>28.09</v>
      </c>
      <c r="V26" s="212" t="n">
        <v>8.98</v>
      </c>
      <c r="W26" s="212" t="n">
        <v>14.08</v>
      </c>
      <c r="X26" s="213" t="n">
        <v>41.58</v>
      </c>
      <c r="Y26" s="213" t="n">
        <v>40.17</v>
      </c>
      <c r="Z26" s="213" t="n">
        <v>15.19</v>
      </c>
      <c r="AA26" s="213" t="n">
        <v>22.56</v>
      </c>
      <c r="AB26" s="213" t="n">
        <v>70.69</v>
      </c>
      <c r="AC26" s="213" t="n">
        <v>66.02</v>
      </c>
      <c r="AD26" s="213" t="n">
        <v>26.18</v>
      </c>
      <c r="AE26" s="213" t="n">
        <v>37.63</v>
      </c>
      <c r="AF26" s="213" t="n">
        <v>113.59</v>
      </c>
      <c r="AG26" s="213" t="n">
        <v>92.3</v>
      </c>
      <c r="AH26" s="213" t="n">
        <v>28.82</v>
      </c>
      <c r="AI26" s="213" t="n">
        <v>45.49</v>
      </c>
      <c r="AJ26" s="213" t="n">
        <v>112.91</v>
      </c>
      <c r="AK26" s="213" t="n">
        <v>103.36</v>
      </c>
      <c r="AL26" s="213" t="n">
        <v>31.53</v>
      </c>
      <c r="AM26" s="212" t="n">
        <v>45.27</v>
      </c>
      <c r="AN26" s="212" t="n">
        <v>122.66</v>
      </c>
      <c r="AO26" s="212" t="n">
        <v>95.64</v>
      </c>
      <c r="AP26" s="212" t="n">
        <v>28.77</v>
      </c>
      <c r="AQ26" s="212" t="n">
        <v>37.72</v>
      </c>
      <c r="AR26" s="212" t="n">
        <v>119.67</v>
      </c>
      <c r="AS26" s="212" t="n">
        <v>98.43</v>
      </c>
    </row>
    <row r="27" customFormat="false" ht="20.15" hidden="false" customHeight="true" outlineLevel="0" collapsed="false">
      <c r="A27" s="202" t="s">
        <v>158</v>
      </c>
      <c r="B27" s="218" t="s">
        <v>192</v>
      </c>
      <c r="C27" s="217" t="n">
        <v>7.45</v>
      </c>
      <c r="D27" s="217" t="n">
        <v>2.3</v>
      </c>
      <c r="E27" s="217" t="n">
        <v>3.56</v>
      </c>
      <c r="F27" s="217" t="n">
        <v>5.79</v>
      </c>
      <c r="G27" s="212" t="n">
        <v>7.64</v>
      </c>
      <c r="H27" s="212" t="n">
        <v>3.82</v>
      </c>
      <c r="I27" s="213" t="n">
        <v>6.41</v>
      </c>
      <c r="J27" s="213" t="n">
        <v>7.05</v>
      </c>
      <c r="K27" s="212" t="n">
        <v>7.93</v>
      </c>
      <c r="L27" s="212" t="n">
        <v>4.44</v>
      </c>
      <c r="M27" s="212" t="n">
        <v>1.71</v>
      </c>
      <c r="N27" s="212" t="n">
        <v>7.52</v>
      </c>
      <c r="O27" s="212" t="n">
        <v>11.7</v>
      </c>
      <c r="P27" s="212" t="n">
        <v>4.35</v>
      </c>
      <c r="Q27" s="212" t="n">
        <v>2.77</v>
      </c>
      <c r="R27" s="212" t="n">
        <v>8.37</v>
      </c>
      <c r="S27" s="212" t="n">
        <v>10.4</v>
      </c>
      <c r="T27" s="212" t="n">
        <v>5.48</v>
      </c>
      <c r="U27" s="212" t="n">
        <v>4.72</v>
      </c>
      <c r="V27" s="212" t="n">
        <v>8.43</v>
      </c>
      <c r="W27" s="212" t="n">
        <v>11.22</v>
      </c>
      <c r="X27" s="213" t="n">
        <v>3.83</v>
      </c>
      <c r="Y27" s="213" t="n">
        <v>3.58</v>
      </c>
      <c r="Z27" s="213" t="n">
        <v>4.96</v>
      </c>
      <c r="AA27" s="213" t="n">
        <v>8</v>
      </c>
      <c r="AB27" s="213" t="n">
        <v>2.73</v>
      </c>
      <c r="AC27" s="213" t="n">
        <v>7.52</v>
      </c>
      <c r="AD27" s="213" t="n">
        <v>11.35</v>
      </c>
      <c r="AE27" s="213" t="n">
        <v>13.78</v>
      </c>
      <c r="AF27" s="213" t="n">
        <v>4.94</v>
      </c>
      <c r="AG27" s="213" t="n">
        <v>2.41</v>
      </c>
      <c r="AH27" s="213" t="n">
        <v>9.07</v>
      </c>
      <c r="AI27" s="213" t="n">
        <v>10.69</v>
      </c>
      <c r="AJ27" s="213" t="n">
        <v>5.65</v>
      </c>
      <c r="AK27" s="213" t="n">
        <v>6.86</v>
      </c>
      <c r="AL27" s="213" t="n">
        <v>12.3</v>
      </c>
      <c r="AM27" s="212" t="n">
        <v>13.25</v>
      </c>
      <c r="AN27" s="212" t="n">
        <v>2.33</v>
      </c>
      <c r="AO27" s="212" t="n">
        <v>8.65</v>
      </c>
      <c r="AP27" s="212" t="n">
        <v>13.91</v>
      </c>
      <c r="AQ27" s="212" t="n">
        <v>13.73</v>
      </c>
      <c r="AR27" s="212" t="n">
        <v>4.44</v>
      </c>
      <c r="AS27" s="212" t="n">
        <v>3.69</v>
      </c>
    </row>
    <row r="28" customFormat="false" ht="20.15" hidden="false" customHeight="true" outlineLevel="0" collapsed="false">
      <c r="A28" s="202" t="s">
        <v>159</v>
      </c>
      <c r="B28" s="218" t="s">
        <v>192</v>
      </c>
      <c r="C28" s="217" t="n">
        <v>14.82</v>
      </c>
      <c r="D28" s="217" t="n">
        <v>14.95</v>
      </c>
      <c r="E28" s="217" t="n">
        <v>14.09</v>
      </c>
      <c r="F28" s="217" t="n">
        <v>15.38</v>
      </c>
      <c r="G28" s="212" t="n">
        <v>14.6</v>
      </c>
      <c r="H28" s="212" t="n">
        <v>15.56</v>
      </c>
      <c r="I28" s="213" t="n">
        <v>15.45</v>
      </c>
      <c r="J28" s="213" t="n">
        <v>14.99</v>
      </c>
      <c r="K28" s="212" t="n">
        <v>14.7</v>
      </c>
      <c r="L28" s="212" t="n">
        <v>15.97</v>
      </c>
      <c r="M28" s="212" t="n">
        <v>15.03</v>
      </c>
      <c r="N28" s="212" t="n">
        <v>14.97</v>
      </c>
      <c r="O28" s="212" t="n">
        <v>13.93</v>
      </c>
      <c r="P28" s="212" t="n">
        <v>15.11</v>
      </c>
      <c r="Q28" s="212" t="n">
        <v>15.4</v>
      </c>
      <c r="R28" s="212" t="n">
        <v>17.17</v>
      </c>
      <c r="S28" s="212" t="n">
        <v>17.07</v>
      </c>
      <c r="T28" s="212" t="n">
        <v>21.13</v>
      </c>
      <c r="U28" s="212" t="n">
        <v>22.6</v>
      </c>
      <c r="V28" s="212" t="n">
        <v>22.36</v>
      </c>
      <c r="W28" s="212" t="n">
        <v>22.46</v>
      </c>
      <c r="X28" s="213" t="n">
        <v>21.88</v>
      </c>
      <c r="Y28" s="213" t="n">
        <v>24.12</v>
      </c>
      <c r="Z28" s="213" t="n">
        <v>25.22</v>
      </c>
      <c r="AA28" s="213" t="n">
        <v>26.75</v>
      </c>
      <c r="AB28" s="213" t="n">
        <v>26.59</v>
      </c>
      <c r="AC28" s="213" t="n">
        <v>26.38</v>
      </c>
      <c r="AD28" s="213" t="n">
        <v>26.49</v>
      </c>
      <c r="AE28" s="213" t="n">
        <v>20.44</v>
      </c>
      <c r="AF28" s="213" t="n">
        <v>20.3</v>
      </c>
      <c r="AG28" s="213" t="n">
        <v>19.97</v>
      </c>
      <c r="AH28" s="213" t="n">
        <v>19.24</v>
      </c>
      <c r="AI28" s="213" t="n">
        <v>17.61</v>
      </c>
      <c r="AJ28" s="213" t="n">
        <v>17.53</v>
      </c>
      <c r="AK28" s="213" t="n">
        <v>17.47</v>
      </c>
      <c r="AL28" s="213" t="n">
        <v>16.71</v>
      </c>
      <c r="AM28" s="212" t="n">
        <v>15.83</v>
      </c>
      <c r="AN28" s="212" t="n">
        <v>15.05</v>
      </c>
      <c r="AO28" s="212" t="n">
        <v>14.22</v>
      </c>
      <c r="AP28" s="212" t="n">
        <v>16.01</v>
      </c>
      <c r="AQ28" s="212" t="n">
        <v>14.2</v>
      </c>
      <c r="AR28" s="212" t="n">
        <v>13.95</v>
      </c>
      <c r="AS28" s="212" t="n">
        <v>14.45</v>
      </c>
    </row>
    <row r="29" customFormat="false" ht="20.15" hidden="false" customHeight="true" outlineLevel="0" collapsed="false">
      <c r="A29" s="202" t="s">
        <v>160</v>
      </c>
      <c r="B29" s="218" t="s">
        <v>192</v>
      </c>
      <c r="C29" s="217" t="n">
        <v>0.16</v>
      </c>
      <c r="D29" s="217" t="n">
        <v>0.16</v>
      </c>
      <c r="E29" s="217" t="n">
        <v>0.15</v>
      </c>
      <c r="F29" s="217" t="n">
        <v>0.16</v>
      </c>
      <c r="G29" s="212" t="n">
        <v>0.14</v>
      </c>
      <c r="H29" s="212" t="n">
        <v>0.14</v>
      </c>
      <c r="I29" s="213" t="n">
        <v>0.12</v>
      </c>
      <c r="J29" s="213" t="n">
        <v>0.13</v>
      </c>
      <c r="K29" s="212" t="n">
        <v>0.16</v>
      </c>
      <c r="L29" s="212" t="n">
        <v>0.18</v>
      </c>
      <c r="M29" s="212" t="n">
        <v>0.16</v>
      </c>
      <c r="N29" s="212" t="n">
        <v>0.17</v>
      </c>
      <c r="O29" s="212" t="n">
        <v>0.17</v>
      </c>
      <c r="P29" s="212" t="n">
        <v>0.18</v>
      </c>
      <c r="Q29" s="212" t="n">
        <v>0.17</v>
      </c>
      <c r="R29" s="212" t="n">
        <v>0.17</v>
      </c>
      <c r="S29" s="212" t="n">
        <v>0.17</v>
      </c>
      <c r="T29" s="212" t="n">
        <v>0.17</v>
      </c>
      <c r="U29" s="212" t="n">
        <v>0.16</v>
      </c>
      <c r="V29" s="212" t="n">
        <v>0.15</v>
      </c>
      <c r="W29" s="212" t="n">
        <v>0.15</v>
      </c>
      <c r="X29" s="213" t="n">
        <v>0.15</v>
      </c>
      <c r="Y29" s="213" t="n">
        <v>0.14</v>
      </c>
      <c r="Z29" s="213" t="n">
        <v>0.14</v>
      </c>
      <c r="AA29" s="213" t="n">
        <v>0.16</v>
      </c>
      <c r="AB29" s="213" t="n">
        <v>0.16</v>
      </c>
      <c r="AC29" s="213" t="n">
        <v>0.15</v>
      </c>
      <c r="AD29" s="213" t="n">
        <v>0.16</v>
      </c>
      <c r="AE29" s="213" t="n">
        <v>0.16</v>
      </c>
      <c r="AF29" s="213" t="n">
        <v>0.17</v>
      </c>
      <c r="AG29" s="213" t="n">
        <v>0.14</v>
      </c>
      <c r="AH29" s="213" t="n">
        <v>0.16</v>
      </c>
      <c r="AI29" s="213" t="n">
        <v>0.17</v>
      </c>
      <c r="AJ29" s="213" t="n">
        <v>0.18</v>
      </c>
      <c r="AK29" s="213" t="n">
        <v>0.16</v>
      </c>
      <c r="AL29" s="213" t="n">
        <v>0.16</v>
      </c>
      <c r="AM29" s="212" t="n">
        <v>0.17</v>
      </c>
      <c r="AN29" s="212" t="n">
        <v>0.17</v>
      </c>
      <c r="AO29" s="212" t="n">
        <v>0.16</v>
      </c>
      <c r="AP29" s="212" t="n">
        <v>0.16</v>
      </c>
      <c r="AQ29" s="212" t="n">
        <v>0.18</v>
      </c>
      <c r="AR29" s="212" t="n">
        <v>0.18</v>
      </c>
      <c r="AS29" s="212" t="n">
        <v>0.17</v>
      </c>
    </row>
    <row r="30" customFormat="false" ht="20.15" hidden="false" customHeight="true" outlineLevel="0" collapsed="false">
      <c r="A30" s="202" t="s">
        <v>272</v>
      </c>
      <c r="B30" s="218" t="s">
        <v>192</v>
      </c>
      <c r="C30" s="217" t="n">
        <v>5.58</v>
      </c>
      <c r="D30" s="217" t="n">
        <v>5.74</v>
      </c>
      <c r="E30" s="217" t="n">
        <v>5.98</v>
      </c>
      <c r="F30" s="217" t="n">
        <v>5.13</v>
      </c>
      <c r="G30" s="212" t="n">
        <v>11</v>
      </c>
      <c r="H30" s="212" t="n">
        <v>9.87</v>
      </c>
      <c r="I30" s="213" t="n">
        <v>13.09</v>
      </c>
      <c r="J30" s="213" t="n">
        <v>16.12</v>
      </c>
      <c r="K30" s="212" t="n">
        <v>14.84</v>
      </c>
      <c r="L30" s="212" t="n">
        <v>16.33</v>
      </c>
      <c r="M30" s="212" t="n">
        <v>20.28</v>
      </c>
      <c r="N30" s="212" t="n">
        <v>21.87</v>
      </c>
      <c r="O30" s="212" t="n">
        <v>23.43</v>
      </c>
      <c r="P30" s="212" t="n">
        <v>23.06</v>
      </c>
      <c r="Q30" s="212" t="n">
        <v>28.11</v>
      </c>
      <c r="R30" s="212" t="n">
        <v>31.28</v>
      </c>
      <c r="S30" s="212" t="n">
        <v>36.72</v>
      </c>
      <c r="T30" s="212" t="n">
        <v>39.5</v>
      </c>
      <c r="U30" s="212" t="n">
        <v>50.41</v>
      </c>
      <c r="V30" s="212" t="n">
        <v>59.18</v>
      </c>
      <c r="W30" s="212" t="n">
        <v>85.81</v>
      </c>
      <c r="X30" s="213" t="n">
        <v>88.77</v>
      </c>
      <c r="Y30" s="213" t="n">
        <v>95.56</v>
      </c>
      <c r="Z30" s="213" t="n">
        <v>105.07</v>
      </c>
      <c r="AA30" s="213" t="n">
        <v>119.48</v>
      </c>
      <c r="AB30" s="213" t="n">
        <v>119.36</v>
      </c>
      <c r="AC30" s="213" t="n">
        <v>119.42</v>
      </c>
      <c r="AD30" s="213" t="n">
        <v>115.22</v>
      </c>
      <c r="AE30" s="213" t="n">
        <v>138.26</v>
      </c>
      <c r="AF30" s="213" t="n">
        <v>153.66</v>
      </c>
      <c r="AG30" s="213" t="n">
        <v>144.6</v>
      </c>
      <c r="AH30" s="213" t="n">
        <v>155.82</v>
      </c>
      <c r="AI30" s="213" t="n">
        <v>162.44</v>
      </c>
      <c r="AJ30" s="213" t="n">
        <v>162.03</v>
      </c>
      <c r="AK30" s="213" t="n">
        <v>172.88</v>
      </c>
      <c r="AL30" s="213" t="n">
        <v>184.56</v>
      </c>
      <c r="AM30" s="212" t="n">
        <v>177.92</v>
      </c>
      <c r="AN30" s="212" t="n">
        <v>184.17</v>
      </c>
      <c r="AO30" s="212" t="n">
        <v>193.46</v>
      </c>
      <c r="AP30" s="212" t="n">
        <v>195.6</v>
      </c>
      <c r="AQ30" s="212" t="n">
        <v>201.8</v>
      </c>
      <c r="AR30" s="212" t="n">
        <v>207.33</v>
      </c>
      <c r="AS30" s="237" t="n">
        <v>205.74</v>
      </c>
    </row>
    <row r="31" s="209" customFormat="true" ht="20.15" hidden="false" customHeight="true" outlineLevel="0" collapsed="false">
      <c r="A31" s="220" t="s">
        <v>151</v>
      </c>
      <c r="B31" s="221" t="s">
        <v>192</v>
      </c>
      <c r="C31" s="222" t="n">
        <v>223.24</v>
      </c>
      <c r="D31" s="222" t="n">
        <v>246.98</v>
      </c>
      <c r="E31" s="222" t="n">
        <v>216.77</v>
      </c>
      <c r="F31" s="222" t="n">
        <v>417.86</v>
      </c>
      <c r="G31" s="222" t="n">
        <v>365.8</v>
      </c>
      <c r="H31" s="222" t="n">
        <v>224.26</v>
      </c>
      <c r="I31" s="222" t="n">
        <v>279.32</v>
      </c>
      <c r="J31" s="222" t="n">
        <v>314.52</v>
      </c>
      <c r="K31" s="222" t="n">
        <v>384.61</v>
      </c>
      <c r="L31" s="222" t="n">
        <v>354.18</v>
      </c>
      <c r="M31" s="222" t="n">
        <v>263.94</v>
      </c>
      <c r="N31" s="222" t="n">
        <v>514.46</v>
      </c>
      <c r="O31" s="222" t="n">
        <v>566.95</v>
      </c>
      <c r="P31" s="222" t="n">
        <v>302.22</v>
      </c>
      <c r="Q31" s="222" t="n">
        <v>287.97</v>
      </c>
      <c r="R31" s="222" t="n">
        <v>542.35</v>
      </c>
      <c r="S31" s="222" t="n">
        <v>638.54</v>
      </c>
      <c r="T31" s="222" t="n">
        <v>492.14</v>
      </c>
      <c r="U31" s="222" t="n">
        <v>432.97</v>
      </c>
      <c r="V31" s="222" t="n">
        <v>673.55</v>
      </c>
      <c r="W31" s="222" t="n">
        <v>671.51</v>
      </c>
      <c r="X31" s="222" t="n">
        <v>474.36</v>
      </c>
      <c r="Y31" s="222" t="n">
        <v>551.59</v>
      </c>
      <c r="Z31" s="222" t="n">
        <v>640.15</v>
      </c>
      <c r="AA31" s="222" t="n">
        <v>861.73</v>
      </c>
      <c r="AB31" s="222" t="n">
        <v>747.07</v>
      </c>
      <c r="AC31" s="222" t="n">
        <v>756.89</v>
      </c>
      <c r="AD31" s="222" t="n">
        <v>934.92</v>
      </c>
      <c r="AE31" s="222" t="n">
        <f aca="false">SUM(AE23:AE30)</f>
        <v>1117.56</v>
      </c>
      <c r="AF31" s="222" t="n">
        <f aca="false">SUM(AF23:AF30)</f>
        <v>799.47</v>
      </c>
      <c r="AG31" s="222" t="n">
        <f aca="false">SUM(AG23:AG30)</f>
        <v>814.63</v>
      </c>
      <c r="AH31" s="222" t="n">
        <f aca="false">SUM(AH23:AH30)</f>
        <v>1177.03</v>
      </c>
      <c r="AI31" s="222" t="n">
        <f aca="false">SUM(AI23:AI30)</f>
        <v>1196.26</v>
      </c>
      <c r="AJ31" s="222" t="n">
        <f aca="false">SUM(AJ23:AJ30)</f>
        <v>877.15</v>
      </c>
      <c r="AK31" s="222" t="n">
        <f aca="false">SUM(AK23:AK30)</f>
        <v>911.03</v>
      </c>
      <c r="AL31" s="222" t="n">
        <f aca="false">SUM(AL23:AL30)</f>
        <v>1095.88</v>
      </c>
      <c r="AM31" s="222" t="n">
        <f aca="false">SUM(AM23:AM30)</f>
        <v>1451.1</v>
      </c>
      <c r="AN31" s="222" t="n">
        <f aca="false">SUM(AN23:AN30)</f>
        <v>868.36</v>
      </c>
      <c r="AO31" s="222" t="n">
        <f aca="false">SUM(AO23:AO30)</f>
        <v>895.29</v>
      </c>
      <c r="AP31" s="222" t="n">
        <f aca="false">SUM(AP23:AP30)</f>
        <v>1192.18</v>
      </c>
      <c r="AQ31" s="222" t="n">
        <f aca="false">SUM(AQ23:AQ30)</f>
        <v>1219.02</v>
      </c>
      <c r="AR31" s="222" t="n">
        <f aca="false">SUM(AR23:AR30)</f>
        <v>876.59</v>
      </c>
      <c r="AS31" s="222" t="n">
        <f aca="false">SUM(AS23:AS30)</f>
        <v>679.71</v>
      </c>
    </row>
    <row r="32" customFormat="false" ht="20.15" hidden="false" customHeight="true" outlineLevel="0" collapsed="false">
      <c r="W32" s="223"/>
      <c r="X32" s="223"/>
      <c r="Y32" s="223"/>
      <c r="Z32" s="223"/>
      <c r="AA32" s="223"/>
      <c r="AB32" s="223"/>
      <c r="AC32" s="223"/>
      <c r="AD32" s="223"/>
      <c r="AE32" s="223"/>
      <c r="AF32" s="223"/>
      <c r="AG32" s="223"/>
      <c r="AH32" s="223"/>
      <c r="AI32" s="223"/>
      <c r="AJ32" s="223"/>
      <c r="AK32" s="223"/>
      <c r="AL32" s="223"/>
      <c r="AM32" s="223"/>
      <c r="AN32" s="223"/>
    </row>
    <row r="33" s="34" customFormat="true" ht="45" hidden="false" customHeight="true" outlineLevel="0" collapsed="false">
      <c r="A33" s="190" t="s">
        <v>243</v>
      </c>
      <c r="B33" s="206" t="s">
        <v>198</v>
      </c>
      <c r="C33" s="206" t="s">
        <v>199</v>
      </c>
      <c r="D33" s="206" t="s">
        <v>200</v>
      </c>
      <c r="E33" s="206" t="s">
        <v>201</v>
      </c>
      <c r="F33" s="206" t="s">
        <v>202</v>
      </c>
      <c r="G33" s="206" t="s">
        <v>203</v>
      </c>
      <c r="H33" s="206" t="s">
        <v>204</v>
      </c>
      <c r="I33" s="206" t="s">
        <v>205</v>
      </c>
      <c r="J33" s="206" t="s">
        <v>206</v>
      </c>
      <c r="K33" s="206" t="s">
        <v>207</v>
      </c>
      <c r="L33" s="206" t="s">
        <v>208</v>
      </c>
      <c r="M33" s="206" t="s">
        <v>209</v>
      </c>
      <c r="N33" s="206" t="s">
        <v>210</v>
      </c>
      <c r="O33" s="206" t="s">
        <v>211</v>
      </c>
      <c r="P33" s="206" t="s">
        <v>212</v>
      </c>
      <c r="Q33" s="206" t="s">
        <v>213</v>
      </c>
      <c r="R33" s="206" t="s">
        <v>214</v>
      </c>
      <c r="S33" s="206" t="s">
        <v>215</v>
      </c>
      <c r="T33" s="206" t="s">
        <v>216</v>
      </c>
      <c r="U33" s="206" t="s">
        <v>217</v>
      </c>
      <c r="V33" s="206" t="s">
        <v>218</v>
      </c>
      <c r="W33" s="206" t="s">
        <v>219</v>
      </c>
      <c r="X33" s="206" t="s">
        <v>220</v>
      </c>
      <c r="Y33" s="206" t="s">
        <v>221</v>
      </c>
      <c r="Z33" s="206" t="s">
        <v>222</v>
      </c>
      <c r="AA33" s="206" t="s">
        <v>223</v>
      </c>
      <c r="AB33" s="206" t="s">
        <v>224</v>
      </c>
      <c r="AC33" s="206" t="s">
        <v>225</v>
      </c>
      <c r="AD33" s="206" t="s">
        <v>226</v>
      </c>
      <c r="AE33" s="206" t="s">
        <v>227</v>
      </c>
      <c r="AF33" s="206" t="s">
        <v>228</v>
      </c>
      <c r="AG33" s="206" t="s">
        <v>229</v>
      </c>
      <c r="AH33" s="206" t="s">
        <v>230</v>
      </c>
      <c r="AI33" s="206" t="s">
        <v>231</v>
      </c>
      <c r="AJ33" s="206" t="s">
        <v>232</v>
      </c>
      <c r="AK33" s="206" t="s">
        <v>233</v>
      </c>
      <c r="AL33" s="206" t="s">
        <v>234</v>
      </c>
      <c r="AM33" s="206" t="s">
        <v>235</v>
      </c>
      <c r="AN33" s="206" t="s">
        <v>236</v>
      </c>
      <c r="AO33" s="206" t="s">
        <v>237</v>
      </c>
      <c r="AP33" s="206" t="s">
        <v>238</v>
      </c>
      <c r="AQ33" s="206" t="s">
        <v>239</v>
      </c>
      <c r="AR33" s="206" t="s">
        <v>240</v>
      </c>
      <c r="AS33" s="206" t="s">
        <v>241</v>
      </c>
    </row>
    <row r="34" customFormat="false" ht="20.15" hidden="false" customHeight="true" outlineLevel="0" collapsed="false">
      <c r="A34" s="198" t="s">
        <v>141</v>
      </c>
      <c r="B34" s="224" t="s">
        <v>192</v>
      </c>
      <c r="C34" s="225" t="n">
        <f aca="false">100000*C23/(AVERAGE(B8:C8)*24*Calculation_HIDE!C$71)</f>
        <v>25.6640867027893</v>
      </c>
      <c r="D34" s="225" t="n">
        <f aca="false">100000*D23/(AVERAGE(C8:D8)*24*Calculation_HIDE!D$71)</f>
        <v>28.0597036849011</v>
      </c>
      <c r="E34" s="225" t="n">
        <f aca="false">100000*E23/(AVERAGE(D8:E8)*24*Calculation_HIDE!E$71)</f>
        <v>23.358657554218</v>
      </c>
      <c r="F34" s="225" t="n">
        <f aca="false">100000*F23/(AVERAGE(E8:F8)*24*Calculation_HIDE!F$71)</f>
        <v>44.8513276112207</v>
      </c>
      <c r="G34" s="225" t="n">
        <f aca="false">100000*G23/(AVERAGE(F8:G8)*24*Calculation_HIDE!G$71)</f>
        <v>37.0582554209927</v>
      </c>
      <c r="H34" s="225" t="n">
        <f aca="false">100000*H23/(AVERAGE(G8:H8)*24*Calculation_HIDE!H$71)</f>
        <v>20.4763522374676</v>
      </c>
      <c r="I34" s="225" t="n">
        <f aca="false">100000*I23/(AVERAGE(H8:I8)*24*Calculation_HIDE!I$71)</f>
        <v>24.0278087289207</v>
      </c>
      <c r="J34" s="225" t="n">
        <f aca="false">100000*J23/(AVERAGE(I8:J8)*24*Calculation_HIDE!J$71)</f>
        <v>27.1197563933257</v>
      </c>
      <c r="K34" s="225" t="n">
        <f aca="false">100000*K23/(AVERAGE(J8:K8)*24*Calculation_HIDE!K$71)</f>
        <v>33.1050569579452</v>
      </c>
      <c r="L34" s="225" t="n">
        <f aca="false">100000*L23/(AVERAGE(K8:L8)*24*Calculation_HIDE!L$71)</f>
        <v>27.7100242823246</v>
      </c>
      <c r="M34" s="225" t="n">
        <f aca="false">100000*M23/(AVERAGE(L8:M8)*24*Calculation_HIDE!M$71)</f>
        <v>18.8763558579687</v>
      </c>
      <c r="N34" s="225" t="n">
        <f aca="false">100000*N23/(AVERAGE(M8:N8)*24*Calculation_HIDE!N$71)</f>
        <v>37.8584835040156</v>
      </c>
      <c r="O34" s="225" t="n">
        <f aca="false">100000*O23/(AVERAGE(N8:O8)*24*Calculation_HIDE!O$71)</f>
        <v>40.4405274936536</v>
      </c>
      <c r="P34" s="225" t="n">
        <f aca="false">100000*P23/(AVERAGE(O8:P8)*24*Calculation_HIDE!P$71)</f>
        <v>18.7696524427697</v>
      </c>
      <c r="Q34" s="225" t="n">
        <f aca="false">100000*Q23/(AVERAGE(P8:Q8)*24*Calculation_HIDE!Q$71)</f>
        <v>15.9339744176901</v>
      </c>
      <c r="R34" s="225" t="n">
        <f aca="false">100000*R23/(AVERAGE(Q8:R8)*24*Calculation_HIDE!R$71)</f>
        <v>31.5865136456799</v>
      </c>
      <c r="S34" s="225" t="n">
        <f aca="false">100000*S23/(AVERAGE(R8:S8)*24*Calculation_HIDE!S$71)</f>
        <v>37.2718704481193</v>
      </c>
      <c r="T34" s="225" t="n">
        <f aca="false">100000*T23/(AVERAGE(S8:T8)*24*Calculation_HIDE!T$71)</f>
        <v>25.5305228037568</v>
      </c>
      <c r="U34" s="225" t="n">
        <f aca="false">100000*U23/(AVERAGE(T8:U8)*24*Calculation_HIDE!U$71)</f>
        <v>20.6950373224556</v>
      </c>
      <c r="V34" s="225" t="n">
        <f aca="false">100000*V23/(AVERAGE(U8:V8)*24*Calculation_HIDE!V$71)</f>
        <v>35.9273040756429</v>
      </c>
      <c r="W34" s="225" t="n">
        <f aca="false">100000*W23/(AVERAGE(V8:W8)*24*Calculation_HIDE!W$71)</f>
        <v>33.0941667500482</v>
      </c>
      <c r="X34" s="225" t="n">
        <f aca="false">100000*X23/(AVERAGE(W8:X8)*24*Calculation_HIDE!X$71)</f>
        <v>18.9097405009446</v>
      </c>
      <c r="Y34" s="225" t="n">
        <f aca="false">100000*Y23/(AVERAGE(X8:Y8)*24*Calculation_HIDE!Y$71)</f>
        <v>22.3639587989057</v>
      </c>
      <c r="Z34" s="225" t="n">
        <f aca="false">100000*Z23/(AVERAGE(Y8:Z8)*24*Calculation_HIDE!Z$71)</f>
        <v>26.4925643542522</v>
      </c>
      <c r="AA34" s="225" t="n">
        <f aca="false">100000*AA23/(AVERAGE(Z8:AA8)*24*Calculation_HIDE!AA$71)</f>
        <v>32.4515984111142</v>
      </c>
      <c r="AB34" s="225" t="n">
        <f aca="false">100000*AB23/(AVERAGE(AA8:AB8)*24*Calculation_HIDE!AB$71)</f>
        <v>22.3577571720578</v>
      </c>
      <c r="AC34" s="225" t="n">
        <f aca="false">100000*AC23/(AVERAGE(AB8:AC8)*24*Calculation_HIDE!AC$71)</f>
        <v>21.5240660045297</v>
      </c>
      <c r="AD34" s="225" t="n">
        <f aca="false">100000*AD23/(AVERAGE(AC8:AD8)*24*Calculation_HIDE!AD$71)</f>
        <v>29.110654703063</v>
      </c>
      <c r="AE34" s="225" t="n">
        <f aca="false">100000*AE23/(AVERAGE(AD8:AE8)*24*Calculation_HIDE!AE$71)</f>
        <v>34.4508235937393</v>
      </c>
      <c r="AF34" s="225" t="n">
        <f aca="false">100000*AF23/(AVERAGE(AE8:AF8)*24*Calculation_HIDE!AF$71)</f>
        <v>18.1951795013103</v>
      </c>
      <c r="AG34" s="225" t="n">
        <f aca="false">100000*AG23/(AVERAGE(AF8:AG8)*24*Calculation_HIDE!AG$71)</f>
        <v>19.0947359732568</v>
      </c>
      <c r="AH34" s="225" t="n">
        <f aca="false">100000*AH23/(AVERAGE(AG8:AH8)*24*Calculation_HIDE!AH$71)</f>
        <v>32.5853971878388</v>
      </c>
      <c r="AI34" s="225" t="n">
        <f aca="false">100000*AI23/(AVERAGE(AH8:AI8)*24*Calculation_HIDE!AI$71)</f>
        <v>33.0520332788859</v>
      </c>
      <c r="AJ34" s="225" t="n">
        <f aca="false">100000*AJ23/(AVERAGE(AI8:AJ8)*24*Calculation_HIDE!AJ$71)</f>
        <v>19.6508773895243</v>
      </c>
      <c r="AK34" s="225" t="n">
        <f aca="false">100000*AK23/(AVERAGE(AJ8:AK8)*24*Calculation_HIDE!AK$71)</f>
        <v>20.4916733765733</v>
      </c>
      <c r="AL34" s="225" t="n">
        <f aca="false">100000*AL23/(AVERAGE(AK8:AL8)*24*Calculation_HIDE!AL$71)</f>
        <v>28.5581059253729</v>
      </c>
      <c r="AM34" s="225" t="n">
        <f aca="false">100000*AM23/(AVERAGE(AL8:AM8)*24*Calculation_HIDE!AM$71)</f>
        <v>40.6076679050132</v>
      </c>
      <c r="AN34" s="225" t="n">
        <f aca="false">100000*AN23/(AVERAGE(AM8:AN8)*24*Calculation_HIDE!AN$71)</f>
        <v>18.3936676605428</v>
      </c>
      <c r="AO34" s="225" t="n">
        <f aca="false">100000*AO23/(AVERAGE(AN8:AO8)*24*Calculation_HIDE!AO$71)</f>
        <v>19.5023347688464</v>
      </c>
      <c r="AP34" s="225" t="n">
        <f aca="false">100000*AP23/(AVERAGE(AO8:AP8)*24*Calculation_HIDE!AP$71)</f>
        <v>31.3600459270018</v>
      </c>
      <c r="AQ34" s="225" t="n">
        <v>32.5217509014164</v>
      </c>
      <c r="AR34" s="225" t="n">
        <v>17.9497495979171</v>
      </c>
      <c r="AS34" s="225" t="n">
        <v>11.9408047881146</v>
      </c>
    </row>
    <row r="35" customFormat="false" ht="20.15" hidden="false" customHeight="true" outlineLevel="0" collapsed="false">
      <c r="A35" s="198" t="s">
        <v>142</v>
      </c>
      <c r="B35" s="224"/>
      <c r="C35" s="225"/>
      <c r="D35" s="225"/>
      <c r="E35" s="225"/>
      <c r="F35" s="225"/>
      <c r="G35" s="225"/>
      <c r="H35" s="225"/>
      <c r="I35" s="225"/>
      <c r="J35" s="225"/>
      <c r="K35" s="225"/>
      <c r="L35" s="225"/>
      <c r="M35" s="225"/>
      <c r="N35" s="225"/>
      <c r="O35" s="225"/>
      <c r="P35" s="225"/>
      <c r="Q35" s="225"/>
      <c r="R35" s="225"/>
      <c r="S35" s="225"/>
      <c r="T35" s="225"/>
      <c r="U35" s="225"/>
      <c r="V35" s="225"/>
      <c r="W35" s="225"/>
      <c r="X35" s="225"/>
      <c r="Y35" s="225"/>
      <c r="Z35" s="225"/>
      <c r="AA35" s="225"/>
      <c r="AB35" s="225"/>
      <c r="AC35" s="225"/>
      <c r="AD35" s="225"/>
      <c r="AE35" s="225"/>
      <c r="AF35" s="225"/>
      <c r="AG35" s="225"/>
      <c r="AH35" s="225"/>
      <c r="AI35" s="225"/>
      <c r="AJ35" s="225"/>
      <c r="AK35" s="225"/>
      <c r="AL35" s="225"/>
      <c r="AM35" s="225"/>
      <c r="AN35" s="225"/>
      <c r="AO35" s="225"/>
      <c r="AP35" s="225"/>
      <c r="AQ35" s="225"/>
      <c r="AR35" s="225"/>
      <c r="AS35" s="225"/>
    </row>
    <row r="36" customFormat="false" ht="20.15" hidden="false" customHeight="true" outlineLevel="0" collapsed="false">
      <c r="A36" s="202" t="s">
        <v>114</v>
      </c>
      <c r="B36" s="224" t="s">
        <v>192</v>
      </c>
      <c r="C36" s="225" t="n">
        <f aca="false">100000*C27/(AVERAGE(B12:C13)*2*24*Calculation_HIDE!C$71)</f>
        <v>43.7699755593157</v>
      </c>
      <c r="D36" s="225" t="n">
        <f aca="false">100000*D27/(AVERAGE(C12:D13)*2*24*Calculation_HIDE!D$71)</f>
        <v>13.1886481291616</v>
      </c>
      <c r="E36" s="225" t="n">
        <f aca="false">100000*E27/(AVERAGE(D12:E13)*2*24*Calculation_HIDE!E$71)</f>
        <v>19.9297755325057</v>
      </c>
      <c r="F36" s="225" t="n">
        <f aca="false">100000*F27/(AVERAGE(E12:F13)*2*24*Calculation_HIDE!F$71)</f>
        <v>32.2742474916388</v>
      </c>
      <c r="G36" s="225" t="n">
        <f aca="false">100000*G27/(AVERAGE(F12:G13)*2*24*Calculation_HIDE!G$71)</f>
        <v>42.4277561936749</v>
      </c>
      <c r="H36" s="225" t="n">
        <f aca="false">100000*H27/(AVERAGE(G12:H13)*2*24*Calculation_HIDE!H$71)</f>
        <v>20.8721270773777</v>
      </c>
      <c r="I36" s="225" t="n">
        <f aca="false">100000*I27/(AVERAGE(H12:I13)*2*24*Calculation_HIDE!I$71)</f>
        <v>34.437481733629</v>
      </c>
      <c r="J36" s="225" t="n">
        <f aca="false">100000*J27/(AVERAGE(I12:J13)*2*24*Calculation_HIDE!J$71)</f>
        <v>37.875857444943</v>
      </c>
      <c r="K36" s="225" t="n">
        <f aca="false">100000*K27/(AVERAGE(J12:K13)*2*24*Calculation_HIDE!K$71)</f>
        <v>43.1409670540105</v>
      </c>
      <c r="L36" s="225" t="n">
        <f aca="false">100000*L27/(AVERAGE(K12:L13)*2*24*Calculation_HIDE!L$71)</f>
        <v>23.6666709309317</v>
      </c>
      <c r="M36" s="225" t="n">
        <f aca="false">100000*M27/(AVERAGE(L12:M13)*2*24*Calculation_HIDE!M$71)</f>
        <v>9.01579187123551</v>
      </c>
      <c r="N36" s="225" t="n">
        <f aca="false">100000*N27/(AVERAGE(M12:N13)*2*24*Calculation_HIDE!N$71)</f>
        <v>39.5104072093883</v>
      </c>
      <c r="O36" s="225" t="n">
        <f aca="false">100000*O27/(AVERAGE(N12:O13)*2*24*Calculation_HIDE!O$71)</f>
        <v>62.984496124031</v>
      </c>
      <c r="P36" s="225" t="n">
        <f aca="false">100000*P27/(AVERAGE(O12:P13)*2*24*Calculation_HIDE!P$71)</f>
        <v>23.2954180322601</v>
      </c>
      <c r="Q36" s="225" t="n">
        <f aca="false">100000*Q27/(AVERAGE(P12:Q13)*2*24*Calculation_HIDE!Q$71)</f>
        <v>14.6728536316637</v>
      </c>
      <c r="R36" s="225" t="n">
        <f aca="false">100000*R27/(AVERAGE(Q12:R13)*2*24*Calculation_HIDE!R$71)</f>
        <v>43.8238250816788</v>
      </c>
      <c r="S36" s="225" t="n">
        <f aca="false">100000*S27/(AVERAGE(R12:S13)*2*24*Calculation_HIDE!S$71)</f>
        <v>53.9172991580606</v>
      </c>
      <c r="T36" s="225" t="n">
        <f aca="false">100000*T27/(AVERAGE(S12:T13)*2*24*Calculation_HIDE!T$71)</f>
        <v>27.5428925264271</v>
      </c>
      <c r="U36" s="225" t="n">
        <f aca="false">100000*U27/(AVERAGE(T12:U13)*2*24*Calculation_HIDE!U$71)</f>
        <v>23.4652158004423</v>
      </c>
      <c r="V36" s="225" t="n">
        <f aca="false">100000*V27/(AVERAGE(U12:V13)*2*24*Calculation_HIDE!V$71)</f>
        <v>41.9092731351119</v>
      </c>
      <c r="W36" s="225" t="n">
        <f aca="false">100000*W27/(AVERAGE(V12:W13)*2*24*Calculation_HIDE!W$71)</f>
        <v>55.8105664026359</v>
      </c>
      <c r="X36" s="225" t="n">
        <f aca="false">100000*X27/(AVERAGE(W12:X13)*2*24*Calculation_HIDE!X$71)</f>
        <v>18.7457295955425</v>
      </c>
      <c r="Y36" s="225" t="n">
        <f aca="false">100000*Y27/(AVERAGE(X12:Y13)*2*24*Calculation_HIDE!Y$71)</f>
        <v>17.2303593155601</v>
      </c>
      <c r="Z36" s="225" t="n">
        <f aca="false">100000*Z27/(AVERAGE(Y12:Z13)*2*24*Calculation_HIDE!Z$71)</f>
        <v>23.6460717009916</v>
      </c>
      <c r="AA36" s="225" t="n">
        <f aca="false">100000*AA27/(AVERAGE(Z12:AA13)*2*24*Calculation_HIDE!AA$71)</f>
        <v>37.3733976155772</v>
      </c>
      <c r="AB36" s="225" t="n">
        <f aca="false">100000*AB27/(AVERAGE(AA12:AB13)*2*24*Calculation_HIDE!AB$71)</f>
        <v>12.2189638318671</v>
      </c>
      <c r="AC36" s="225" t="n">
        <f aca="false">100000*AC27/(AVERAGE(AB12:AC13)*2*24*Calculation_HIDE!AC$71)</f>
        <v>33.2922492810291</v>
      </c>
      <c r="AD36" s="225" t="n">
        <f aca="false">100000*AD27/(AVERAGE(AC12:AD13)*2*24*Calculation_HIDE!AD$71)</f>
        <v>49.7377702053666</v>
      </c>
      <c r="AE36" s="225" t="n">
        <f aca="false">100000*AE27/(AVERAGE(AD12:AE13)*2*24*Calculation_HIDE!AE$71)</f>
        <v>60.2135878209498</v>
      </c>
      <c r="AF36" s="225" t="n">
        <f aca="false">100000*AF27/(AVERAGE(AE12:AF13)*2*24*Calculation_HIDE!AF$71)</f>
        <v>21.0409745293466</v>
      </c>
      <c r="AG36" s="225" t="n">
        <f aca="false">100000*AG27/(AVERAGE(AF12:AG13)*2*24*Calculation_HIDE!AG$71)</f>
        <v>10.1533535557803</v>
      </c>
      <c r="AH36" s="225" t="n">
        <f aca="false">100000*AH27/(AVERAGE(AG12:AH13)*2*24*Calculation_HIDE!AH$71)</f>
        <v>37.7901550604642</v>
      </c>
      <c r="AI36" s="225" t="n">
        <f aca="false">100000*AI27/(AVERAGE(AH12:AI13)*2*24*Calculation_HIDE!AI$71)</f>
        <v>45.0325211471708</v>
      </c>
      <c r="AJ36" s="225" t="n">
        <f aca="false">100000*AJ27/(AVERAGE(AI12:AJ13)*2*24*Calculation_HIDE!AJ$71)</f>
        <v>23.5181485181485</v>
      </c>
      <c r="AK36" s="225" t="n">
        <f aca="false">100000*AK27/(AVERAGE(AJ12:AK13)*2*24*Calculation_HIDE!AK$71)</f>
        <v>28.218747120536</v>
      </c>
      <c r="AL36" s="225" t="n">
        <f aca="false">100000*AL27/(AVERAGE(AK12:AL13)*2*24*Calculation_HIDE!AL$71)</f>
        <v>50.5962958575208</v>
      </c>
      <c r="AM36" s="225" t="n">
        <f aca="false">100000*AM27/(AVERAGE(AL12:AM13)*2*24*Calculation_HIDE!AM$71)</f>
        <v>55.1030864382363</v>
      </c>
      <c r="AN36" s="225" t="n">
        <f aca="false">100000*AN27/(AVERAGE(AM12:AN13)*2*24*Calculation_HIDE!AN$71)</f>
        <v>9.68982576612004</v>
      </c>
      <c r="AO36" s="225" t="n">
        <f aca="false">100000*AO27/(AVERAGE(AN12:AO13)*2*24*Calculation_HIDE!AO$71)</f>
        <v>35.5819478998012</v>
      </c>
      <c r="AP36" s="225" t="n">
        <f aca="false">100000*AP27/(AVERAGE(AO12:AP13)*2*24*Calculation_HIDE!AP$71)</f>
        <v>57.2190630388711</v>
      </c>
      <c r="AQ36" s="225" t="n">
        <v>57.2914058718475</v>
      </c>
      <c r="AR36" s="225" t="n">
        <v>18.183962727791</v>
      </c>
      <c r="AS36" s="225" t="n">
        <v>14.9480827564751</v>
      </c>
    </row>
    <row r="37" customFormat="false" ht="20.15" hidden="false" customHeight="true" outlineLevel="0" collapsed="false">
      <c r="A37" s="202" t="s">
        <v>145</v>
      </c>
      <c r="B37" s="224" t="s">
        <v>192</v>
      </c>
      <c r="C37" s="225" t="n">
        <f aca="false">100000*C28/(AVERAGE(B14:C14)*24*Calculation_HIDE!C$71)</f>
        <v>65.6565656565657</v>
      </c>
      <c r="D37" s="225" t="n">
        <f aca="false">100000*D28/(AVERAGE(C14:D14)*24*Calculation_HIDE!D$71)</f>
        <v>63.6766334440753</v>
      </c>
      <c r="E37" s="225" t="n">
        <f aca="false">100000*E28/(AVERAGE(D14:E14)*24*Calculation_HIDE!E$71)</f>
        <v>59.3613077182339</v>
      </c>
      <c r="F37" s="225" t="n">
        <f aca="false">100000*F28/(AVERAGE(E14:F14)*24*Calculation_HIDE!F$71)</f>
        <v>64.7960903269296</v>
      </c>
      <c r="G37" s="225" t="n">
        <f aca="false">100000*G28/(AVERAGE(F14:G14)*24*Calculation_HIDE!G$71)</f>
        <v>62.2437773275762</v>
      </c>
      <c r="H37" s="225" t="n">
        <f aca="false">100000*H28/(AVERAGE(G14:H14)*24*Calculation_HIDE!H$71)</f>
        <v>66.3983422604112</v>
      </c>
      <c r="I37" s="225" t="n">
        <f aca="false">100000*I28/(AVERAGE(H14:I14)*24*Calculation_HIDE!I$71)</f>
        <v>65.2123262692978</v>
      </c>
      <c r="J37" s="225" t="n">
        <f aca="false">100000*J28/(AVERAGE(I14:J14)*24*Calculation_HIDE!J$71)</f>
        <v>59.6568477624105</v>
      </c>
      <c r="K37" s="225" t="n">
        <f aca="false">100000*K28/(AVERAGE(J14:K14)*24*Calculation_HIDE!K$71)</f>
        <v>55.3747400777507</v>
      </c>
      <c r="L37" s="225" t="n">
        <f aca="false">100000*L28/(AVERAGE(K14:L14)*24*Calculation_HIDE!L$71)</f>
        <v>58.2651080659049</v>
      </c>
      <c r="M37" s="225" t="n">
        <f aca="false">100000*M28/(AVERAGE(L14:M14)*24*Calculation_HIDE!M$71)</f>
        <v>54.2395634851897</v>
      </c>
      <c r="N37" s="225" t="n">
        <f aca="false">100000*N28/(AVERAGE(M14:N14)*24*Calculation_HIDE!N$71)</f>
        <v>54.023038281656</v>
      </c>
      <c r="O37" s="225" t="n">
        <f aca="false">100000*O28/(AVERAGE(N14:O14)*24*Calculation_HIDE!O$71)</f>
        <v>51.3870444149329</v>
      </c>
      <c r="P37" s="225" t="n">
        <f aca="false">100000*P28/(AVERAGE(O14:P14)*24*Calculation_HIDE!P$71)</f>
        <v>53.9664443720606</v>
      </c>
      <c r="Q37" s="225" t="n">
        <f aca="false">100000*Q28/(AVERAGE(P14:Q14)*24*Calculation_HIDE!Q$71)</f>
        <v>48.2506930554093</v>
      </c>
      <c r="R37" s="225" t="n">
        <f aca="false">100000*R28/(AVERAGE(Q14:R14)*24*Calculation_HIDE!R$71)</f>
        <v>47.8834243592489</v>
      </c>
      <c r="S37" s="225" t="n">
        <f aca="false">100000*S28/(AVERAGE(R14:S14)*24*Calculation_HIDE!S$71)</f>
        <v>44.3976279650437</v>
      </c>
      <c r="T37" s="225" t="n">
        <f aca="false">100000*T28/(AVERAGE(S14:T14)*24*Calculation_HIDE!T$71)</f>
        <v>51.0818818632969</v>
      </c>
      <c r="U37" s="225" t="n">
        <f aca="false">100000*U28/(AVERAGE(T14:U14)*24*Calculation_HIDE!U$71)</f>
        <v>54.041748924904</v>
      </c>
      <c r="V37" s="225" t="n">
        <f aca="false">100000*V28/(AVERAGE(U14:V14)*24*Calculation_HIDE!V$71)</f>
        <v>53.4678542460554</v>
      </c>
      <c r="W37" s="225" t="n">
        <f aca="false">100000*W28/(AVERAGE(V14:W14)*24*Calculation_HIDE!W$71)</f>
        <v>54.2971635896662</v>
      </c>
      <c r="X37" s="225" t="n">
        <f aca="false">100000*X28/(AVERAGE(W14:X14)*24*Calculation_HIDE!X$71)</f>
        <v>52.8950106563623</v>
      </c>
      <c r="Y37" s="225" t="n">
        <f aca="false">100000*Y28/(AVERAGE(X14:Y14)*24*Calculation_HIDE!Y$71)</f>
        <v>57.676415224278</v>
      </c>
      <c r="Z37" s="225" t="n">
        <f aca="false">100000*Z28/(AVERAGE(Y14:Z14)*24*Calculation_HIDE!Z$71)</f>
        <v>60.3067658356672</v>
      </c>
      <c r="AA37" s="225" t="n">
        <f aca="false">100000*AA28/(AVERAGE(Z14:AA14)*24*Calculation_HIDE!AA$71)</f>
        <v>58.595974730349</v>
      </c>
      <c r="AB37" s="225" t="n">
        <f aca="false">100000*AB28/(AVERAGE(AA14:AB14)*24*Calculation_HIDE!AB$71)</f>
        <v>52.1856340544725</v>
      </c>
      <c r="AC37" s="225" t="n">
        <f aca="false">100000*AC28/(AVERAGE(AB14:AC14)*24*Calculation_HIDE!AC$71)</f>
        <v>51.2107319679209</v>
      </c>
      <c r="AD37" s="225" t="n">
        <f aca="false">100000*AD28/(AVERAGE(AC14:AD14)*24*Calculation_HIDE!AD$71)</f>
        <v>51.42427179038</v>
      </c>
      <c r="AE37" s="225" t="n">
        <f aca="false">100000*AE28/(AVERAGE(AD14:AE14)*24*Calculation_HIDE!AE$71)</f>
        <v>43.6181745239132</v>
      </c>
      <c r="AF37" s="225" t="n">
        <f aca="false">100000*AF28/(AVERAGE(AE14:AF14)*24*Calculation_HIDE!AF$71)</f>
        <v>46.3353529156121</v>
      </c>
      <c r="AG37" s="225" t="n">
        <f aca="false">100000*AG28/(AVERAGE(AF14:AG14)*24*Calculation_HIDE!AG$71)</f>
        <v>45.0866603089283</v>
      </c>
      <c r="AH37" s="225" t="n">
        <f aca="false">100000*AH28/(AVERAGE(AG14:AH14)*24*Calculation_HIDE!AH$71)</f>
        <v>43.4385250046961</v>
      </c>
      <c r="AI37" s="225" t="n">
        <f aca="false">100000*AI28/(AVERAGE(AH14:AI14)*24*Calculation_HIDE!AI$71)</f>
        <v>41.2172789574205</v>
      </c>
      <c r="AJ37" s="225" t="n">
        <f aca="false">100000*AJ28/(AVERAGE(AI14:AJ14)*24*Calculation_HIDE!AJ$71)</f>
        <v>41.1618296233681</v>
      </c>
      <c r="AK37" s="225" t="n">
        <f aca="false">100000*AK28/(AVERAGE(AJ14:AK14)*24*Calculation_HIDE!AK$71)</f>
        <v>40.5750650315868</v>
      </c>
      <c r="AL37" s="225" t="n">
        <f aca="false">100000*AL28/(AVERAGE(AK14:AL14)*24*Calculation_HIDE!AL$71)</f>
        <v>38.8099219620959</v>
      </c>
      <c r="AM37" s="225" t="n">
        <f aca="false">100000*AM28/(AVERAGE(AL14:AM14)*24*Calculation_HIDE!AM$71)</f>
        <v>37.1700948624026</v>
      </c>
      <c r="AN37" s="225" t="n">
        <f aca="false">100000*AN28/(AVERAGE(AM14:AN14)*24*Calculation_HIDE!AN$71)</f>
        <v>35.3385930309007</v>
      </c>
      <c r="AO37" s="225" t="n">
        <f aca="false">100000*AO28/(AVERAGE(AN14:AO14)*24*Calculation_HIDE!AO$71)</f>
        <v>33.0267558528428</v>
      </c>
      <c r="AP37" s="225" t="n">
        <f aca="false">100000*AP28/(AVERAGE(AO14:AP14)*24*Calculation_HIDE!AP$71)</f>
        <v>37.184132292828</v>
      </c>
      <c r="AQ37" s="225" t="n">
        <v>33.713200379867</v>
      </c>
      <c r="AR37" s="225" t="n">
        <v>32.7557058326289</v>
      </c>
      <c r="AS37" s="225" t="n">
        <v>33.5609438870308</v>
      </c>
    </row>
    <row r="38" customFormat="false" ht="20.15" hidden="false" customHeight="true" outlineLevel="0" collapsed="false">
      <c r="A38" s="226" t="s">
        <v>146</v>
      </c>
      <c r="B38" s="239" t="s">
        <v>192</v>
      </c>
      <c r="C38" s="225" t="n">
        <f aca="false">100000*C29/(AVERAGE(B15:C15)*24*Calculation_HIDE!C$71)</f>
        <v>43.5729847494553</v>
      </c>
      <c r="D38" s="225" t="n">
        <f aca="false">100000*D29/(AVERAGE(C15:D15)*24*Calculation_HIDE!D$71)</f>
        <v>43.0941607412196</v>
      </c>
      <c r="E38" s="225" t="n">
        <f aca="false">100000*E29/(AVERAGE(D15:E15)*24*Calculation_HIDE!E$71)</f>
        <v>39.9616368286445</v>
      </c>
      <c r="F38" s="225" t="n">
        <f aca="false">100000*F29/(AVERAGE(E15:F15)*24*Calculation_HIDE!F$71)</f>
        <v>42.6257459505541</v>
      </c>
      <c r="G38" s="225" t="n">
        <f aca="false">100000*G29/(AVERAGE(F15:G15)*24*Calculation_HIDE!G$71)</f>
        <v>37.7073906485671</v>
      </c>
      <c r="H38" s="225" t="n">
        <f aca="false">100000*H29/(AVERAGE(G15:H15)*24*Calculation_HIDE!H$71)</f>
        <v>37.7073906485671</v>
      </c>
      <c r="I38" s="225" t="n">
        <f aca="false">100000*I29/(AVERAGE(H15:I15)*24*Calculation_HIDE!I$71)</f>
        <v>31.9693094629156</v>
      </c>
      <c r="J38" s="225" t="n">
        <f aca="false">100000*J29/(AVERAGE(I15:J15)*24*Calculation_HIDE!J$71)</f>
        <v>34.6334185848252</v>
      </c>
      <c r="K38" s="225" t="n">
        <f aca="false">100000*K29/(AVERAGE(J15:K15)*24*Calculation_HIDE!K$71)</f>
        <v>43.5729847494553</v>
      </c>
      <c r="L38" s="225" t="n">
        <f aca="false">100000*L29/(AVERAGE(K15:L15)*24*Calculation_HIDE!L$71)</f>
        <v>48.480930833872</v>
      </c>
      <c r="M38" s="225" t="n">
        <f aca="false">100000*M29/(AVERAGE(L15:M15)*24*Calculation_HIDE!M$71)</f>
        <v>42.6257459505541</v>
      </c>
      <c r="N38" s="225" t="n">
        <f aca="false">100000*N29/(AVERAGE(M15:N15)*24*Calculation_HIDE!N$71)</f>
        <v>45.2898550724638</v>
      </c>
      <c r="O38" s="225" t="n">
        <f aca="false">100000*O29/(AVERAGE(N15:O15)*24*Calculation_HIDE!O$71)</f>
        <v>46.2962962962963</v>
      </c>
      <c r="P38" s="225" t="n">
        <f aca="false">100000*P29/(AVERAGE(O15:P15)*24*Calculation_HIDE!P$71)</f>
        <v>48.480930833872</v>
      </c>
      <c r="Q38" s="225" t="n">
        <f aca="false">100000*Q29/(AVERAGE(P15:Q15)*24*Calculation_HIDE!Q$71)</f>
        <v>45.2898550724638</v>
      </c>
      <c r="R38" s="225" t="n">
        <f aca="false">100000*R29/(AVERAGE(Q15:R15)*24*Calculation_HIDE!R$71)</f>
        <v>45.2898550724638</v>
      </c>
      <c r="S38" s="225" t="n">
        <f aca="false">100000*S29/(AVERAGE(R15:S15)*24*Calculation_HIDE!S$71)</f>
        <v>46.2962962962963</v>
      </c>
      <c r="T38" s="225" t="n">
        <f aca="false">100000*T29/(AVERAGE(S15:T15)*24*Calculation_HIDE!T$71)</f>
        <v>45.7875457875458</v>
      </c>
      <c r="U38" s="225" t="n">
        <f aca="false">100000*U29/(AVERAGE(T15:U15)*24*Calculation_HIDE!U$71)</f>
        <v>42.6257459505541</v>
      </c>
      <c r="V38" s="225" t="n">
        <f aca="false">100000*V29/(AVERAGE(U15:V15)*24*Calculation_HIDE!V$71)</f>
        <v>39.9616368286445</v>
      </c>
      <c r="W38" s="225" t="n">
        <f aca="false">100000*W29/(AVERAGE(V15:W15)*24*Calculation_HIDE!W$71)</f>
        <v>40.4007756948933</v>
      </c>
      <c r="X38" s="225" t="n">
        <f aca="false">100000*X29/(AVERAGE(W15:X15)*24*Calculation_HIDE!X$71)</f>
        <v>40.4007756948933</v>
      </c>
      <c r="Y38" s="225" t="n">
        <f aca="false">100000*Y29/(AVERAGE(X15:Y15)*24*Calculation_HIDE!Y$71)</f>
        <v>37.2975277067349</v>
      </c>
      <c r="Z38" s="225" t="n">
        <f aca="false">100000*Z29/(AVERAGE(Y15:Z15)*24*Calculation_HIDE!Z$71)</f>
        <v>37.2975277067349</v>
      </c>
      <c r="AA38" s="225" t="n">
        <f aca="false">100000*AA29/(AVERAGE(Z15:AA15)*24*Calculation_HIDE!AA$71)</f>
        <v>43.5729847494553</v>
      </c>
      <c r="AB38" s="225" t="n">
        <f aca="false">100000*AB29/(AVERAGE(AA15:AB15)*24*Calculation_HIDE!AB$71)</f>
        <v>43.0941607412196</v>
      </c>
      <c r="AC38" s="225" t="n">
        <f aca="false">100000*AC29/(AVERAGE(AB15:AC15)*24*Calculation_HIDE!AC$71)</f>
        <v>39.9616368286445</v>
      </c>
      <c r="AD38" s="225" t="n">
        <f aca="false">100000*AD29/(AVERAGE(AC15:AD15)*24*Calculation_HIDE!AD$71)</f>
        <v>42.6257459505541</v>
      </c>
      <c r="AE38" s="225" t="n">
        <f aca="false">100000*AE29/(AVERAGE(AD15:AE15)*24*Calculation_HIDE!AE$71)</f>
        <v>43.5729847494553</v>
      </c>
      <c r="AF38" s="225" t="n">
        <f aca="false">100000*AF29/(AVERAGE(AE15:AF15)*24*Calculation_HIDE!AF$71)</f>
        <v>45.7875457875458</v>
      </c>
      <c r="AG38" s="225" t="n">
        <f aca="false">100000*AG29/(AVERAGE(AF15:AG15)*24*Calculation_HIDE!AG$71)</f>
        <v>37.2975277067349</v>
      </c>
      <c r="AH38" s="225" t="n">
        <f aca="false">100000*AH29/(AVERAGE(AG15:AH15)*24*Calculation_HIDE!AH$71)</f>
        <v>42.6257459505541</v>
      </c>
      <c r="AI38" s="225" t="n">
        <f aca="false">100000*AI29/(AVERAGE(AH15:AI15)*24*Calculation_HIDE!AI$71)</f>
        <v>46.2962962962963</v>
      </c>
      <c r="AJ38" s="225" t="n">
        <f aca="false">100000*AJ29/(AVERAGE(AI15:AJ15)*24*Calculation_HIDE!AJ$71)</f>
        <v>48.480930833872</v>
      </c>
      <c r="AK38" s="225" t="n">
        <f aca="false">100000*AK29/(AVERAGE(AJ15:AK15)*24*Calculation_HIDE!AK$71)</f>
        <v>42.6257459505541</v>
      </c>
      <c r="AL38" s="225" t="n">
        <f aca="false">100000*AL29/(AVERAGE(AK15:AL15)*24*Calculation_HIDE!AL$71)</f>
        <v>42.6257459505541</v>
      </c>
      <c r="AM38" s="225" t="n">
        <f aca="false">100000*AM29/(AVERAGE(AL15:AM15)*24*Calculation_HIDE!AM$71)</f>
        <v>45.7875457875458</v>
      </c>
      <c r="AN38" s="225" t="n">
        <f aca="false">100000*AN29/(AVERAGE(AM15:AN15)*24*Calculation_HIDE!AN$71)</f>
        <v>45.7875457875458</v>
      </c>
      <c r="AO38" s="225" t="n">
        <f aca="false">100000*AO29/(AVERAGE(AN15:AO15)*24*Calculation_HIDE!AO$71)</f>
        <v>42.6257459505541</v>
      </c>
      <c r="AP38" s="225" t="n">
        <f aca="false">100000*AP29/(AVERAGE(AO15:AP15)*24*Calculation_HIDE!AP$71)</f>
        <v>42.6257459505541</v>
      </c>
      <c r="AQ38" s="225" t="n">
        <v>49.0196078431373</v>
      </c>
      <c r="AR38" s="225" t="n">
        <v>48.480930833872</v>
      </c>
      <c r="AS38" s="225" t="n">
        <v>45.2898550724638</v>
      </c>
    </row>
    <row r="39" customFormat="false" ht="20.15" hidden="false" customHeight="true" outlineLevel="0" collapsed="false">
      <c r="A39" s="202"/>
    </row>
    <row r="49" customFormat="false" ht="20.15" hidden="false" customHeight="true" outlineLevel="0" collapsed="false">
      <c r="A49" s="227"/>
    </row>
    <row r="51" customFormat="false" ht="20.15" hidden="false" customHeight="true" outlineLevel="0" collapsed="false">
      <c r="A51" s="228"/>
    </row>
  </sheetData>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9140625" defaultRowHeight="20.15" zeroHeight="false" outlineLevelRow="0" outlineLevelCol="0"/>
  <cols>
    <col collapsed="false" customWidth="true" hidden="false" outlineLevel="0" max="1" min="1" style="34" width="44.27"/>
    <col collapsed="false" customWidth="true" hidden="false" outlineLevel="0" max="6" min="2" style="34" width="10.99"/>
    <col collapsed="false" customWidth="true" hidden="false" outlineLevel="0" max="7" min="7" style="34" width="11.99"/>
    <col collapsed="false" customWidth="true" hidden="false" outlineLevel="0" max="8" min="8" style="34" width="11.45"/>
    <col collapsed="false" customWidth="true" hidden="false" outlineLevel="0" max="9" min="9" style="34" width="12.44"/>
    <col collapsed="false" customWidth="true" hidden="false" outlineLevel="0" max="10" min="10" style="34" width="11.99"/>
    <col collapsed="false" customWidth="true" hidden="false" outlineLevel="0" max="11" min="11" style="34" width="12.44"/>
    <col collapsed="false" customWidth="true" hidden="false" outlineLevel="0" max="14" min="12" style="34" width="13.44"/>
    <col collapsed="false" customWidth="true" hidden="false" outlineLevel="0" max="18" min="15" style="34" width="13.02"/>
    <col collapsed="false" customWidth="true" hidden="false" outlineLevel="0" max="19" min="19" style="34" width="11.83"/>
    <col collapsed="false" customWidth="false" hidden="false" outlineLevel="0" max="1024" min="20" style="34" width="9.18"/>
  </cols>
  <sheetData>
    <row r="1" customFormat="false" ht="45" hidden="false" customHeight="true" outlineLevel="0" collapsed="false">
      <c r="A1" s="28" t="s">
        <v>273</v>
      </c>
    </row>
    <row r="2" customFormat="false" ht="20.15" hidden="false" customHeight="true" outlineLevel="0" collapsed="false">
      <c r="A2" s="34" t="s">
        <v>255</v>
      </c>
    </row>
    <row r="3" customFormat="false" ht="20.15" hidden="false" customHeight="true" outlineLevel="0" collapsed="false">
      <c r="A3" s="35" t="s">
        <v>256</v>
      </c>
    </row>
    <row r="4" customFormat="false" ht="20.15" hidden="false" customHeight="true" outlineLevel="0" collapsed="false">
      <c r="A4" s="34" t="s">
        <v>257</v>
      </c>
    </row>
    <row r="5" customFormat="false" ht="20.15" hidden="false" customHeight="true" outlineLevel="0" collapsed="false">
      <c r="A5" s="34" t="s">
        <v>258</v>
      </c>
    </row>
    <row r="6" customFormat="false" ht="20.15" hidden="false" customHeight="true" outlineLevel="0" collapsed="false">
      <c r="A6" s="66" t="s">
        <v>259</v>
      </c>
    </row>
    <row r="7" customFormat="false" ht="30" hidden="false" customHeight="true" outlineLevel="0" collapsed="false">
      <c r="A7" s="205" t="s">
        <v>247</v>
      </c>
      <c r="B7" s="194" t="s">
        <v>248</v>
      </c>
      <c r="C7" s="194" t="s">
        <v>180</v>
      </c>
      <c r="D7" s="194" t="s">
        <v>181</v>
      </c>
      <c r="E7" s="194" t="s">
        <v>182</v>
      </c>
      <c r="F7" s="194" t="s">
        <v>183</v>
      </c>
      <c r="G7" s="194" t="s">
        <v>184</v>
      </c>
      <c r="H7" s="194" t="s">
        <v>185</v>
      </c>
      <c r="I7" s="194" t="s">
        <v>186</v>
      </c>
      <c r="J7" s="194" t="s">
        <v>187</v>
      </c>
      <c r="K7" s="194" t="s">
        <v>188</v>
      </c>
      <c r="L7" s="194" t="s">
        <v>189</v>
      </c>
      <c r="M7" s="194" t="s">
        <v>128</v>
      </c>
      <c r="N7" s="194" t="s">
        <v>129</v>
      </c>
    </row>
    <row r="8" customFormat="false" ht="20.15" hidden="false" customHeight="true" outlineLevel="0" collapsed="false">
      <c r="A8" s="182" t="s">
        <v>111</v>
      </c>
      <c r="B8" s="37" t="n">
        <v>1745</v>
      </c>
      <c r="C8" s="37" t="n">
        <v>2121</v>
      </c>
      <c r="D8" s="37" t="n">
        <v>2677.4</v>
      </c>
      <c r="E8" s="37" t="n">
        <f aca="false">SUM('Scotland - Qtr'!F8:F9)</f>
        <v>3087.86</v>
      </c>
      <c r="F8" s="37" t="n">
        <f aca="false">SUM('Scotland - Qtr'!J8:J9)</f>
        <v>3954.99</v>
      </c>
      <c r="G8" s="37" t="n">
        <f aca="false">SUM('Scotland - Qtr'!N8:N9)</f>
        <v>4778.75</v>
      </c>
      <c r="H8" s="37" t="n">
        <f aca="false">SUM('Scotland - Qtr'!R8:R9)</f>
        <v>5276.82</v>
      </c>
      <c r="I8" s="37" t="n">
        <f aca="false">SUM('Scotland - Qtr'!V8:V9)</f>
        <v>5585.34</v>
      </c>
      <c r="J8" s="37" t="n">
        <f aca="false">SUM('Scotland - Qtr'!Z8:Z9)</f>
        <v>6477.98</v>
      </c>
      <c r="K8" s="37" t="n">
        <f aca="false">SUM('Scotland - Qtr'!AD8:AD9)</f>
        <v>7578.05</v>
      </c>
      <c r="L8" s="37" t="n">
        <f aca="false">SUM('Scotland - Qtr'!AH8:AH9)</f>
        <v>8473.75</v>
      </c>
      <c r="M8" s="37" t="n">
        <f aca="false">SUM('Scotland - Qtr'!AL8:AL9)</f>
        <v>9196.95</v>
      </c>
      <c r="N8" s="37" t="n">
        <f aca="false">SUM('Scotland - Qtr'!AP8:AP9)</f>
        <v>9247.59</v>
      </c>
    </row>
    <row r="9" customFormat="false" ht="20.15" hidden="false" customHeight="true" outlineLevel="0" collapsed="false">
      <c r="A9" s="184" t="s">
        <v>112</v>
      </c>
      <c r="B9" s="37" t="n">
        <v>1</v>
      </c>
      <c r="C9" s="37" t="n">
        <v>1</v>
      </c>
      <c r="D9" s="37" t="n">
        <v>1</v>
      </c>
      <c r="E9" s="37" t="n">
        <f aca="false">'Scotland - Qtr'!F10</f>
        <v>2.56</v>
      </c>
      <c r="F9" s="37" t="n">
        <f aca="false">'Scotland - Qtr'!J10</f>
        <v>6.75</v>
      </c>
      <c r="G9" s="37" t="n">
        <f aca="false">'Scotland - Qtr'!N10</f>
        <v>6.75</v>
      </c>
      <c r="H9" s="37" t="n">
        <f aca="false">'Scotland - Qtr'!R10</f>
        <v>7.39</v>
      </c>
      <c r="I9" s="37" t="n">
        <f aca="false">'Scotland - Qtr'!V10</f>
        <v>7.64</v>
      </c>
      <c r="J9" s="37" t="n">
        <f aca="false">'Scotland - Qtr'!Z10</f>
        <v>13.01</v>
      </c>
      <c r="K9" s="37" t="n">
        <f aca="false">'Scotland - Qtr'!AD10</f>
        <v>17.92</v>
      </c>
      <c r="L9" s="37" t="n">
        <f aca="false">'Scotland - Qtr'!AH10</f>
        <v>19.92</v>
      </c>
      <c r="M9" s="37" t="n">
        <f aca="false">'Scotland - Qtr'!AL10</f>
        <v>21.92</v>
      </c>
      <c r="N9" s="37" t="n">
        <f aca="false">'Scotland - Qtr'!AP10</f>
        <v>21.92</v>
      </c>
    </row>
    <row r="10" customFormat="false" ht="20.15" hidden="false" customHeight="true" outlineLevel="0" collapsed="false">
      <c r="A10" s="184" t="s">
        <v>249</v>
      </c>
      <c r="B10" s="37" t="n">
        <v>0</v>
      </c>
      <c r="C10" s="37" t="n">
        <v>0</v>
      </c>
      <c r="D10" s="37" t="n">
        <v>2</v>
      </c>
      <c r="E10" s="37" t="n">
        <f aca="false">'Scotland - Qtr'!F11</f>
        <v>48.32</v>
      </c>
      <c r="F10" s="37" t="n">
        <f aca="false">'Scotland - Qtr'!J11</f>
        <v>94.74</v>
      </c>
      <c r="G10" s="37" t="n">
        <f aca="false">'Scotland - Qtr'!N11</f>
        <v>132.74</v>
      </c>
      <c r="H10" s="37" t="n">
        <f aca="false">'Scotland - Qtr'!R11</f>
        <v>174.96</v>
      </c>
      <c r="I10" s="37" t="n">
        <f aca="false">'Scotland - Qtr'!V11</f>
        <v>264.06</v>
      </c>
      <c r="J10" s="37" t="n">
        <f aca="false">'Scotland - Qtr'!Z11</f>
        <v>325.77</v>
      </c>
      <c r="K10" s="37" t="n">
        <f aca="false">'Scotland - Qtr'!AD11</f>
        <v>342.97</v>
      </c>
      <c r="L10" s="37" t="n">
        <f aca="false">'Scotland - Qtr'!AH11</f>
        <v>359.57</v>
      </c>
      <c r="M10" s="37" t="n">
        <f aca="false">'Scotland - Qtr'!AL11</f>
        <v>364.84</v>
      </c>
      <c r="N10" s="37" t="n">
        <f aca="false">'Scotland - Qtr'!AP11</f>
        <v>378.61</v>
      </c>
    </row>
    <row r="11" customFormat="false" ht="20.15" hidden="false" customHeight="true" outlineLevel="0" collapsed="false">
      <c r="A11" s="184" t="s">
        <v>114</v>
      </c>
      <c r="B11" s="37" t="n">
        <v>1442</v>
      </c>
      <c r="C11" s="37" t="n">
        <v>1450</v>
      </c>
      <c r="D11" s="37" t="n">
        <v>1454</v>
      </c>
      <c r="E11" s="37" t="n">
        <f aca="false">SUM('Scotland - Qtr'!F12:F13)</f>
        <v>1485.11</v>
      </c>
      <c r="F11" s="37" t="n">
        <f aca="false">SUM('Scotland - Qtr'!J12:J13)</f>
        <v>1496.82</v>
      </c>
      <c r="G11" s="37" t="n">
        <f aca="false">SUM('Scotland - Qtr'!N12:N13)</f>
        <v>1509.71</v>
      </c>
      <c r="H11" s="37" t="n">
        <f aca="false">SUM('Scotland - Qtr'!R12:R13)</f>
        <v>1527.73</v>
      </c>
      <c r="I11" s="37" t="n">
        <f aca="false">SUM('Scotland - Qtr'!V12:V13)</f>
        <v>1571.44</v>
      </c>
      <c r="J11" s="37" t="n">
        <f aca="false">SUM('Scotland - Qtr'!Z12:Z13)</f>
        <v>1626.79</v>
      </c>
      <c r="K11" s="37" t="n">
        <f aca="false">SUM('Scotland - Qtr'!AD12:AD13)</f>
        <v>1648.68</v>
      </c>
      <c r="L11" s="37" t="n">
        <f aca="false">SUM('Scotland - Qtr'!AH12:AH13)</f>
        <v>1652.8</v>
      </c>
      <c r="M11" s="37" t="n">
        <f aca="false">SUM('Scotland - Qtr'!AL12:AL13)</f>
        <v>1653.49</v>
      </c>
      <c r="N11" s="37" t="n">
        <f aca="false">SUM('Scotland - Qtr'!AP12:AP13)</f>
        <v>1652.79</v>
      </c>
    </row>
    <row r="12" customFormat="false" ht="20.15" hidden="false" customHeight="true" outlineLevel="0" collapsed="false">
      <c r="A12" s="184" t="s">
        <v>167</v>
      </c>
      <c r="B12" s="37" t="n">
        <v>93</v>
      </c>
      <c r="C12" s="37" t="n">
        <v>106</v>
      </c>
      <c r="D12" s="37" t="n">
        <v>107</v>
      </c>
      <c r="E12" s="37" t="n">
        <f aca="false">'Scotland - Qtr'!F14</f>
        <v>112.8</v>
      </c>
      <c r="F12" s="37" t="n">
        <f aca="false">'Scotland - Qtr'!J14</f>
        <v>114.85</v>
      </c>
      <c r="G12" s="37" t="n">
        <f aca="false">'Scotland - Qtr'!N14</f>
        <v>115.33</v>
      </c>
      <c r="H12" s="37" t="n">
        <f aca="false">'Scotland - Qtr'!R14</f>
        <v>116.33</v>
      </c>
      <c r="I12" s="37" t="n">
        <f aca="false">'Scotland - Qtr'!V14</f>
        <v>116.33</v>
      </c>
      <c r="J12" s="37" t="n">
        <f aca="false">'Scotland - Qtr'!Z14</f>
        <v>116.33</v>
      </c>
      <c r="K12" s="37" t="n">
        <f aca="false">'Scotland - Qtr'!AD14</f>
        <v>115.83</v>
      </c>
      <c r="L12" s="37" t="n">
        <f aca="false">'Scotland - Qtr'!AH14</f>
        <v>115.86</v>
      </c>
      <c r="M12" s="37" t="n">
        <f aca="false">'Scotland - Qtr'!AL14</f>
        <v>115.86</v>
      </c>
      <c r="N12" s="37" t="n">
        <f aca="false">'Scotland - Qtr'!AP14</f>
        <v>115.86</v>
      </c>
    </row>
    <row r="13" customFormat="false" ht="20.15" hidden="false" customHeight="true" outlineLevel="0" collapsed="false">
      <c r="A13" s="184" t="s">
        <v>146</v>
      </c>
      <c r="B13" s="37" t="n">
        <v>7</v>
      </c>
      <c r="C13" s="37" t="n">
        <v>7</v>
      </c>
      <c r="D13" s="37" t="n">
        <v>8</v>
      </c>
      <c r="E13" s="37" t="n">
        <f aca="false">'Scotland - Qtr'!F15</f>
        <v>9.45</v>
      </c>
      <c r="F13" s="37" t="n">
        <f aca="false">'Scotland - Qtr'!J15</f>
        <v>9.45</v>
      </c>
      <c r="G13" s="37" t="n">
        <f aca="false">'Scotland - Qtr'!N15</f>
        <v>6.85</v>
      </c>
      <c r="H13" s="37" t="n">
        <f aca="false">'Scotland - Qtr'!R15</f>
        <v>6.85</v>
      </c>
      <c r="I13" s="37" t="n">
        <f aca="false">'Scotland - Qtr'!V15</f>
        <v>6.95</v>
      </c>
      <c r="J13" s="37" t="n">
        <f aca="false">'Scotland - Qtr'!Z15</f>
        <v>7.25</v>
      </c>
      <c r="K13" s="37" t="n">
        <f aca="false">'Scotland - Qtr'!AD15</f>
        <v>7.25</v>
      </c>
      <c r="L13" s="37" t="n">
        <f aca="false">'Scotland - Qtr'!AH15</f>
        <v>7.25</v>
      </c>
      <c r="M13" s="37" t="n">
        <f aca="false">'Scotland - Qtr'!AL15</f>
        <v>7.25</v>
      </c>
      <c r="N13" s="37" t="n">
        <f aca="false">'Scotland - Qtr'!AP15</f>
        <v>7.25</v>
      </c>
    </row>
    <row r="14" customFormat="false" ht="20.15" hidden="false" customHeight="true" outlineLevel="0" collapsed="false">
      <c r="A14" s="184" t="s">
        <v>250</v>
      </c>
      <c r="B14" s="37" t="n">
        <v>66</v>
      </c>
      <c r="C14" s="37" t="n">
        <v>112</v>
      </c>
      <c r="D14" s="37" t="n">
        <v>119</v>
      </c>
      <c r="E14" s="37" t="n">
        <f aca="false">SUM('Scotland - Qtr'!F16:F19)</f>
        <v>123.34</v>
      </c>
      <c r="F14" s="37" t="n">
        <f aca="false">SUM('Scotland - Qtr'!J16:J19)</f>
        <v>138.19</v>
      </c>
      <c r="G14" s="37" t="n">
        <f aca="false">SUM('Scotland - Qtr'!N16:N19)</f>
        <v>149.62</v>
      </c>
      <c r="H14" s="37" t="n">
        <f aca="false">SUM('Scotland - Qtr'!R16:R19)</f>
        <v>229.76</v>
      </c>
      <c r="I14" s="37" t="n">
        <f aca="false">SUM('Scotland - Qtr'!V16:V19)</f>
        <v>236.46</v>
      </c>
      <c r="J14" s="37" t="n">
        <f aca="false">SUM('Scotland - Qtr'!Z16:Z19)</f>
        <v>258.96</v>
      </c>
      <c r="K14" s="37" t="n">
        <f aca="false">SUM('Scotland - Qtr'!AD16:AD19)</f>
        <v>301.27</v>
      </c>
      <c r="L14" s="37" t="n">
        <f aca="false">SUM('Scotland - Qtr'!AH16:AH19)</f>
        <v>340.13</v>
      </c>
      <c r="M14" s="37" t="n">
        <f aca="false">SUM('Scotland - Qtr'!AL16:AL19)</f>
        <v>393.21</v>
      </c>
      <c r="N14" s="37" t="n">
        <f aca="false">SUM('Scotland - Qtr'!AP16:AP19)</f>
        <v>393.81</v>
      </c>
    </row>
    <row r="15" s="69" customFormat="true" ht="20.15" hidden="false" customHeight="true" outlineLevel="0" collapsed="false">
      <c r="A15" s="185" t="s">
        <v>151</v>
      </c>
      <c r="B15" s="186" t="n">
        <f aca="false">SUM(B8:B14)</f>
        <v>3354</v>
      </c>
      <c r="C15" s="186" t="n">
        <f aca="false">SUM(C8:C14)</f>
        <v>3797</v>
      </c>
      <c r="D15" s="186" t="n">
        <f aca="false">SUM(D8:D14)</f>
        <v>4368.4</v>
      </c>
      <c r="E15" s="186" t="n">
        <f aca="false">SUM(E8:E14)</f>
        <v>4869.44</v>
      </c>
      <c r="F15" s="186" t="n">
        <f aca="false">SUM(F8:F14)</f>
        <v>5815.79</v>
      </c>
      <c r="G15" s="186" t="n">
        <f aca="false">SUM(G8:G14)</f>
        <v>6699.75</v>
      </c>
      <c r="H15" s="186" t="n">
        <f aca="false">SUM(H8:H14)</f>
        <v>7339.84</v>
      </c>
      <c r="I15" s="186" t="n">
        <f aca="false">SUM(I8:I14)</f>
        <v>7788.22</v>
      </c>
      <c r="J15" s="186" t="n">
        <f aca="false">SUM(J8:J14)</f>
        <v>8826.09</v>
      </c>
      <c r="K15" s="186" t="n">
        <f aca="false">SUM(K8:K14)</f>
        <v>10011.97</v>
      </c>
      <c r="L15" s="186" t="n">
        <f aca="false">SUM(L8:L14)</f>
        <v>10969.28</v>
      </c>
      <c r="M15" s="186" t="n">
        <f aca="false">SUM(M8:M14)</f>
        <v>11753.52</v>
      </c>
      <c r="N15" s="186" t="n">
        <f aca="false">SUM(N8:N14)</f>
        <v>11817.83</v>
      </c>
    </row>
    <row r="16" customFormat="false" ht="20.15" hidden="false" customHeight="true" outlineLevel="0" collapsed="false">
      <c r="A16" s="188"/>
      <c r="B16" s="112"/>
      <c r="C16" s="189"/>
      <c r="D16" s="112"/>
      <c r="E16" s="37"/>
      <c r="F16" s="37"/>
      <c r="G16" s="37"/>
      <c r="H16" s="37"/>
      <c r="I16" s="37"/>
      <c r="J16" s="37"/>
      <c r="K16" s="37"/>
      <c r="L16" s="37"/>
      <c r="M16" s="37"/>
      <c r="N16" s="37"/>
      <c r="O16" s="117"/>
      <c r="P16" s="117"/>
      <c r="Q16" s="117"/>
      <c r="R16" s="117"/>
      <c r="S16" s="117"/>
    </row>
    <row r="17" customFormat="false" ht="30" hidden="false" customHeight="true" outlineLevel="0" collapsed="false">
      <c r="A17" s="190" t="s">
        <v>251</v>
      </c>
      <c r="B17" s="240" t="s">
        <v>248</v>
      </c>
      <c r="C17" s="240" t="s">
        <v>180</v>
      </c>
      <c r="D17" s="240" t="s">
        <v>181</v>
      </c>
      <c r="E17" s="240" t="s">
        <v>182</v>
      </c>
      <c r="F17" s="240" t="s">
        <v>183</v>
      </c>
      <c r="G17" s="240" t="s">
        <v>184</v>
      </c>
      <c r="H17" s="240" t="s">
        <v>185</v>
      </c>
      <c r="I17" s="240" t="s">
        <v>186</v>
      </c>
      <c r="J17" s="240" t="s">
        <v>187</v>
      </c>
      <c r="K17" s="240" t="s">
        <v>188</v>
      </c>
      <c r="L17" s="240" t="s">
        <v>189</v>
      </c>
      <c r="M17" s="240" t="s">
        <v>128</v>
      </c>
      <c r="N17" s="240" t="s">
        <v>129</v>
      </c>
    </row>
    <row r="18" customFormat="false" ht="20.15" hidden="false" customHeight="true" outlineLevel="0" collapsed="false">
      <c r="A18" s="182" t="s">
        <v>111</v>
      </c>
      <c r="B18" s="37" t="n">
        <v>3362</v>
      </c>
      <c r="C18" s="37" t="n">
        <v>4555</v>
      </c>
      <c r="D18" s="37" t="n">
        <v>4873</v>
      </c>
      <c r="E18" s="37" t="n">
        <f aca="false">SUM('Scotland - Qtr'!C23:F24)</f>
        <v>7256.16</v>
      </c>
      <c r="F18" s="37" t="n">
        <f aca="false">SUM('Scotland - Qtr'!G23:J24)</f>
        <v>8291.67</v>
      </c>
      <c r="G18" s="37" t="n">
        <f aca="false">SUM('Scotland - Qtr'!K23:N24)</f>
        <v>11151.2</v>
      </c>
      <c r="H18" s="37" t="n">
        <f aca="false">SUM('Scotland - Qtr'!O23:R24)</f>
        <v>11700.02</v>
      </c>
      <c r="I18" s="37" t="n">
        <f aca="false">SUM('Scotland - Qtr'!S23:V24)</f>
        <v>13878</v>
      </c>
      <c r="J18" s="37" t="n">
        <f aca="false">SUM('Scotland - Qtr'!W23:Z24)</f>
        <v>12415.7</v>
      </c>
      <c r="K18" s="37" t="n">
        <f aca="false">SUM('Scotland - Qtr'!AA23:AD24)</f>
        <v>17201.15</v>
      </c>
      <c r="L18" s="37" t="n">
        <f aca="false">SUM('Scotland - Qtr'!AE23:AH24)</f>
        <v>19111.1</v>
      </c>
      <c r="M18" s="37" t="n">
        <f aca="false">SUM('Scotland - Qtr'!AI23:AL24)</f>
        <v>22023.75</v>
      </c>
      <c r="N18" s="37" t="n">
        <f aca="false">SUM('Scotland - Qtr'!AM23:AP24)</f>
        <v>23075.09</v>
      </c>
    </row>
    <row r="19" customFormat="false" ht="20.15" hidden="false" customHeight="true" outlineLevel="0" collapsed="false">
      <c r="A19" s="184" t="s">
        <v>112</v>
      </c>
      <c r="B19" s="37" t="n">
        <v>0</v>
      </c>
      <c r="C19" s="37" t="n">
        <v>0</v>
      </c>
      <c r="D19" s="37" t="n">
        <v>0</v>
      </c>
      <c r="E19" s="37" t="n">
        <f aca="false">SUM('Scotland - Qtr'!C25:F25)</f>
        <v>0.46</v>
      </c>
      <c r="F19" s="37" t="n">
        <f aca="false">SUM('Scotland - Qtr'!G25:J25)</f>
        <v>0.73</v>
      </c>
      <c r="G19" s="37" t="n">
        <f aca="false">SUM('Scotland - Qtr'!K25:N25)</f>
        <v>1.39</v>
      </c>
      <c r="H19" s="37" t="n">
        <f aca="false">SUM('Scotland - Qtr'!O25:R25)</f>
        <v>2.14</v>
      </c>
      <c r="I19" s="37" t="n">
        <f aca="false">SUM('Scotland - Qtr'!S25:V25)</f>
        <v>1.99</v>
      </c>
      <c r="J19" s="37" t="n">
        <f aca="false">SUM('Scotland - Qtr'!W25:Z25)</f>
        <v>0.01</v>
      </c>
      <c r="K19" s="37" t="n">
        <f aca="false">SUM('Scotland - Qtr'!AA25:AD25)</f>
        <v>4.19</v>
      </c>
      <c r="L19" s="37" t="n">
        <f aca="false">SUM('Scotland - Qtr'!AE25:AH25)</f>
        <v>9.3</v>
      </c>
      <c r="M19" s="37" t="n">
        <f aca="false">SUM('Scotland - Qtr'!AI25:AL25)</f>
        <v>13.99</v>
      </c>
      <c r="N19" s="37" t="n">
        <f aca="false">SUM('Scotland - Qtr'!AM25:AP25)</f>
        <v>11.28</v>
      </c>
    </row>
    <row r="20" customFormat="false" ht="20.15" hidden="false" customHeight="true" outlineLevel="0" collapsed="false">
      <c r="A20" s="184" t="s">
        <v>249</v>
      </c>
      <c r="B20" s="37" t="n">
        <v>0</v>
      </c>
      <c r="C20" s="37" t="n">
        <v>0</v>
      </c>
      <c r="D20" s="37" t="n">
        <v>1</v>
      </c>
      <c r="E20" s="37" t="n">
        <f aca="false">SUM('Scotland - Qtr'!C26:F26)</f>
        <v>8.69</v>
      </c>
      <c r="F20" s="37" t="n">
        <f aca="false">SUM('Scotland - Qtr'!G26:J26)</f>
        <v>69.95</v>
      </c>
      <c r="G20" s="37" t="n">
        <f aca="false">SUM('Scotland - Qtr'!K26:N26)</f>
        <v>95.92</v>
      </c>
      <c r="H20" s="37" t="n">
        <f aca="false">SUM('Scotland - Qtr'!O26:R26)</f>
        <v>143.16</v>
      </c>
      <c r="I20" s="37" t="n">
        <f aca="false">SUM('Scotland - Qtr'!S26:V26)</f>
        <v>185.23</v>
      </c>
      <c r="J20" s="37" t="n">
        <f aca="false">SUM('Scotland - Qtr'!W26:Z26)</f>
        <v>246.52</v>
      </c>
      <c r="K20" s="37" t="n">
        <f aca="false">SUM('Scotland - Qtr'!AA26:AD26)</f>
        <v>289.57</v>
      </c>
      <c r="L20" s="37" t="n">
        <f aca="false">SUM('Scotland - Qtr'!AE26:AH26)</f>
        <v>331.78</v>
      </c>
      <c r="M20" s="37" t="n">
        <f aca="false">SUM('Scotland - Qtr'!AI26:AL26)</f>
        <v>351.96</v>
      </c>
      <c r="N20" s="37" t="n">
        <f aca="false">SUM('Scotland - Qtr'!AM26:AP26)</f>
        <v>352.86</v>
      </c>
    </row>
    <row r="21" customFormat="false" ht="20.15" hidden="false" customHeight="true" outlineLevel="0" collapsed="false">
      <c r="A21" s="184" t="s">
        <v>114</v>
      </c>
      <c r="B21" s="37" t="n">
        <v>4704</v>
      </c>
      <c r="C21" s="37" t="n">
        <v>4859</v>
      </c>
      <c r="D21" s="37" t="n">
        <v>3258</v>
      </c>
      <c r="E21" s="37" t="n">
        <f aca="false">SUM('Scotland - Qtr'!C27:F27)</f>
        <v>5329.64</v>
      </c>
      <c r="F21" s="37" t="n">
        <f aca="false">SUM('Scotland - Qtr'!G27:J27)</f>
        <v>4846.58</v>
      </c>
      <c r="G21" s="37" t="n">
        <f aca="false">SUM('Scotland - Qtr'!K27:N27)</f>
        <v>4369.47</v>
      </c>
      <c r="H21" s="37" t="n">
        <f aca="false">SUM('Scotland - Qtr'!O27:R27)</f>
        <v>5483.6</v>
      </c>
      <c r="I21" s="37" t="n">
        <f aca="false">SUM('Scotland - Qtr'!S27:V27)</f>
        <v>5814.03</v>
      </c>
      <c r="J21" s="37" t="n">
        <f aca="false">SUM('Scotland - Qtr'!W27:Z27)</f>
        <v>4915.78</v>
      </c>
      <c r="K21" s="37" t="n">
        <f aca="false">SUM('Scotland - Qtr'!AA27:AD27)</f>
        <v>5356.2</v>
      </c>
      <c r="L21" s="37" t="n">
        <f aca="false">SUM('Scotland - Qtr'!AE27:AH27)</f>
        <v>4997.29</v>
      </c>
      <c r="M21" s="37" t="n">
        <f aca="false">SUM('Scotland - Qtr'!AI27:AL27)</f>
        <v>5324.72</v>
      </c>
      <c r="N21" s="37" t="n">
        <f aca="false">SUM('Scotland - Qtr'!AM27:AP27)</f>
        <v>6186.74</v>
      </c>
    </row>
    <row r="22" customFormat="false" ht="20.15" hidden="false" customHeight="true" outlineLevel="0" collapsed="false">
      <c r="A22" s="184" t="s">
        <v>167</v>
      </c>
      <c r="B22" s="37" t="n">
        <v>494</v>
      </c>
      <c r="C22" s="37" t="n">
        <v>526</v>
      </c>
      <c r="D22" s="37" t="n">
        <v>529</v>
      </c>
      <c r="E22" s="37" t="n">
        <f aca="false">SUM('Scotland - Qtr'!C28:F28)</f>
        <v>525.39</v>
      </c>
      <c r="F22" s="37" t="n">
        <f aca="false">SUM('Scotland - Qtr'!G28:J28)</f>
        <v>552.84</v>
      </c>
      <c r="G22" s="37" t="n">
        <f aca="false">SUM('Scotland - Qtr'!K28:N28)</f>
        <v>562.9</v>
      </c>
      <c r="H22" s="37" t="n">
        <f aca="false">SUM('Scotland - Qtr'!O28:R28)</f>
        <v>533.03</v>
      </c>
      <c r="I22" s="37" t="n">
        <f aca="false">SUM('Scotland - Qtr'!S28:V28)</f>
        <v>503.43</v>
      </c>
      <c r="J22" s="37" t="n">
        <f aca="false">SUM('Scotland - Qtr'!W28:Z28)</f>
        <v>492.81</v>
      </c>
      <c r="K22" s="37" t="n">
        <f aca="false">SUM('Scotland - Qtr'!AA28:AD28)</f>
        <v>445.48</v>
      </c>
      <c r="L22" s="37" t="n">
        <f aca="false">SUM('Scotland - Qtr'!AE28:AH28)</f>
        <v>422.05</v>
      </c>
      <c r="M22" s="37" t="n">
        <f aca="false">SUM('Scotland - Qtr'!AI28:AL28)</f>
        <v>412.24</v>
      </c>
      <c r="N22" s="37" t="n">
        <f aca="false">SUM('Scotland - Qtr'!AM28:AP28)</f>
        <v>406.79</v>
      </c>
    </row>
    <row r="23" customFormat="false" ht="20.15" hidden="false" customHeight="true" outlineLevel="0" collapsed="false">
      <c r="A23" s="184" t="s">
        <v>146</v>
      </c>
      <c r="B23" s="37" t="n">
        <v>20</v>
      </c>
      <c r="C23" s="37" t="n">
        <v>26</v>
      </c>
      <c r="D23" s="37" t="n">
        <v>32</v>
      </c>
      <c r="E23" s="37" t="n">
        <f aca="false">SUM('Scotland - Qtr'!C29:F29)</f>
        <v>35.62</v>
      </c>
      <c r="F23" s="37" t="n">
        <f aca="false">SUM('Scotland - Qtr'!G29:J29)</f>
        <v>37.06</v>
      </c>
      <c r="G23" s="37" t="n">
        <f aca="false">SUM('Scotland - Qtr'!K29:N29)</f>
        <v>30.64</v>
      </c>
      <c r="H23" s="37" t="n">
        <f aca="false">SUM('Scotland - Qtr'!O29:R29)</f>
        <v>27.66</v>
      </c>
      <c r="I23" s="37" t="n">
        <f aca="false">SUM('Scotland - Qtr'!S29:V29)</f>
        <v>26.18</v>
      </c>
      <c r="J23" s="37" t="n">
        <f aca="false">SUM('Scotland - Qtr'!W29:Z29)</f>
        <v>31.99</v>
      </c>
      <c r="K23" s="37" t="n">
        <f aca="false">SUM('Scotland - Qtr'!AA29:AD29)</f>
        <v>35.96</v>
      </c>
      <c r="L23" s="37" t="n">
        <f aca="false">SUM('Scotland - Qtr'!AE29:AH29)</f>
        <v>35.09</v>
      </c>
      <c r="M23" s="37" t="n">
        <f aca="false">SUM('Scotland - Qtr'!AI29:AL29)</f>
        <v>28.64</v>
      </c>
      <c r="N23" s="37" t="n">
        <f aca="false">SUM('Scotland - Qtr'!AM29:AP29)</f>
        <v>34.14</v>
      </c>
    </row>
    <row r="24" customFormat="false" ht="20.15" hidden="false" customHeight="true" outlineLevel="0" collapsed="false">
      <c r="A24" s="184" t="s">
        <v>252</v>
      </c>
      <c r="B24" s="37" t="n">
        <v>478</v>
      </c>
      <c r="C24" s="37" t="n">
        <v>616</v>
      </c>
      <c r="D24" s="37" t="n">
        <v>727</v>
      </c>
      <c r="E24" s="37" t="n">
        <f aca="false">SUM('Scotland - Qtr'!C30:F30)</f>
        <v>712.84</v>
      </c>
      <c r="F24" s="37" t="n">
        <f aca="false">SUM('Scotland - Qtr'!G30:J30)</f>
        <v>868.35</v>
      </c>
      <c r="G24" s="37" t="n">
        <f aca="false">SUM('Scotland - Qtr'!K30:N30)</f>
        <v>778.13</v>
      </c>
      <c r="H24" s="37" t="n">
        <f aca="false">SUM('Scotland - Qtr'!O30:R30)</f>
        <v>1155.43</v>
      </c>
      <c r="I24" s="37" t="n">
        <f aca="false">SUM('Scotland - Qtr'!S30:V30)</f>
        <v>1333.96</v>
      </c>
      <c r="J24" s="37" t="n">
        <f aca="false">SUM('Scotland - Qtr'!W30:Z30)</f>
        <v>1372.78</v>
      </c>
      <c r="K24" s="37" t="n">
        <f aca="false">SUM('Scotland - Qtr'!AA30:AD30)</f>
        <v>1968.85</v>
      </c>
      <c r="L24" s="37" t="n">
        <f aca="false">SUM('Scotland - Qtr'!AE30:AH30)</f>
        <v>1690.37</v>
      </c>
      <c r="M24" s="37" t="n">
        <f aca="false">SUM('Scotland - Qtr'!AI30:AL30)</f>
        <v>2019.54</v>
      </c>
      <c r="N24" s="37" t="n">
        <f aca="false">SUM('Scotland - Qtr'!AM30:AP30)</f>
        <v>1996.33</v>
      </c>
    </row>
    <row r="25" s="69" customFormat="true" ht="20.15" hidden="false" customHeight="true" outlineLevel="0" collapsed="false">
      <c r="A25" s="241" t="s">
        <v>151</v>
      </c>
      <c r="B25" s="242" t="n">
        <f aca="false">SUM(B18:B24)</f>
        <v>9058</v>
      </c>
      <c r="C25" s="242" t="n">
        <f aca="false">SUM(C18:C24)</f>
        <v>10582</v>
      </c>
      <c r="D25" s="186" t="n">
        <f aca="false">SUM(D18:D24)</f>
        <v>9420</v>
      </c>
      <c r="E25" s="186" t="n">
        <f aca="false">SUM(E18:E24)</f>
        <v>13868.8</v>
      </c>
      <c r="F25" s="186" t="n">
        <f aca="false">SUM(F18:F24)</f>
        <v>14667.18</v>
      </c>
      <c r="G25" s="186" t="n">
        <f aca="false">SUM(G18:G24)</f>
        <v>16989.65</v>
      </c>
      <c r="H25" s="186" t="n">
        <f aca="false">SUM(H18:H24)</f>
        <v>19045.04</v>
      </c>
      <c r="I25" s="186" t="n">
        <f aca="false">SUM(I18:I24)</f>
        <v>21742.82</v>
      </c>
      <c r="J25" s="186" t="n">
        <f aca="false">SUM(J18:J24)</f>
        <v>19475.59</v>
      </c>
      <c r="K25" s="186" t="n">
        <f aca="false">SUM(K18:K24)</f>
        <v>25301.4</v>
      </c>
      <c r="L25" s="186" t="n">
        <f aca="false">SUM(L18:L24)</f>
        <v>26596.98</v>
      </c>
      <c r="M25" s="186" t="n">
        <f aca="false">SUM(M18:M24)</f>
        <v>30174.84</v>
      </c>
      <c r="N25" s="186" t="n">
        <f aca="false">SUM(N18:N24)</f>
        <v>32063.23</v>
      </c>
    </row>
    <row r="27" customFormat="false" ht="30" hidden="false" customHeight="true" outlineLevel="0" collapsed="false">
      <c r="A27" s="190" t="s">
        <v>274</v>
      </c>
      <c r="B27" s="194" t="s">
        <v>248</v>
      </c>
      <c r="C27" s="194" t="s">
        <v>180</v>
      </c>
      <c r="D27" s="194" t="s">
        <v>181</v>
      </c>
      <c r="E27" s="194" t="s">
        <v>182</v>
      </c>
      <c r="F27" s="194" t="s">
        <v>183</v>
      </c>
      <c r="G27" s="194" t="s">
        <v>184</v>
      </c>
      <c r="H27" s="194" t="s">
        <v>185</v>
      </c>
      <c r="I27" s="194" t="s">
        <v>186</v>
      </c>
      <c r="J27" s="194" t="s">
        <v>187</v>
      </c>
      <c r="K27" s="194" t="s">
        <v>188</v>
      </c>
      <c r="L27" s="194" t="s">
        <v>189</v>
      </c>
      <c r="M27" s="194" t="s">
        <v>128</v>
      </c>
      <c r="N27" s="194" t="s">
        <v>129</v>
      </c>
    </row>
    <row r="28" customFormat="false" ht="20.15" hidden="false" customHeight="true" outlineLevel="0" collapsed="false">
      <c r="A28" s="184" t="s">
        <v>111</v>
      </c>
      <c r="B28" s="195" t="s">
        <v>192</v>
      </c>
      <c r="C28" s="49" t="n">
        <f aca="false">100000*C18/(AVERAGE(B8:C8)*24*Calculation_HIDE!H$67)</f>
        <v>26.9000087402882</v>
      </c>
      <c r="D28" s="49" t="n">
        <f aca="false">100000*D18/(AVERAGE(C8:D8)*24*Calculation_HIDE!I$67)</f>
        <v>23.1860011175719</v>
      </c>
      <c r="E28" s="49" t="n">
        <f aca="false">100000*E18/(AVERAGE(D8:E8)*24*Calculation_HIDE!J$67)</f>
        <v>28.7351747231968</v>
      </c>
      <c r="F28" s="49" t="n">
        <f aca="false">100000*F18/(AVERAGE(E8:F8)*24*Calculation_HIDE!K$67)</f>
        <v>26.8059522134431</v>
      </c>
      <c r="G28" s="49" t="n">
        <f aca="false">100000*G18/(AVERAGE(F8:G8)*24*Calculation_HIDE!L$67)</f>
        <v>29.1505823743249</v>
      </c>
      <c r="H28" s="49" t="n">
        <f aca="false">100000*H18/(AVERAGE(G8:H8)*24*Calculation_HIDE!M$67)</f>
        <v>26.5647540907415</v>
      </c>
      <c r="I28" s="49" t="n">
        <f aca="false">100000*I18/(AVERAGE(H8:I8)*24*Calculation_HIDE!N$67)</f>
        <v>29.1700099306669</v>
      </c>
      <c r="J28" s="49" t="n">
        <f aca="false">100000*J18/(AVERAGE(I8:J8)*24*Calculation_HIDE!O$67)</f>
        <v>23.4337628417028</v>
      </c>
      <c r="K28" s="49" t="n">
        <f aca="false">100000*K18/(AVERAGE(J8:K8)*24*Calculation_HIDE!P$67)</f>
        <v>27.9396329998373</v>
      </c>
      <c r="L28" s="49" t="n">
        <f aca="false">100000*L18/(AVERAGE(K8:L8)*24*Calculation_HIDE!Q$67)</f>
        <v>27.1824022239415</v>
      </c>
      <c r="M28" s="49" t="n">
        <f aca="false">100000*M18/(AVERAGE(L8:M8)*24*Calculation_HIDE!R$67)</f>
        <v>28.455315435481</v>
      </c>
      <c r="N28" s="49" t="n">
        <f aca="false">100000*N18/(AVERAGE(M8:N8)*24*Calculation_HIDE!S$67)</f>
        <v>28.484804531617</v>
      </c>
    </row>
    <row r="29" customFormat="false" ht="20.15" hidden="false" customHeight="true" outlineLevel="0" collapsed="false">
      <c r="A29" s="184" t="s">
        <v>114</v>
      </c>
      <c r="B29" s="195" t="s">
        <v>192</v>
      </c>
      <c r="C29" s="49" t="n">
        <f aca="false">100000*C21/(AVERAGE(B11:C11)*24*Calculation_HIDE!H$67)</f>
        <v>38.3596379873308</v>
      </c>
      <c r="D29" s="49" t="n">
        <f aca="false">100000*D21/(AVERAGE(C11:D11)*24*Calculation_HIDE!I$67)</f>
        <v>25.6141741197781</v>
      </c>
      <c r="E29" s="49" t="n">
        <f aca="false">100000*E21/(AVERAGE(D11:E11)*24*Calculation_HIDE!J$67)</f>
        <v>41.4007228510715</v>
      </c>
      <c r="F29" s="49" t="n">
        <f aca="false">100000*F21/(AVERAGE(E11:F11)*24*Calculation_HIDE!K$67)</f>
        <v>37.0062953018221</v>
      </c>
      <c r="G29" s="49" t="n">
        <f aca="false">100000*G21/(AVERAGE(F11:G11)*24*Calculation_HIDE!L$67)</f>
        <v>33.1809724303752</v>
      </c>
      <c r="H29" s="49" t="n">
        <f aca="false">100000*H21/(AVERAGE(G11:H11)*24*Calculation_HIDE!M$67)</f>
        <v>41.2177185498194</v>
      </c>
      <c r="I29" s="49" t="n">
        <f aca="false">100000*I21/(AVERAGE(H11:I11)*24*Calculation_HIDE!N$67)</f>
        <v>42.8309550489015</v>
      </c>
      <c r="J29" s="49" t="n">
        <f aca="false">100000*J21/(AVERAGE(I11:J11)*24*Calculation_HIDE!O$67)</f>
        <v>34.9961616690452</v>
      </c>
      <c r="K29" s="49" t="n">
        <f aca="false">100000*K21/(AVERAGE(J11:K11)*24*Calculation_HIDE!P$67)</f>
        <v>37.3343890290177</v>
      </c>
      <c r="L29" s="49" t="n">
        <f aca="false">100000*L21/(AVERAGE(K11:L11)*24*Calculation_HIDE!Q$67)</f>
        <v>34.5582523581648</v>
      </c>
      <c r="M29" s="49" t="n">
        <f aca="false">100000*M21/(AVERAGE(L11:M11)*24*Calculation_HIDE!R$67)</f>
        <v>36.7689917616693</v>
      </c>
      <c r="N29" s="49" t="n">
        <f aca="false">100000*N21/(AVERAGE(M11:N11)*24*Calculation_HIDE!S$67)</f>
        <v>42.6049346551255</v>
      </c>
    </row>
    <row r="30" customFormat="false" ht="20.15" hidden="false" customHeight="true" outlineLevel="0" collapsed="false">
      <c r="A30" s="184" t="s">
        <v>145</v>
      </c>
      <c r="B30" s="195" t="s">
        <v>192</v>
      </c>
      <c r="C30" s="49" t="n">
        <f aca="false">100000*C22/(AVERAGE(B12:C12)*24*Calculation_HIDE!H$67)</f>
        <v>60.3473990959363</v>
      </c>
      <c r="D30" s="49" t="n">
        <f aca="false">100000*D22/(AVERAGE(C12:D12)*24*Calculation_HIDE!I$67)</f>
        <v>56.7024674684331</v>
      </c>
      <c r="E30" s="49" t="n">
        <f aca="false">100000*E22/(AVERAGE(D12:E12)*24*Calculation_HIDE!J$67)</f>
        <v>54.5732733369065</v>
      </c>
      <c r="F30" s="49" t="n">
        <f aca="false">100000*F22/(AVERAGE(E12:F12)*24*Calculation_HIDE!K$67)</f>
        <v>55.2929132176107</v>
      </c>
      <c r="G30" s="49" t="n">
        <f aca="false">100000*G22/(AVERAGE(F12:G12)*24*Calculation_HIDE!L$67)</f>
        <v>55.8328185485967</v>
      </c>
      <c r="H30" s="49" t="n">
        <f aca="false">100000*H22/(AVERAGE(G12:H12)*24*Calculation_HIDE!M$67)</f>
        <v>52.5323090011066</v>
      </c>
      <c r="I30" s="49" t="n">
        <f aca="false">100000*I22/(AVERAGE(H12:I12)*24*Calculation_HIDE!N$67)</f>
        <v>49.4018551381344</v>
      </c>
      <c r="J30" s="49" t="n">
        <f aca="false">100000*J22/(AVERAGE(I12:J12)*24*Calculation_HIDE!O$67)</f>
        <v>48.2275785064065</v>
      </c>
      <c r="K30" s="49" t="n">
        <f aca="false">100000*K22/(AVERAGE(J12:K12)*24*Calculation_HIDE!P$67)</f>
        <v>43.8093394887481</v>
      </c>
      <c r="L30" s="49" t="n">
        <f aca="false">100000*L22/(AVERAGE(K12:L12)*24*Calculation_HIDE!Q$67)</f>
        <v>41.5893855965232</v>
      </c>
      <c r="M30" s="49" t="n">
        <f aca="false">100000*M22/(AVERAGE(L12:M12)*24*Calculation_HIDE!R$67)</f>
        <v>40.617435465729</v>
      </c>
      <c r="N30" s="49" t="n">
        <f aca="false">100000*N22/(AVERAGE(M12:N12)*24*Calculation_HIDE!S$67)</f>
        <v>39.9709450857247</v>
      </c>
    </row>
    <row r="31" customFormat="false" ht="20.15" hidden="false" customHeight="true" outlineLevel="0" collapsed="false">
      <c r="A31" s="243" t="s">
        <v>146</v>
      </c>
      <c r="B31" s="244" t="s">
        <v>192</v>
      </c>
      <c r="C31" s="245" t="n">
        <f aca="false">100000*C23/(AVERAGE(B13:C13)*24*Calculation_HIDE!H$67)</f>
        <v>42.4005218525767</v>
      </c>
      <c r="D31" s="49" t="n">
        <f aca="false">100000*D23/(AVERAGE(C13:D13)*24*Calculation_HIDE!I$67)</f>
        <v>48.7062404870624</v>
      </c>
      <c r="E31" s="49" t="n">
        <f aca="false">100000*E23/(AVERAGE(D13:E13)*24*Calculation_HIDE!J$67)</f>
        <v>46.6041265978464</v>
      </c>
      <c r="F31" s="49" t="n">
        <f aca="false">100000*F23/(AVERAGE(E13:F13)*24*Calculation_HIDE!K$67)</f>
        <v>44.6458688717341</v>
      </c>
      <c r="G31" s="49" t="n">
        <f aca="false">100000*G23/(AVERAGE(F13:G13)*24*Calculation_HIDE!L$67)</f>
        <v>42.9167717175113</v>
      </c>
      <c r="H31" s="49" t="n">
        <f aca="false">100000*H23/(AVERAGE(G13:H13)*24*Calculation_HIDE!M$67)</f>
        <v>46.0953904609539</v>
      </c>
      <c r="I31" s="49" t="n">
        <f aca="false">100000*I23/(AVERAGE(H13:I13)*24*Calculation_HIDE!N$67)</f>
        <v>43.3128184766064</v>
      </c>
      <c r="J31" s="49" t="n">
        <f aca="false">100000*J23/(AVERAGE(I13:J13)*24*Calculation_HIDE!O$67)</f>
        <v>51.2936452961851</v>
      </c>
      <c r="K31" s="49" t="n">
        <f aca="false">100000*K23/(AVERAGE(J13:K13)*24*Calculation_HIDE!P$67)</f>
        <v>56.6210045662101</v>
      </c>
      <c r="L31" s="49" t="n">
        <f aca="false">100000*L23/(AVERAGE(K13:L13)*24*Calculation_HIDE!Q$67)</f>
        <v>55.2511415525114</v>
      </c>
      <c r="M31" s="49" t="n">
        <f aca="false">100000*M23/(AVERAGE(L13:M13)*24*Calculation_HIDE!R$67)</f>
        <v>45.0952605888836</v>
      </c>
      <c r="N31" s="49" t="n">
        <f aca="false">100000*N23/(AVERAGE(M13:N13)*24*Calculation_HIDE!S$67)</f>
        <v>53.608441680799</v>
      </c>
    </row>
    <row r="32" customFormat="false" ht="20.15" hidden="false" customHeight="true" outlineLevel="0" collapsed="false">
      <c r="A32" s="184"/>
      <c r="H32" s="246"/>
      <c r="I32" s="246"/>
      <c r="J32" s="246"/>
      <c r="K32" s="246"/>
      <c r="L32" s="246"/>
      <c r="M32" s="246"/>
      <c r="N32" s="246"/>
      <c r="O32" s="246"/>
      <c r="P32" s="246"/>
      <c r="Q32" s="246"/>
      <c r="R32" s="246"/>
      <c r="S32" s="246"/>
    </row>
    <row r="40" customFormat="false" ht="20.15" hidden="false" customHeight="true" outlineLevel="0" collapsed="false">
      <c r="A40" s="247"/>
    </row>
    <row r="45" customFormat="false" ht="20.15" hidden="false" customHeight="true" outlineLevel="0" collapsed="false">
      <c r="A45" s="19"/>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S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0" topLeftCell="AQ1" activePane="topRight" state="frozen"/>
      <selection pane="topLeft" activeCell="A1" activeCellId="0" sqref="A1"/>
      <selection pane="topRight" activeCell="A1" activeCellId="0" sqref="A1"/>
    </sheetView>
  </sheetViews>
  <sheetFormatPr defaultColWidth="9.19140625" defaultRowHeight="12.5" zeroHeight="false" outlineLevelRow="0" outlineLevelCol="0"/>
  <cols>
    <col collapsed="false" customWidth="true" hidden="false" outlineLevel="0" max="1" min="1" style="201" width="47.55"/>
    <col collapsed="false" customWidth="true" hidden="false" outlineLevel="0" max="2" min="2" style="248" width="15.54"/>
    <col collapsed="false" customWidth="true" hidden="false" outlineLevel="0" max="44" min="3" style="201" width="15.54"/>
    <col collapsed="false" customWidth="true" hidden="false" outlineLevel="0" max="45" min="45" style="201" width="15.45"/>
    <col collapsed="false" customWidth="false" hidden="false" outlineLevel="0" max="1024" min="46" style="201" width="9.18"/>
  </cols>
  <sheetData>
    <row r="1" customFormat="false" ht="45" hidden="false" customHeight="true" outlineLevel="0" collapsed="false">
      <c r="A1" s="28" t="s">
        <v>275</v>
      </c>
      <c r="B1" s="200"/>
      <c r="C1" s="200"/>
      <c r="D1" s="200"/>
      <c r="E1" s="200"/>
    </row>
    <row r="2" s="34" customFormat="true" ht="20.15" hidden="false" customHeight="true" outlineLevel="0" collapsed="false">
      <c r="A2" s="34" t="s">
        <v>178</v>
      </c>
      <c r="B2" s="184"/>
      <c r="C2" s="184"/>
      <c r="D2" s="184"/>
      <c r="E2" s="184"/>
    </row>
    <row r="3" s="34" customFormat="true" ht="20.15" hidden="false" customHeight="true" outlineLevel="0" collapsed="false">
      <c r="A3" s="35" t="s">
        <v>256</v>
      </c>
      <c r="B3" s="184"/>
      <c r="C3" s="184"/>
      <c r="D3" s="184"/>
      <c r="E3" s="184"/>
      <c r="AP3" s="66"/>
    </row>
    <row r="4" s="34" customFormat="true" ht="20.15" hidden="false" customHeight="true" outlineLevel="0" collapsed="false">
      <c r="A4" s="34" t="s">
        <v>257</v>
      </c>
      <c r="B4" s="184"/>
      <c r="C4" s="184"/>
      <c r="D4" s="184"/>
      <c r="E4" s="184"/>
      <c r="AP4" s="66"/>
    </row>
    <row r="5" s="34" customFormat="true" ht="20.15" hidden="false" customHeight="true" outlineLevel="0" collapsed="false">
      <c r="A5" s="34" t="s">
        <v>258</v>
      </c>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row>
    <row r="6" s="66" customFormat="true" ht="20.15" hidden="false" customHeight="true" outlineLevel="0" collapsed="false">
      <c r="A6" s="66" t="s">
        <v>270</v>
      </c>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row>
    <row r="7" s="34" customFormat="true" ht="45" hidden="false" customHeight="true" outlineLevel="0" collapsed="false">
      <c r="A7" s="205" t="s">
        <v>260</v>
      </c>
      <c r="B7" s="206" t="s">
        <v>198</v>
      </c>
      <c r="C7" s="206" t="s">
        <v>199</v>
      </c>
      <c r="D7" s="206" t="s">
        <v>200</v>
      </c>
      <c r="E7" s="206" t="s">
        <v>201</v>
      </c>
      <c r="F7" s="206" t="s">
        <v>202</v>
      </c>
      <c r="G7" s="206" t="s">
        <v>203</v>
      </c>
      <c r="H7" s="206" t="s">
        <v>204</v>
      </c>
      <c r="I7" s="206" t="s">
        <v>205</v>
      </c>
      <c r="J7" s="206" t="s">
        <v>206</v>
      </c>
      <c r="K7" s="206" t="s">
        <v>207</v>
      </c>
      <c r="L7" s="206" t="s">
        <v>208</v>
      </c>
      <c r="M7" s="206" t="s">
        <v>209</v>
      </c>
      <c r="N7" s="206" t="s">
        <v>210</v>
      </c>
      <c r="O7" s="206" t="s">
        <v>211</v>
      </c>
      <c r="P7" s="206" t="s">
        <v>212</v>
      </c>
      <c r="Q7" s="206" t="s">
        <v>213</v>
      </c>
      <c r="R7" s="206" t="s">
        <v>214</v>
      </c>
      <c r="S7" s="206" t="s">
        <v>215</v>
      </c>
      <c r="T7" s="206" t="s">
        <v>216</v>
      </c>
      <c r="U7" s="206" t="s">
        <v>217</v>
      </c>
      <c r="V7" s="206" t="s">
        <v>218</v>
      </c>
      <c r="W7" s="206" t="s">
        <v>219</v>
      </c>
      <c r="X7" s="206" t="s">
        <v>220</v>
      </c>
      <c r="Y7" s="206" t="s">
        <v>221</v>
      </c>
      <c r="Z7" s="206" t="s">
        <v>222</v>
      </c>
      <c r="AA7" s="206" t="s">
        <v>223</v>
      </c>
      <c r="AB7" s="206" t="s">
        <v>224</v>
      </c>
      <c r="AC7" s="206" t="s">
        <v>225</v>
      </c>
      <c r="AD7" s="206" t="s">
        <v>226</v>
      </c>
      <c r="AE7" s="206" t="s">
        <v>227</v>
      </c>
      <c r="AF7" s="206" t="s">
        <v>228</v>
      </c>
      <c r="AG7" s="206" t="s">
        <v>229</v>
      </c>
      <c r="AH7" s="206" t="s">
        <v>230</v>
      </c>
      <c r="AI7" s="206" t="s">
        <v>231</v>
      </c>
      <c r="AJ7" s="206" t="s">
        <v>232</v>
      </c>
      <c r="AK7" s="206" t="s">
        <v>233</v>
      </c>
      <c r="AL7" s="206" t="s">
        <v>234</v>
      </c>
      <c r="AM7" s="206" t="s">
        <v>235</v>
      </c>
      <c r="AN7" s="206" t="s">
        <v>236</v>
      </c>
      <c r="AO7" s="206" t="s">
        <v>237</v>
      </c>
      <c r="AP7" s="206" t="s">
        <v>238</v>
      </c>
      <c r="AQ7" s="206" t="s">
        <v>239</v>
      </c>
      <c r="AR7" s="206" t="s">
        <v>240</v>
      </c>
      <c r="AS7" s="206" t="s">
        <v>241</v>
      </c>
    </row>
    <row r="8" s="34" customFormat="true" ht="20.15" hidden="false" customHeight="true" outlineLevel="0" collapsed="false">
      <c r="A8" s="34" t="s">
        <v>141</v>
      </c>
      <c r="B8" s="207" t="n">
        <v>2486.16</v>
      </c>
      <c r="C8" s="207" t="n">
        <v>2496.67</v>
      </c>
      <c r="D8" s="207" t="n">
        <v>2629.3</v>
      </c>
      <c r="E8" s="207" t="n">
        <v>2715.46</v>
      </c>
      <c r="F8" s="207" t="n">
        <v>2897.86</v>
      </c>
      <c r="G8" s="207" t="n">
        <v>3174.81</v>
      </c>
      <c r="H8" s="207" t="n">
        <v>3372.6</v>
      </c>
      <c r="I8" s="207" t="n">
        <v>3609.49</v>
      </c>
      <c r="J8" s="207" t="n">
        <v>3764.99</v>
      </c>
      <c r="K8" s="207" t="n">
        <v>4141.75</v>
      </c>
      <c r="L8" s="207" t="n">
        <v>4408.88</v>
      </c>
      <c r="M8" s="207" t="n">
        <v>4509.92</v>
      </c>
      <c r="N8" s="207" t="n">
        <v>4588.75</v>
      </c>
      <c r="O8" s="207" t="n">
        <v>4593.07</v>
      </c>
      <c r="P8" s="207" t="n">
        <v>4843.42</v>
      </c>
      <c r="Q8" s="207" t="n">
        <v>4949.56</v>
      </c>
      <c r="R8" s="207" t="n">
        <v>5079.47</v>
      </c>
      <c r="S8" s="207" t="n">
        <v>5155.01</v>
      </c>
      <c r="T8" s="207" t="n">
        <v>5187.72</v>
      </c>
      <c r="U8" s="207" t="n">
        <v>5311.06</v>
      </c>
      <c r="V8" s="207" t="n">
        <v>5397.99</v>
      </c>
      <c r="W8" s="207" t="n">
        <v>5550.25</v>
      </c>
      <c r="X8" s="207" t="n">
        <v>5631.02</v>
      </c>
      <c r="Y8" s="207" t="n">
        <v>5937.19</v>
      </c>
      <c r="Z8" s="207" t="n">
        <v>6297.98</v>
      </c>
      <c r="AA8" s="207" t="n">
        <v>6867.25</v>
      </c>
      <c r="AB8" s="207" t="n">
        <v>7154.86</v>
      </c>
      <c r="AC8" s="207" t="n">
        <v>7331.48</v>
      </c>
      <c r="AD8" s="207" t="n">
        <v>7331.05</v>
      </c>
      <c r="AE8" s="207" t="n">
        <v>7633.71</v>
      </c>
      <c r="AF8" s="207" t="n">
        <v>7688.9</v>
      </c>
      <c r="AG8" s="207" t="n">
        <v>7789.64</v>
      </c>
      <c r="AH8" s="207" t="n">
        <v>7886.6</v>
      </c>
      <c r="AI8" s="207" t="n">
        <v>8079.43</v>
      </c>
      <c r="AJ8" s="207" t="n">
        <v>8258.98</v>
      </c>
      <c r="AK8" s="207" t="n">
        <v>8298.58</v>
      </c>
      <c r="AL8" s="207" t="n">
        <v>8298.8</v>
      </c>
      <c r="AM8" s="207" t="n">
        <v>8257.74</v>
      </c>
      <c r="AN8" s="207" t="n">
        <v>8259.54</v>
      </c>
      <c r="AO8" s="207" t="n">
        <v>8259.54</v>
      </c>
      <c r="AP8" s="207" t="n">
        <v>8349.44</v>
      </c>
      <c r="AQ8" s="207" t="n">
        <v>8433.48</v>
      </c>
      <c r="AR8" s="207" t="n">
        <v>8527.53</v>
      </c>
      <c r="AS8" s="207" t="n">
        <v>8670.33</v>
      </c>
    </row>
    <row r="9" s="34" customFormat="true" ht="20.15" hidden="false" customHeight="true" outlineLevel="0" collapsed="false">
      <c r="A9" s="34" t="s">
        <v>142</v>
      </c>
      <c r="B9" s="207" t="n">
        <v>190</v>
      </c>
      <c r="C9" s="207" t="n">
        <v>190</v>
      </c>
      <c r="D9" s="207" t="n">
        <v>190</v>
      </c>
      <c r="E9" s="207" t="n">
        <v>190</v>
      </c>
      <c r="F9" s="207" t="n">
        <v>190</v>
      </c>
      <c r="G9" s="207" t="n">
        <v>190</v>
      </c>
      <c r="H9" s="207" t="n">
        <v>190</v>
      </c>
      <c r="I9" s="207" t="n">
        <v>190</v>
      </c>
      <c r="J9" s="207" t="n">
        <v>190</v>
      </c>
      <c r="K9" s="207" t="n">
        <v>190</v>
      </c>
      <c r="L9" s="207" t="n">
        <v>190</v>
      </c>
      <c r="M9" s="207" t="n">
        <v>190</v>
      </c>
      <c r="N9" s="207" t="n">
        <v>190</v>
      </c>
      <c r="O9" s="207" t="n">
        <v>197.35</v>
      </c>
      <c r="P9" s="207" t="n">
        <v>197.35</v>
      </c>
      <c r="Q9" s="207" t="n">
        <v>197.35</v>
      </c>
      <c r="R9" s="207" t="n">
        <v>197.35</v>
      </c>
      <c r="S9" s="207" t="n">
        <v>187.35</v>
      </c>
      <c r="T9" s="207" t="n">
        <v>187.35</v>
      </c>
      <c r="U9" s="207" t="n">
        <v>187.35</v>
      </c>
      <c r="V9" s="207" t="n">
        <v>187.35</v>
      </c>
      <c r="W9" s="207" t="n">
        <v>180</v>
      </c>
      <c r="X9" s="207" t="n">
        <v>180</v>
      </c>
      <c r="Y9" s="207" t="n">
        <v>180</v>
      </c>
      <c r="Z9" s="207" t="n">
        <v>180</v>
      </c>
      <c r="AA9" s="207" t="n">
        <v>180</v>
      </c>
      <c r="AB9" s="207" t="n">
        <v>180</v>
      </c>
      <c r="AC9" s="207" t="n">
        <v>229</v>
      </c>
      <c r="AD9" s="207" t="n">
        <v>247</v>
      </c>
      <c r="AE9" s="207" t="n">
        <v>217.35</v>
      </c>
      <c r="AF9" s="207" t="n">
        <v>217.35</v>
      </c>
      <c r="AG9" s="207" t="n">
        <v>433.15</v>
      </c>
      <c r="AH9" s="207" t="n">
        <v>587.15</v>
      </c>
      <c r="AI9" s="207" t="n">
        <v>718.15</v>
      </c>
      <c r="AJ9" s="207" t="n">
        <v>898.15</v>
      </c>
      <c r="AK9" s="207" t="n">
        <v>898.15</v>
      </c>
      <c r="AL9" s="207" t="n">
        <v>898.15</v>
      </c>
      <c r="AM9" s="207" t="n">
        <v>898.15</v>
      </c>
      <c r="AN9" s="207" t="n">
        <v>898.15</v>
      </c>
      <c r="AO9" s="207" t="n">
        <v>898.15</v>
      </c>
      <c r="AP9" s="207" t="n">
        <v>898.15</v>
      </c>
      <c r="AQ9" s="207" t="n">
        <v>898.15</v>
      </c>
      <c r="AR9" s="207" t="n">
        <v>906.15</v>
      </c>
      <c r="AS9" s="207" t="n">
        <v>906.15</v>
      </c>
    </row>
    <row r="10" s="34" customFormat="true" ht="20.15" hidden="false" customHeight="true" outlineLevel="0" collapsed="false">
      <c r="A10" s="34" t="s">
        <v>112</v>
      </c>
      <c r="B10" s="207" t="n">
        <v>2.45</v>
      </c>
      <c r="C10" s="207" t="n">
        <v>2</v>
      </c>
      <c r="D10" s="207" t="n">
        <v>2</v>
      </c>
      <c r="E10" s="207" t="n">
        <v>2.56</v>
      </c>
      <c r="F10" s="207" t="n">
        <v>2.56</v>
      </c>
      <c r="G10" s="207" t="n">
        <v>3.56</v>
      </c>
      <c r="H10" s="207" t="n">
        <v>4.86</v>
      </c>
      <c r="I10" s="207" t="n">
        <v>4.86</v>
      </c>
      <c r="J10" s="207" t="n">
        <v>6.75</v>
      </c>
      <c r="K10" s="207" t="n">
        <v>5.61</v>
      </c>
      <c r="L10" s="207" t="n">
        <v>5.61</v>
      </c>
      <c r="M10" s="207" t="n">
        <v>6.75</v>
      </c>
      <c r="N10" s="207" t="n">
        <v>6.75</v>
      </c>
      <c r="O10" s="207" t="n">
        <v>5.89</v>
      </c>
      <c r="P10" s="207" t="n">
        <v>6.64</v>
      </c>
      <c r="Q10" s="207" t="n">
        <v>6.64</v>
      </c>
      <c r="R10" s="207" t="n">
        <v>7.39</v>
      </c>
      <c r="S10" s="207" t="n">
        <v>7.64</v>
      </c>
      <c r="T10" s="207" t="n">
        <v>7.64</v>
      </c>
      <c r="U10" s="207" t="n">
        <v>7.64</v>
      </c>
      <c r="V10" s="207" t="n">
        <v>7.64</v>
      </c>
      <c r="W10" s="207" t="n">
        <v>7.31</v>
      </c>
      <c r="X10" s="207" t="n">
        <v>7.31</v>
      </c>
      <c r="Y10" s="207" t="n">
        <v>7.31</v>
      </c>
      <c r="Z10" s="207" t="n">
        <v>13.01</v>
      </c>
      <c r="AA10" s="207" t="n">
        <v>17.92</v>
      </c>
      <c r="AB10" s="207" t="n">
        <v>17.92</v>
      </c>
      <c r="AC10" s="207" t="n">
        <v>17.92</v>
      </c>
      <c r="AD10" s="207" t="n">
        <v>17.92</v>
      </c>
      <c r="AE10" s="207" t="n">
        <v>17.92</v>
      </c>
      <c r="AF10" s="207" t="n">
        <v>19.92</v>
      </c>
      <c r="AG10" s="207" t="n">
        <v>19.92</v>
      </c>
      <c r="AH10" s="207" t="n">
        <v>19.92</v>
      </c>
      <c r="AI10" s="207" t="n">
        <v>21.92</v>
      </c>
      <c r="AJ10" s="207" t="n">
        <v>21.92</v>
      </c>
      <c r="AK10" s="207" t="n">
        <v>21.92</v>
      </c>
      <c r="AL10" s="207" t="n">
        <v>21.92</v>
      </c>
      <c r="AM10" s="207" t="n">
        <v>21.92</v>
      </c>
      <c r="AN10" s="207" t="n">
        <v>21.92</v>
      </c>
      <c r="AO10" s="207" t="n">
        <v>21.92</v>
      </c>
      <c r="AP10" s="207" t="n">
        <v>21.92</v>
      </c>
      <c r="AQ10" s="207" t="n">
        <v>21.92</v>
      </c>
      <c r="AR10" s="207" t="n">
        <v>21.92</v>
      </c>
      <c r="AS10" s="207" t="n">
        <v>21.92</v>
      </c>
    </row>
    <row r="11" s="34" customFormat="true" ht="20.15" hidden="false" customHeight="true" outlineLevel="0" collapsed="false">
      <c r="A11" s="34" t="s">
        <v>113</v>
      </c>
      <c r="B11" s="207" t="n">
        <v>2.41</v>
      </c>
      <c r="C11" s="207" t="n">
        <v>4.28</v>
      </c>
      <c r="D11" s="207" t="n">
        <v>8.84</v>
      </c>
      <c r="E11" s="207" t="n">
        <v>18.87</v>
      </c>
      <c r="F11" s="207" t="n">
        <v>48.32</v>
      </c>
      <c r="G11" s="207" t="n">
        <v>65.18</v>
      </c>
      <c r="H11" s="207" t="n">
        <v>73.81</v>
      </c>
      <c r="I11" s="207" t="n">
        <v>86.97</v>
      </c>
      <c r="J11" s="207" t="n">
        <v>94.74</v>
      </c>
      <c r="K11" s="207" t="n">
        <v>102.63</v>
      </c>
      <c r="L11" s="207" t="n">
        <v>115.28</v>
      </c>
      <c r="M11" s="207" t="n">
        <v>123.38</v>
      </c>
      <c r="N11" s="207" t="n">
        <v>132.74</v>
      </c>
      <c r="O11" s="207" t="n">
        <v>143.27</v>
      </c>
      <c r="P11" s="207" t="n">
        <v>152.1</v>
      </c>
      <c r="Q11" s="207" t="n">
        <v>162.61</v>
      </c>
      <c r="R11" s="207" t="n">
        <v>174.96</v>
      </c>
      <c r="S11" s="207" t="n">
        <v>184.08</v>
      </c>
      <c r="T11" s="207" t="n">
        <v>198.28</v>
      </c>
      <c r="U11" s="207" t="n">
        <v>217.73</v>
      </c>
      <c r="V11" s="207" t="n">
        <v>264.06</v>
      </c>
      <c r="W11" s="207" t="n">
        <v>303.76</v>
      </c>
      <c r="X11" s="207" t="n">
        <v>319.38</v>
      </c>
      <c r="Y11" s="207" t="n">
        <v>323.66</v>
      </c>
      <c r="Z11" s="207" t="n">
        <v>325.77</v>
      </c>
      <c r="AA11" s="207" t="n">
        <v>314.7</v>
      </c>
      <c r="AB11" s="207" t="n">
        <v>318.62</v>
      </c>
      <c r="AC11" s="207" t="n">
        <v>321.01</v>
      </c>
      <c r="AD11" s="207" t="n">
        <v>342.97</v>
      </c>
      <c r="AE11" s="207" t="n">
        <v>358.11</v>
      </c>
      <c r="AF11" s="207" t="n">
        <v>358.62</v>
      </c>
      <c r="AG11" s="207" t="n">
        <v>359.08</v>
      </c>
      <c r="AH11" s="207" t="n">
        <v>359.57</v>
      </c>
      <c r="AI11" s="207" t="n">
        <v>360.82</v>
      </c>
      <c r="AJ11" s="207" t="n">
        <v>361.79</v>
      </c>
      <c r="AK11" s="207" t="n">
        <v>363.18</v>
      </c>
      <c r="AL11" s="207" t="n">
        <v>364.84</v>
      </c>
      <c r="AM11" s="207" t="n">
        <v>372.97</v>
      </c>
      <c r="AN11" s="207" t="n">
        <v>373.96</v>
      </c>
      <c r="AO11" s="207" t="n">
        <v>376.37</v>
      </c>
      <c r="AP11" s="207" t="n">
        <v>378.61</v>
      </c>
      <c r="AQ11" s="207" t="n">
        <v>393.42</v>
      </c>
      <c r="AR11" s="207" t="n">
        <v>396.75</v>
      </c>
      <c r="AS11" s="207" t="n">
        <v>400.5</v>
      </c>
    </row>
    <row r="12" s="34" customFormat="true" ht="20.15" hidden="false" customHeight="true" outlineLevel="0" collapsed="false">
      <c r="A12" s="34" t="s">
        <v>143</v>
      </c>
      <c r="B12" s="207" t="n">
        <v>135.92</v>
      </c>
      <c r="C12" s="207" t="n">
        <v>137.97</v>
      </c>
      <c r="D12" s="207" t="n">
        <v>140.97</v>
      </c>
      <c r="E12" s="207" t="n">
        <v>143.09</v>
      </c>
      <c r="F12" s="207" t="n">
        <v>146.01</v>
      </c>
      <c r="G12" s="207" t="n">
        <v>147.74</v>
      </c>
      <c r="H12" s="207" t="n">
        <v>153.17</v>
      </c>
      <c r="I12" s="207" t="n">
        <v>153.51</v>
      </c>
      <c r="J12" s="207" t="n">
        <v>157.72</v>
      </c>
      <c r="K12" s="207" t="n">
        <v>158.04</v>
      </c>
      <c r="L12" s="207" t="n">
        <v>162.08</v>
      </c>
      <c r="M12" s="207" t="n">
        <v>164.45</v>
      </c>
      <c r="N12" s="207" t="n">
        <v>170.61</v>
      </c>
      <c r="O12" s="207" t="n">
        <v>178.42</v>
      </c>
      <c r="P12" s="207" t="n">
        <v>180.31</v>
      </c>
      <c r="Q12" s="207" t="n">
        <v>183.01</v>
      </c>
      <c r="R12" s="207" t="n">
        <v>188.63</v>
      </c>
      <c r="S12" s="207" t="n">
        <v>195.36</v>
      </c>
      <c r="T12" s="207" t="n">
        <v>200.6</v>
      </c>
      <c r="U12" s="207" t="n">
        <v>204.69</v>
      </c>
      <c r="V12" s="207" t="n">
        <v>232.34</v>
      </c>
      <c r="W12" s="207" t="n">
        <v>240.19</v>
      </c>
      <c r="X12" s="207" t="n">
        <v>243.94</v>
      </c>
      <c r="Y12" s="207" t="n">
        <v>274.71</v>
      </c>
      <c r="Z12" s="207" t="n">
        <v>291.19</v>
      </c>
      <c r="AA12" s="207" t="n">
        <v>279.21</v>
      </c>
      <c r="AB12" s="207" t="n">
        <v>283.33</v>
      </c>
      <c r="AC12" s="207" t="n">
        <v>313.08</v>
      </c>
      <c r="AD12" s="207" t="n">
        <v>313.18</v>
      </c>
      <c r="AE12" s="207" t="n">
        <v>313.95</v>
      </c>
      <c r="AF12" s="207" t="n">
        <v>314.16</v>
      </c>
      <c r="AG12" s="207" t="n">
        <v>316.21</v>
      </c>
      <c r="AH12" s="207" t="n">
        <v>317.3</v>
      </c>
      <c r="AI12" s="207" t="n">
        <v>317.99</v>
      </c>
      <c r="AJ12" s="207" t="n">
        <v>317.99</v>
      </c>
      <c r="AK12" s="207" t="n">
        <v>317.99</v>
      </c>
      <c r="AL12" s="207" t="n">
        <v>317.99</v>
      </c>
      <c r="AM12" s="207" t="n">
        <v>315.12</v>
      </c>
      <c r="AN12" s="207" t="n">
        <v>316.05</v>
      </c>
      <c r="AO12" s="207" t="n">
        <v>316.05</v>
      </c>
      <c r="AP12" s="207" t="n">
        <v>317.79</v>
      </c>
      <c r="AQ12" s="207" t="n">
        <v>327.13</v>
      </c>
      <c r="AR12" s="207" t="n">
        <v>328.13</v>
      </c>
      <c r="AS12" s="207" t="n">
        <v>328.13</v>
      </c>
    </row>
    <row r="13" s="34" customFormat="true" ht="20.15" hidden="false" customHeight="true" outlineLevel="0" collapsed="false">
      <c r="A13" s="34" t="s">
        <v>144</v>
      </c>
      <c r="B13" s="207" t="n">
        <v>1321.1</v>
      </c>
      <c r="C13" s="207" t="n">
        <v>1339.1</v>
      </c>
      <c r="D13" s="207" t="n">
        <v>1339.1</v>
      </c>
      <c r="E13" s="207" t="n">
        <v>1339.1</v>
      </c>
      <c r="F13" s="207" t="n">
        <v>1339.1</v>
      </c>
      <c r="G13" s="207" t="n">
        <v>1339.1</v>
      </c>
      <c r="H13" s="207" t="n">
        <v>1339.1</v>
      </c>
      <c r="I13" s="207" t="n">
        <v>1339.1</v>
      </c>
      <c r="J13" s="207" t="n">
        <v>1339.1</v>
      </c>
      <c r="K13" s="207" t="n">
        <v>1339.1</v>
      </c>
      <c r="L13" s="207" t="n">
        <v>1339.1</v>
      </c>
      <c r="M13" s="207" t="n">
        <v>1339.1</v>
      </c>
      <c r="N13" s="207" t="n">
        <v>1339.1</v>
      </c>
      <c r="O13" s="207" t="n">
        <v>1339.1</v>
      </c>
      <c r="P13" s="207" t="n">
        <v>1339.1</v>
      </c>
      <c r="Q13" s="207" t="n">
        <v>1339.1</v>
      </c>
      <c r="R13" s="207" t="n">
        <v>1339.1</v>
      </c>
      <c r="S13" s="207" t="n">
        <v>1339.1</v>
      </c>
      <c r="T13" s="207" t="n">
        <v>1339.1</v>
      </c>
      <c r="U13" s="207" t="n">
        <v>1339.1</v>
      </c>
      <c r="V13" s="207" t="n">
        <v>1339.1</v>
      </c>
      <c r="W13" s="207" t="n">
        <v>1335.6</v>
      </c>
      <c r="X13" s="207" t="n">
        <v>1335.6</v>
      </c>
      <c r="Y13" s="207" t="n">
        <v>1335.6</v>
      </c>
      <c r="Z13" s="207" t="n">
        <v>1335.6</v>
      </c>
      <c r="AA13" s="207" t="n">
        <v>1335.5</v>
      </c>
      <c r="AB13" s="207" t="n">
        <v>1335.5</v>
      </c>
      <c r="AC13" s="207" t="n">
        <v>1335.5</v>
      </c>
      <c r="AD13" s="207" t="n">
        <v>1335.5</v>
      </c>
      <c r="AE13" s="207" t="n">
        <v>1339</v>
      </c>
      <c r="AF13" s="207" t="n">
        <v>1339</v>
      </c>
      <c r="AG13" s="207" t="n">
        <v>1339</v>
      </c>
      <c r="AH13" s="207" t="n">
        <v>1335.5</v>
      </c>
      <c r="AI13" s="207" t="n">
        <v>1335.5</v>
      </c>
      <c r="AJ13" s="207" t="n">
        <v>1335.5</v>
      </c>
      <c r="AK13" s="207" t="n">
        <v>1335.5</v>
      </c>
      <c r="AL13" s="207" t="n">
        <v>1335.5</v>
      </c>
      <c r="AM13" s="207" t="n">
        <v>1335</v>
      </c>
      <c r="AN13" s="207" t="n">
        <v>1335</v>
      </c>
      <c r="AO13" s="207" t="n">
        <v>1335</v>
      </c>
      <c r="AP13" s="207" t="n">
        <v>1335</v>
      </c>
      <c r="AQ13" s="207" t="n">
        <v>1335</v>
      </c>
      <c r="AR13" s="207" t="n">
        <v>1335</v>
      </c>
      <c r="AS13" s="207" t="n">
        <v>1335</v>
      </c>
    </row>
    <row r="14" s="34" customFormat="true" ht="20.15" hidden="false" customHeight="true" outlineLevel="0" collapsed="false">
      <c r="A14" s="34" t="s">
        <v>145</v>
      </c>
      <c r="B14" s="207" t="n">
        <v>108.55</v>
      </c>
      <c r="C14" s="207" t="n">
        <v>112.8</v>
      </c>
      <c r="D14" s="207" t="n">
        <v>112.8</v>
      </c>
      <c r="E14" s="207" t="n">
        <v>112.8</v>
      </c>
      <c r="F14" s="207" t="n">
        <v>112.8</v>
      </c>
      <c r="G14" s="207" t="n">
        <v>114.85</v>
      </c>
      <c r="H14" s="207" t="n">
        <v>114.85</v>
      </c>
      <c r="I14" s="207" t="n">
        <v>114.85</v>
      </c>
      <c r="J14" s="207" t="n">
        <v>114.85</v>
      </c>
      <c r="K14" s="207" t="n">
        <v>114.85</v>
      </c>
      <c r="L14" s="207" t="n">
        <v>115.33</v>
      </c>
      <c r="M14" s="207" t="n">
        <v>115.33</v>
      </c>
      <c r="N14" s="207" t="n">
        <v>115.33</v>
      </c>
      <c r="O14" s="207" t="n">
        <v>116.33</v>
      </c>
      <c r="P14" s="207" t="n">
        <v>116.33</v>
      </c>
      <c r="Q14" s="207" t="n">
        <v>116.33</v>
      </c>
      <c r="R14" s="207" t="n">
        <v>116.33</v>
      </c>
      <c r="S14" s="207" t="n">
        <v>116.33</v>
      </c>
      <c r="T14" s="207" t="n">
        <v>116.33</v>
      </c>
      <c r="U14" s="207" t="n">
        <v>116.33</v>
      </c>
      <c r="V14" s="207" t="n">
        <v>116.33</v>
      </c>
      <c r="W14" s="207" t="n">
        <v>116.33</v>
      </c>
      <c r="X14" s="207" t="n">
        <v>116.33</v>
      </c>
      <c r="Y14" s="207" t="n">
        <v>116.33</v>
      </c>
      <c r="Z14" s="207" t="n">
        <v>116.33</v>
      </c>
      <c r="AA14" s="207" t="n">
        <v>115.83</v>
      </c>
      <c r="AB14" s="207" t="n">
        <v>115.83</v>
      </c>
      <c r="AC14" s="207" t="n">
        <v>115.83</v>
      </c>
      <c r="AD14" s="207" t="n">
        <v>115.83</v>
      </c>
      <c r="AE14" s="207" t="n">
        <v>115.86</v>
      </c>
      <c r="AF14" s="207" t="n">
        <v>115.86</v>
      </c>
      <c r="AG14" s="207" t="n">
        <v>115.86</v>
      </c>
      <c r="AH14" s="207" t="n">
        <v>115.86</v>
      </c>
      <c r="AI14" s="207" t="n">
        <v>115.86</v>
      </c>
      <c r="AJ14" s="207" t="n">
        <v>115.86</v>
      </c>
      <c r="AK14" s="207" t="n">
        <v>115.86</v>
      </c>
      <c r="AL14" s="207" t="n">
        <v>115.86</v>
      </c>
      <c r="AM14" s="207" t="n">
        <v>115.86</v>
      </c>
      <c r="AN14" s="207" t="n">
        <v>115.86</v>
      </c>
      <c r="AO14" s="207" t="n">
        <v>115.86</v>
      </c>
      <c r="AP14" s="207" t="n">
        <v>115.86</v>
      </c>
      <c r="AQ14" s="207" t="n">
        <v>115.86</v>
      </c>
      <c r="AR14" s="207" t="n">
        <v>115.86</v>
      </c>
      <c r="AS14" s="207" t="n">
        <v>115.86</v>
      </c>
    </row>
    <row r="15" s="34" customFormat="true" ht="20.15" hidden="false" customHeight="true" outlineLevel="0" collapsed="false">
      <c r="A15" s="34" t="s">
        <v>146</v>
      </c>
      <c r="B15" s="207" t="n">
        <v>8.16</v>
      </c>
      <c r="C15" s="207" t="n">
        <v>9.45</v>
      </c>
      <c r="D15" s="207" t="n">
        <v>9.45</v>
      </c>
      <c r="E15" s="207" t="n">
        <v>9.45</v>
      </c>
      <c r="F15" s="207" t="n">
        <v>9.45</v>
      </c>
      <c r="G15" s="207" t="n">
        <v>9.45</v>
      </c>
      <c r="H15" s="207" t="n">
        <v>9.45</v>
      </c>
      <c r="I15" s="207" t="n">
        <v>9.45</v>
      </c>
      <c r="J15" s="207" t="n">
        <v>9.45</v>
      </c>
      <c r="K15" s="207" t="n">
        <v>6.85</v>
      </c>
      <c r="L15" s="207" t="n">
        <v>6.85</v>
      </c>
      <c r="M15" s="207" t="n">
        <v>6.85</v>
      </c>
      <c r="N15" s="207" t="n">
        <v>6.85</v>
      </c>
      <c r="O15" s="207" t="n">
        <v>6.85</v>
      </c>
      <c r="P15" s="207" t="n">
        <v>6.85</v>
      </c>
      <c r="Q15" s="207" t="n">
        <v>6.85</v>
      </c>
      <c r="R15" s="207" t="n">
        <v>6.85</v>
      </c>
      <c r="S15" s="207" t="n">
        <v>6.85</v>
      </c>
      <c r="T15" s="207" t="n">
        <v>6.85</v>
      </c>
      <c r="U15" s="207" t="n">
        <v>6.85</v>
      </c>
      <c r="V15" s="207" t="n">
        <v>6.95</v>
      </c>
      <c r="W15" s="207" t="n">
        <v>7.25</v>
      </c>
      <c r="X15" s="207" t="n">
        <v>7.25</v>
      </c>
      <c r="Y15" s="207" t="n">
        <v>7.25</v>
      </c>
      <c r="Z15" s="207" t="n">
        <v>7.25</v>
      </c>
      <c r="AA15" s="207" t="n">
        <v>7.25</v>
      </c>
      <c r="AB15" s="207" t="n">
        <v>7.25</v>
      </c>
      <c r="AC15" s="207" t="n">
        <v>7.25</v>
      </c>
      <c r="AD15" s="207" t="n">
        <v>7.25</v>
      </c>
      <c r="AE15" s="207" t="n">
        <v>7.25</v>
      </c>
      <c r="AF15" s="207" t="n">
        <v>7.25</v>
      </c>
      <c r="AG15" s="207" t="n">
        <v>7.25</v>
      </c>
      <c r="AH15" s="207" t="n">
        <v>7.25</v>
      </c>
      <c r="AI15" s="207" t="n">
        <v>7.25</v>
      </c>
      <c r="AJ15" s="207" t="n">
        <v>7.25</v>
      </c>
      <c r="AK15" s="207" t="n">
        <v>7.25</v>
      </c>
      <c r="AL15" s="207" t="n">
        <v>7.25</v>
      </c>
      <c r="AM15" s="207" t="n">
        <v>7.25</v>
      </c>
      <c r="AN15" s="207" t="n">
        <v>7.25</v>
      </c>
      <c r="AO15" s="207" t="n">
        <v>7.25</v>
      </c>
      <c r="AP15" s="207" t="n">
        <v>7.25</v>
      </c>
      <c r="AQ15" s="207" t="n">
        <v>7.25</v>
      </c>
      <c r="AR15" s="207" t="n">
        <v>7.25</v>
      </c>
      <c r="AS15" s="207" t="n">
        <v>7.25</v>
      </c>
    </row>
    <row r="16" s="34" customFormat="true" ht="20.15" hidden="false" customHeight="true" outlineLevel="0" collapsed="false">
      <c r="A16" s="34" t="s">
        <v>147</v>
      </c>
      <c r="B16" s="207" t="n">
        <v>10.5</v>
      </c>
      <c r="C16" s="207" t="n">
        <v>10.5</v>
      </c>
      <c r="D16" s="207" t="n">
        <v>10.5</v>
      </c>
      <c r="E16" s="207" t="n">
        <v>10.5</v>
      </c>
      <c r="F16" s="207" t="n">
        <v>10.5</v>
      </c>
      <c r="G16" s="207" t="n">
        <v>17.7</v>
      </c>
      <c r="H16" s="207" t="n">
        <v>17.7</v>
      </c>
      <c r="I16" s="207" t="n">
        <v>17.7</v>
      </c>
      <c r="J16" s="207" t="n">
        <v>17.7</v>
      </c>
      <c r="K16" s="207" t="n">
        <v>17.5</v>
      </c>
      <c r="L16" s="207" t="n">
        <v>17.5</v>
      </c>
      <c r="M16" s="207" t="n">
        <v>17.5</v>
      </c>
      <c r="N16" s="207" t="n">
        <v>17.5</v>
      </c>
      <c r="O16" s="207" t="n">
        <v>17.5</v>
      </c>
      <c r="P16" s="207" t="n">
        <v>17.5</v>
      </c>
      <c r="Q16" s="207" t="n">
        <v>17.5</v>
      </c>
      <c r="R16" s="207" t="n">
        <v>17.5</v>
      </c>
      <c r="S16" s="207" t="n">
        <v>17.5</v>
      </c>
      <c r="T16" s="207" t="n">
        <v>17.5</v>
      </c>
      <c r="U16" s="207" t="n">
        <v>17.5</v>
      </c>
      <c r="V16" s="207" t="n">
        <v>17.5</v>
      </c>
      <c r="W16" s="207" t="n">
        <v>17.5</v>
      </c>
      <c r="X16" s="207" t="n">
        <v>17.5</v>
      </c>
      <c r="Y16" s="207" t="n">
        <v>17.5</v>
      </c>
      <c r="Z16" s="207" t="n">
        <v>17.5</v>
      </c>
      <c r="AA16" s="207" t="n">
        <v>17.5</v>
      </c>
      <c r="AB16" s="207" t="n">
        <v>17.5</v>
      </c>
      <c r="AC16" s="207" t="n">
        <v>17.5</v>
      </c>
      <c r="AD16" s="207" t="n">
        <v>17.5</v>
      </c>
      <c r="AE16" s="207" t="n">
        <v>17.5</v>
      </c>
      <c r="AF16" s="207" t="n">
        <v>17.5</v>
      </c>
      <c r="AG16" s="207" t="n">
        <v>17.5</v>
      </c>
      <c r="AH16" s="207" t="n">
        <v>17.5</v>
      </c>
      <c r="AI16" s="207" t="n">
        <v>32.56</v>
      </c>
      <c r="AJ16" s="207" t="n">
        <v>32.56</v>
      </c>
      <c r="AK16" s="207" t="n">
        <v>32.56</v>
      </c>
      <c r="AL16" s="207" t="n">
        <v>69.34</v>
      </c>
      <c r="AM16" s="207" t="n">
        <v>69.34</v>
      </c>
      <c r="AN16" s="207" t="n">
        <v>69.34</v>
      </c>
      <c r="AO16" s="207" t="n">
        <v>69.34</v>
      </c>
      <c r="AP16" s="207" t="n">
        <v>69.34</v>
      </c>
      <c r="AQ16" s="207" t="n">
        <v>69.84</v>
      </c>
      <c r="AR16" s="207" t="n">
        <v>69.84</v>
      </c>
      <c r="AS16" s="207" t="n">
        <v>69.84</v>
      </c>
    </row>
    <row r="17" s="34" customFormat="true" ht="20.15" hidden="false" customHeight="true" outlineLevel="0" collapsed="false">
      <c r="A17" s="34" t="s">
        <v>148</v>
      </c>
      <c r="B17" s="207" t="n">
        <v>12.5</v>
      </c>
      <c r="C17" s="207" t="n">
        <v>12.5</v>
      </c>
      <c r="D17" s="207" t="n">
        <v>12.5</v>
      </c>
      <c r="E17" s="207" t="n">
        <v>12.5</v>
      </c>
      <c r="F17" s="207" t="n">
        <v>12.5</v>
      </c>
      <c r="G17" s="207" t="n">
        <v>12.5</v>
      </c>
      <c r="H17" s="207" t="n">
        <v>12.5</v>
      </c>
      <c r="I17" s="207" t="n">
        <v>12.5</v>
      </c>
      <c r="J17" s="207" t="n">
        <v>12.5</v>
      </c>
      <c r="K17" s="207" t="n">
        <v>12.5</v>
      </c>
      <c r="L17" s="207" t="n">
        <v>12.5</v>
      </c>
      <c r="M17" s="207" t="n">
        <v>12.5</v>
      </c>
      <c r="N17" s="207" t="n">
        <v>12.5</v>
      </c>
      <c r="O17" s="207" t="n">
        <v>12.5</v>
      </c>
      <c r="P17" s="207" t="n">
        <v>12.5</v>
      </c>
      <c r="Q17" s="207" t="n">
        <v>12.5</v>
      </c>
      <c r="R17" s="207" t="n">
        <v>12.5</v>
      </c>
      <c r="S17" s="207" t="n">
        <v>12.5</v>
      </c>
      <c r="T17" s="207" t="n">
        <v>12.5</v>
      </c>
      <c r="U17" s="207" t="n">
        <v>12.5</v>
      </c>
      <c r="V17" s="207" t="n">
        <v>12.5</v>
      </c>
      <c r="W17" s="207" t="n">
        <v>12.5</v>
      </c>
      <c r="X17" s="207" t="n">
        <v>12.5</v>
      </c>
      <c r="Y17" s="207" t="n">
        <v>12.5</v>
      </c>
      <c r="Z17" s="207" t="n">
        <v>12.5</v>
      </c>
      <c r="AA17" s="207" t="n">
        <v>12.5</v>
      </c>
      <c r="AB17" s="207" t="n">
        <v>12.5</v>
      </c>
      <c r="AC17" s="207" t="n">
        <v>12.5</v>
      </c>
      <c r="AD17" s="207" t="n">
        <v>12.5</v>
      </c>
      <c r="AE17" s="207" t="n">
        <v>12.5</v>
      </c>
      <c r="AF17" s="207" t="n">
        <v>12.5</v>
      </c>
      <c r="AG17" s="207" t="n">
        <v>12.5</v>
      </c>
      <c r="AH17" s="207" t="n">
        <v>12.5</v>
      </c>
      <c r="AI17" s="207" t="n">
        <v>12.5</v>
      </c>
      <c r="AJ17" s="207" t="n">
        <v>12.5</v>
      </c>
      <c r="AK17" s="207" t="n">
        <v>12.5</v>
      </c>
      <c r="AL17" s="207" t="n">
        <v>12.5</v>
      </c>
      <c r="AM17" s="207" t="n">
        <v>12.5</v>
      </c>
      <c r="AN17" s="207" t="n">
        <v>12.5</v>
      </c>
      <c r="AO17" s="207" t="n">
        <v>12.5</v>
      </c>
      <c r="AP17" s="207" t="n">
        <v>12.5</v>
      </c>
      <c r="AQ17" s="207" t="n">
        <v>12.5</v>
      </c>
      <c r="AR17" s="207" t="n">
        <v>12.5</v>
      </c>
      <c r="AS17" s="207" t="n">
        <v>12.5</v>
      </c>
    </row>
    <row r="18" s="34" customFormat="true" ht="20.15" hidden="false" customHeight="true" outlineLevel="0" collapsed="false">
      <c r="A18" s="34" t="s">
        <v>149</v>
      </c>
      <c r="B18" s="207" t="n">
        <v>4.49</v>
      </c>
      <c r="C18" s="207" t="n">
        <v>9.16</v>
      </c>
      <c r="D18" s="207" t="n">
        <v>9.18</v>
      </c>
      <c r="E18" s="207" t="n">
        <v>11.58</v>
      </c>
      <c r="F18" s="207" t="n">
        <v>14.28</v>
      </c>
      <c r="G18" s="207" t="n">
        <v>12.03</v>
      </c>
      <c r="H18" s="207" t="n">
        <v>12.03</v>
      </c>
      <c r="I18" s="207" t="n">
        <v>12.03</v>
      </c>
      <c r="J18" s="207" t="n">
        <v>15.08</v>
      </c>
      <c r="K18" s="207" t="n">
        <v>15.28</v>
      </c>
      <c r="L18" s="207" t="n">
        <v>15.28</v>
      </c>
      <c r="M18" s="207" t="n">
        <v>15.28</v>
      </c>
      <c r="N18" s="207" t="n">
        <v>16.61</v>
      </c>
      <c r="O18" s="207" t="n">
        <v>23.85</v>
      </c>
      <c r="P18" s="207" t="n">
        <v>23.84</v>
      </c>
      <c r="Q18" s="207" t="n">
        <v>24.04</v>
      </c>
      <c r="R18" s="207" t="n">
        <v>26.13</v>
      </c>
      <c r="S18" s="207" t="n">
        <v>26.78</v>
      </c>
      <c r="T18" s="207" t="n">
        <v>26.82</v>
      </c>
      <c r="U18" s="207" t="n">
        <v>28.69</v>
      </c>
      <c r="V18" s="207" t="n">
        <v>29.17</v>
      </c>
      <c r="W18" s="207" t="n">
        <v>32.07</v>
      </c>
      <c r="X18" s="207" t="n">
        <v>32.25</v>
      </c>
      <c r="Y18" s="207" t="n">
        <v>32.78</v>
      </c>
      <c r="Z18" s="207" t="n">
        <v>32.87</v>
      </c>
      <c r="AA18" s="207" t="n">
        <v>44.07</v>
      </c>
      <c r="AB18" s="207" t="n">
        <v>44.17</v>
      </c>
      <c r="AC18" s="207" t="n">
        <v>45.17</v>
      </c>
      <c r="AD18" s="207" t="n">
        <v>50.65</v>
      </c>
      <c r="AE18" s="207" t="n">
        <v>51.13</v>
      </c>
      <c r="AF18" s="207" t="n">
        <v>51.13</v>
      </c>
      <c r="AG18" s="207" t="n">
        <v>51.13</v>
      </c>
      <c r="AH18" s="207" t="n">
        <v>52.13</v>
      </c>
      <c r="AI18" s="207" t="n">
        <v>53.15</v>
      </c>
      <c r="AJ18" s="207" t="n">
        <v>53.15</v>
      </c>
      <c r="AK18" s="207" t="n">
        <v>53.15</v>
      </c>
      <c r="AL18" s="207" t="n">
        <v>53.15</v>
      </c>
      <c r="AM18" s="207" t="n">
        <v>53.5</v>
      </c>
      <c r="AN18" s="207" t="n">
        <v>53.5</v>
      </c>
      <c r="AO18" s="207" t="n">
        <v>53.5</v>
      </c>
      <c r="AP18" s="207" t="n">
        <v>53.73</v>
      </c>
      <c r="AQ18" s="207" t="n">
        <v>55.24</v>
      </c>
      <c r="AR18" s="207" t="n">
        <v>55.24</v>
      </c>
      <c r="AS18" s="207" t="n">
        <v>55.24</v>
      </c>
    </row>
    <row r="19" s="34" customFormat="true" ht="20.15" hidden="false" customHeight="true" outlineLevel="0" collapsed="false">
      <c r="A19" s="34" t="s">
        <v>150</v>
      </c>
      <c r="B19" s="207" t="n">
        <v>87.09</v>
      </c>
      <c r="C19" s="207" t="n">
        <v>85.91</v>
      </c>
      <c r="D19" s="207" t="n">
        <v>85.91</v>
      </c>
      <c r="E19" s="207" t="n">
        <v>85.91</v>
      </c>
      <c r="F19" s="207" t="n">
        <v>86.06</v>
      </c>
      <c r="G19" s="207" t="n">
        <v>85.88</v>
      </c>
      <c r="H19" s="207" t="n">
        <v>85.88</v>
      </c>
      <c r="I19" s="207" t="n">
        <v>85.88</v>
      </c>
      <c r="J19" s="207" t="n">
        <v>92.91</v>
      </c>
      <c r="K19" s="207" t="n">
        <v>101.61</v>
      </c>
      <c r="L19" s="207" t="n">
        <v>103.01</v>
      </c>
      <c r="M19" s="207" t="n">
        <v>103.01</v>
      </c>
      <c r="N19" s="207" t="n">
        <v>103.01</v>
      </c>
      <c r="O19" s="207" t="n">
        <v>168.01</v>
      </c>
      <c r="P19" s="207" t="n">
        <v>173.51</v>
      </c>
      <c r="Q19" s="207" t="n">
        <v>173.63</v>
      </c>
      <c r="R19" s="207" t="n">
        <v>173.63</v>
      </c>
      <c r="S19" s="207" t="n">
        <v>177.21</v>
      </c>
      <c r="T19" s="207" t="n">
        <v>177.21</v>
      </c>
      <c r="U19" s="207" t="n">
        <v>177.29</v>
      </c>
      <c r="V19" s="207" t="n">
        <v>177.29</v>
      </c>
      <c r="W19" s="207" t="n">
        <v>189.44</v>
      </c>
      <c r="X19" s="207" t="n">
        <v>189.55</v>
      </c>
      <c r="Y19" s="207" t="n">
        <v>189.59</v>
      </c>
      <c r="Z19" s="207" t="n">
        <v>196.09</v>
      </c>
      <c r="AA19" s="207" t="n">
        <v>220.62</v>
      </c>
      <c r="AB19" s="207" t="n">
        <v>220.62</v>
      </c>
      <c r="AC19" s="207" t="n">
        <v>220.62</v>
      </c>
      <c r="AD19" s="207" t="n">
        <v>220.62</v>
      </c>
      <c r="AE19" s="207" t="n">
        <v>258</v>
      </c>
      <c r="AF19" s="207" t="n">
        <v>258</v>
      </c>
      <c r="AG19" s="207" t="n">
        <v>258</v>
      </c>
      <c r="AH19" s="207" t="n">
        <v>258</v>
      </c>
      <c r="AI19" s="207" t="n">
        <v>258.22</v>
      </c>
      <c r="AJ19" s="207" t="n">
        <v>258.22</v>
      </c>
      <c r="AK19" s="207" t="n">
        <v>258.22</v>
      </c>
      <c r="AL19" s="207" t="n">
        <v>258.22</v>
      </c>
      <c r="AM19" s="207" t="n">
        <v>258.24</v>
      </c>
      <c r="AN19" s="207" t="n">
        <v>258.24</v>
      </c>
      <c r="AO19" s="207" t="n">
        <v>258.24</v>
      </c>
      <c r="AP19" s="207" t="n">
        <v>258.24</v>
      </c>
      <c r="AQ19" s="207" t="n">
        <v>258.24</v>
      </c>
      <c r="AR19" s="207" t="n">
        <v>258.24</v>
      </c>
      <c r="AS19" s="249" t="n">
        <v>258.24</v>
      </c>
    </row>
    <row r="20" s="69" customFormat="true" ht="20.15" hidden="false" customHeight="true" outlineLevel="0" collapsed="false">
      <c r="A20" s="185" t="s">
        <v>151</v>
      </c>
      <c r="B20" s="186" t="n">
        <v>4369.33</v>
      </c>
      <c r="C20" s="186" t="n">
        <v>4410.34</v>
      </c>
      <c r="D20" s="186" t="n">
        <v>4550.54</v>
      </c>
      <c r="E20" s="186" t="n">
        <v>4651.82</v>
      </c>
      <c r="F20" s="186" t="n">
        <v>4869.42</v>
      </c>
      <c r="G20" s="186" t="n">
        <v>5172.81</v>
      </c>
      <c r="H20" s="186" t="n">
        <v>5385.95</v>
      </c>
      <c r="I20" s="186" t="n">
        <v>5636.34</v>
      </c>
      <c r="J20" s="186" t="n">
        <v>5815.8</v>
      </c>
      <c r="K20" s="186" t="n">
        <v>6205.72</v>
      </c>
      <c r="L20" s="186" t="n">
        <v>6491.42</v>
      </c>
      <c r="M20" s="186" t="n">
        <v>6604.07</v>
      </c>
      <c r="N20" s="186" t="n">
        <v>6699.74</v>
      </c>
      <c r="O20" s="186" t="n">
        <v>6802.13</v>
      </c>
      <c r="P20" s="186" t="n">
        <v>7069.43</v>
      </c>
      <c r="Q20" s="186" t="n">
        <v>7189.12</v>
      </c>
      <c r="R20" s="186" t="n">
        <v>7339.84</v>
      </c>
      <c r="S20" s="186" t="n">
        <v>7425.71</v>
      </c>
      <c r="T20" s="186" t="n">
        <v>7477.89</v>
      </c>
      <c r="U20" s="186" t="n">
        <v>7626.72</v>
      </c>
      <c r="V20" s="186" t="n">
        <v>7788.23</v>
      </c>
      <c r="W20" s="186" t="n">
        <v>7992.2</v>
      </c>
      <c r="X20" s="186" t="n">
        <v>8092.62</v>
      </c>
      <c r="Y20" s="186" t="n">
        <v>8434.43</v>
      </c>
      <c r="Z20" s="186" t="n">
        <v>8826.09</v>
      </c>
      <c r="AA20" s="186" t="n">
        <v>9412.33</v>
      </c>
      <c r="AB20" s="186" t="n">
        <v>9708.09</v>
      </c>
      <c r="AC20" s="186" t="n">
        <v>9966.86</v>
      </c>
      <c r="AD20" s="186" t="n">
        <v>10011.97</v>
      </c>
      <c r="AE20" s="186" t="n">
        <f aca="false">SUM(AE8:AE19)</f>
        <v>10342.28</v>
      </c>
      <c r="AF20" s="186" t="n">
        <f aca="false">SUM(AF8:AF19)</f>
        <v>10400.19</v>
      </c>
      <c r="AG20" s="186" t="n">
        <f aca="false">SUM(AG8:AG19)</f>
        <v>10719.24</v>
      </c>
      <c r="AH20" s="186" t="n">
        <f aca="false">SUM(AH8:AH19)</f>
        <v>10969.28</v>
      </c>
      <c r="AI20" s="186" t="n">
        <f aca="false">SUM(AI8:AI19)</f>
        <v>11313.35</v>
      </c>
      <c r="AJ20" s="186" t="n">
        <f aca="false">SUM(AJ8:AJ19)</f>
        <v>11673.87</v>
      </c>
      <c r="AK20" s="186" t="n">
        <f aca="false">SUM(AK8:AK19)</f>
        <v>11714.86</v>
      </c>
      <c r="AL20" s="186" t="n">
        <f aca="false">SUM(AL8:AL19)</f>
        <v>11753.52</v>
      </c>
      <c r="AM20" s="186" t="n">
        <f aca="false">SUM(AM8:AM19)</f>
        <v>11717.59</v>
      </c>
      <c r="AN20" s="186" t="n">
        <f aca="false">SUM(AN8:AN19)</f>
        <v>11721.31</v>
      </c>
      <c r="AO20" s="186" t="n">
        <f aca="false">SUM(AO8:AO19)</f>
        <v>11723.72</v>
      </c>
      <c r="AP20" s="186" t="n">
        <f aca="false">SUM(AP8:AP19)</f>
        <v>11817.83</v>
      </c>
      <c r="AQ20" s="186" t="n">
        <f aca="false">SUM(AQ8:AQ19)</f>
        <v>11928.03</v>
      </c>
      <c r="AR20" s="186" t="n">
        <f aca="false">SUM(AR8:AR19)</f>
        <v>12034.41</v>
      </c>
      <c r="AS20" s="186" t="n">
        <f aca="false">SUM(AS8:AS19)</f>
        <v>12180.96</v>
      </c>
    </row>
    <row r="21" s="34" customFormat="true" ht="20.15" hidden="false" customHeight="true" outlineLevel="0" collapsed="false">
      <c r="A21" s="188"/>
      <c r="B21" s="189"/>
      <c r="C21" s="189"/>
      <c r="D21" s="189"/>
      <c r="E21" s="189"/>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37"/>
      <c r="AP21" s="37"/>
      <c r="AQ21" s="37"/>
      <c r="AR21" s="37"/>
    </row>
    <row r="22" s="34" customFormat="true" ht="45" hidden="false" customHeight="true" outlineLevel="0" collapsed="false">
      <c r="A22" s="190" t="s">
        <v>276</v>
      </c>
      <c r="B22" s="215" t="s">
        <v>198</v>
      </c>
      <c r="C22" s="215" t="s">
        <v>199</v>
      </c>
      <c r="D22" s="215" t="s">
        <v>200</v>
      </c>
      <c r="E22" s="215" t="s">
        <v>201</v>
      </c>
      <c r="F22" s="215" t="s">
        <v>202</v>
      </c>
      <c r="G22" s="215" t="s">
        <v>203</v>
      </c>
      <c r="H22" s="215" t="s">
        <v>204</v>
      </c>
      <c r="I22" s="215" t="s">
        <v>205</v>
      </c>
      <c r="J22" s="215" t="s">
        <v>206</v>
      </c>
      <c r="K22" s="215" t="s">
        <v>207</v>
      </c>
      <c r="L22" s="215" t="s">
        <v>208</v>
      </c>
      <c r="M22" s="215" t="s">
        <v>209</v>
      </c>
      <c r="N22" s="215" t="s">
        <v>210</v>
      </c>
      <c r="O22" s="215" t="s">
        <v>211</v>
      </c>
      <c r="P22" s="215" t="s">
        <v>212</v>
      </c>
      <c r="Q22" s="215" t="s">
        <v>213</v>
      </c>
      <c r="R22" s="215" t="s">
        <v>214</v>
      </c>
      <c r="S22" s="215" t="s">
        <v>215</v>
      </c>
      <c r="T22" s="215" t="s">
        <v>216</v>
      </c>
      <c r="U22" s="215" t="s">
        <v>217</v>
      </c>
      <c r="V22" s="215" t="s">
        <v>218</v>
      </c>
      <c r="W22" s="215" t="s">
        <v>219</v>
      </c>
      <c r="X22" s="215" t="s">
        <v>220</v>
      </c>
      <c r="Y22" s="215" t="s">
        <v>221</v>
      </c>
      <c r="Z22" s="215" t="s">
        <v>222</v>
      </c>
      <c r="AA22" s="215" t="s">
        <v>223</v>
      </c>
      <c r="AB22" s="215" t="s">
        <v>224</v>
      </c>
      <c r="AC22" s="215" t="s">
        <v>225</v>
      </c>
      <c r="AD22" s="215" t="s">
        <v>226</v>
      </c>
      <c r="AE22" s="215" t="s">
        <v>227</v>
      </c>
      <c r="AF22" s="215" t="s">
        <v>228</v>
      </c>
      <c r="AG22" s="215" t="s">
        <v>229</v>
      </c>
      <c r="AH22" s="215" t="s">
        <v>230</v>
      </c>
      <c r="AI22" s="215" t="s">
        <v>231</v>
      </c>
      <c r="AJ22" s="215" t="s">
        <v>232</v>
      </c>
      <c r="AK22" s="215" t="s">
        <v>233</v>
      </c>
      <c r="AL22" s="215" t="s">
        <v>234</v>
      </c>
      <c r="AM22" s="215" t="s">
        <v>235</v>
      </c>
      <c r="AN22" s="215" t="s">
        <v>236</v>
      </c>
      <c r="AO22" s="215" t="s">
        <v>237</v>
      </c>
      <c r="AP22" s="215" t="s">
        <v>238</v>
      </c>
      <c r="AQ22" s="215" t="s">
        <v>239</v>
      </c>
      <c r="AR22" s="215" t="s">
        <v>240</v>
      </c>
      <c r="AS22" s="206" t="s">
        <v>241</v>
      </c>
    </row>
    <row r="23" s="34" customFormat="true" ht="20.15" hidden="false" customHeight="true" outlineLevel="0" collapsed="false">
      <c r="A23" s="34" t="s">
        <v>141</v>
      </c>
      <c r="B23" s="250" t="s">
        <v>192</v>
      </c>
      <c r="C23" s="207" t="n">
        <v>1536.07</v>
      </c>
      <c r="D23" s="207" t="n">
        <v>1559.35</v>
      </c>
      <c r="E23" s="207" t="n">
        <v>1131.52</v>
      </c>
      <c r="F23" s="207" t="n">
        <v>2425.59</v>
      </c>
      <c r="G23" s="112" t="n">
        <v>2379.45</v>
      </c>
      <c r="H23" s="112" t="n">
        <v>1301.94</v>
      </c>
      <c r="I23" s="112" t="n">
        <v>1688.61</v>
      </c>
      <c r="J23" s="112" t="n">
        <v>2381.82</v>
      </c>
      <c r="K23" s="112" t="n">
        <v>2490.42</v>
      </c>
      <c r="L23" s="112" t="n">
        <v>2362.38</v>
      </c>
      <c r="M23" s="112" t="n">
        <v>1763.23</v>
      </c>
      <c r="N23" s="112" t="n">
        <v>3948.42</v>
      </c>
      <c r="O23" s="112" t="n">
        <v>4053.32</v>
      </c>
      <c r="P23" s="112" t="n">
        <v>1880.64</v>
      </c>
      <c r="Q23" s="112" t="n">
        <v>1744.46</v>
      </c>
      <c r="R23" s="112" t="n">
        <v>3452.37</v>
      </c>
      <c r="S23" s="112" t="n">
        <v>4324.64</v>
      </c>
      <c r="T23" s="112" t="n">
        <v>2811.82</v>
      </c>
      <c r="U23" s="112" t="n">
        <v>2264.8</v>
      </c>
      <c r="V23" s="112" t="n">
        <v>3938.17</v>
      </c>
      <c r="W23" s="112" t="n">
        <v>3455.77</v>
      </c>
      <c r="X23" s="112" t="n">
        <v>2313.03</v>
      </c>
      <c r="Y23" s="112" t="n">
        <v>2618.71</v>
      </c>
      <c r="Z23" s="112" t="n">
        <v>3525.76</v>
      </c>
      <c r="AA23" s="112" t="n">
        <v>4477.3</v>
      </c>
      <c r="AB23" s="112" t="n">
        <v>3635.03</v>
      </c>
      <c r="AC23" s="112" t="n">
        <v>3232.05</v>
      </c>
      <c r="AD23" s="112" t="n">
        <v>5242.61</v>
      </c>
      <c r="AE23" s="112" t="n">
        <v>5453.21</v>
      </c>
      <c r="AF23" s="112" t="n">
        <v>3232.7</v>
      </c>
      <c r="AG23" s="112" t="n">
        <v>3328.89</v>
      </c>
      <c r="AH23" s="112" t="n">
        <v>5887.59</v>
      </c>
      <c r="AI23" s="112" t="n">
        <v>5835.26</v>
      </c>
      <c r="AJ23" s="112" t="n">
        <v>3620.98</v>
      </c>
      <c r="AK23" s="112" t="n">
        <v>4014.27</v>
      </c>
      <c r="AL23" s="112" t="n">
        <v>5391.96</v>
      </c>
      <c r="AM23" s="112" t="n">
        <v>7428.16</v>
      </c>
      <c r="AN23" s="112" t="n">
        <v>3478.79</v>
      </c>
      <c r="AO23" s="112" t="n">
        <v>3829.12</v>
      </c>
      <c r="AP23" s="112" t="n">
        <v>4847.3</v>
      </c>
      <c r="AQ23" s="112" t="n">
        <v>5802.84</v>
      </c>
      <c r="AR23" s="112" t="n">
        <v>3206.11</v>
      </c>
      <c r="AS23" s="112" t="n">
        <v>2380.75</v>
      </c>
    </row>
    <row r="24" s="34" customFormat="true" ht="20.15" hidden="false" customHeight="true" outlineLevel="0" collapsed="false">
      <c r="A24" s="34" t="s">
        <v>142</v>
      </c>
      <c r="B24" s="250" t="s">
        <v>192</v>
      </c>
      <c r="C24" s="207" t="n">
        <v>127.48</v>
      </c>
      <c r="D24" s="207" t="n">
        <v>144.98</v>
      </c>
      <c r="E24" s="207" t="n">
        <v>122.33</v>
      </c>
      <c r="F24" s="207" t="n">
        <v>208.84</v>
      </c>
      <c r="G24" s="112" t="n">
        <v>145.98</v>
      </c>
      <c r="H24" s="112" t="n">
        <v>110.74</v>
      </c>
      <c r="I24" s="112" t="n">
        <v>127.56</v>
      </c>
      <c r="J24" s="112" t="n">
        <v>155.57</v>
      </c>
      <c r="K24" s="112" t="n">
        <v>158.64</v>
      </c>
      <c r="L24" s="112" t="n">
        <v>132.36</v>
      </c>
      <c r="M24" s="112" t="n">
        <v>101.09</v>
      </c>
      <c r="N24" s="112" t="n">
        <v>194.66</v>
      </c>
      <c r="O24" s="112" t="n">
        <v>202.05</v>
      </c>
      <c r="P24" s="112" t="n">
        <v>110</v>
      </c>
      <c r="Q24" s="112" t="n">
        <v>89.92</v>
      </c>
      <c r="R24" s="112" t="n">
        <v>167.26</v>
      </c>
      <c r="S24" s="112" t="n">
        <v>152.63</v>
      </c>
      <c r="T24" s="112" t="n">
        <v>125.25</v>
      </c>
      <c r="U24" s="112" t="n">
        <v>101.1</v>
      </c>
      <c r="V24" s="112" t="n">
        <v>159.59</v>
      </c>
      <c r="W24" s="112" t="n">
        <v>139.15</v>
      </c>
      <c r="X24" s="112" t="n">
        <v>111.92</v>
      </c>
      <c r="Y24" s="112" t="n">
        <v>114.25</v>
      </c>
      <c r="Z24" s="112" t="n">
        <v>137.11</v>
      </c>
      <c r="AA24" s="112" t="n">
        <v>158.88</v>
      </c>
      <c r="AB24" s="112" t="n">
        <v>128.46</v>
      </c>
      <c r="AC24" s="112" t="n">
        <v>123.33</v>
      </c>
      <c r="AD24" s="112" t="n">
        <v>203.49</v>
      </c>
      <c r="AE24" s="112" t="n">
        <v>345.02</v>
      </c>
      <c r="AF24" s="112" t="n">
        <v>252.5</v>
      </c>
      <c r="AG24" s="112" t="n">
        <v>232.39</v>
      </c>
      <c r="AH24" s="112" t="n">
        <v>378.8</v>
      </c>
      <c r="AI24" s="112" t="n">
        <v>776.2</v>
      </c>
      <c r="AJ24" s="112" t="n">
        <v>683.15</v>
      </c>
      <c r="AK24" s="112" t="n">
        <v>713.16</v>
      </c>
      <c r="AL24" s="112" t="n">
        <v>988.77</v>
      </c>
      <c r="AM24" s="112" t="n">
        <v>1190.99</v>
      </c>
      <c r="AN24" s="112" t="n">
        <v>645.88</v>
      </c>
      <c r="AO24" s="112" t="n">
        <v>672.24</v>
      </c>
      <c r="AP24" s="112" t="n">
        <v>982.61</v>
      </c>
      <c r="AQ24" s="112" t="n">
        <v>980.71</v>
      </c>
      <c r="AR24" s="112" t="n">
        <v>556.45</v>
      </c>
      <c r="AS24" s="112" t="n">
        <v>450.99</v>
      </c>
    </row>
    <row r="25" s="34" customFormat="true" ht="20.15" hidden="false" customHeight="true" outlineLevel="0" collapsed="false">
      <c r="A25" s="184" t="s">
        <v>156</v>
      </c>
      <c r="B25" s="251" t="s">
        <v>192</v>
      </c>
      <c r="C25" s="207" t="n">
        <v>0.09</v>
      </c>
      <c r="D25" s="207" t="n">
        <v>0.09</v>
      </c>
      <c r="E25" s="207" t="n">
        <v>0.12</v>
      </c>
      <c r="F25" s="207" t="n">
        <v>0.16</v>
      </c>
      <c r="G25" s="112" t="n">
        <v>0.25</v>
      </c>
      <c r="H25" s="112" t="n">
        <v>0.11</v>
      </c>
      <c r="I25" s="112" t="n">
        <v>0.09</v>
      </c>
      <c r="J25" s="112" t="n">
        <v>0.28</v>
      </c>
      <c r="K25" s="112" t="n">
        <v>0.23</v>
      </c>
      <c r="L25" s="112" t="n">
        <v>0.22</v>
      </c>
      <c r="M25" s="112" t="n">
        <v>0.26</v>
      </c>
      <c r="N25" s="112" t="n">
        <v>0.68</v>
      </c>
      <c r="O25" s="112" t="n">
        <v>0.45</v>
      </c>
      <c r="P25" s="112" t="n">
        <v>0.93</v>
      </c>
      <c r="Q25" s="112" t="n">
        <v>0.21</v>
      </c>
      <c r="R25" s="112" t="n">
        <v>0.55</v>
      </c>
      <c r="S25" s="112" t="n">
        <v>0.56</v>
      </c>
      <c r="T25" s="112" t="n">
        <v>0.47</v>
      </c>
      <c r="U25" s="112" t="n">
        <v>0.48</v>
      </c>
      <c r="V25" s="112" t="n">
        <v>0.48</v>
      </c>
      <c r="W25" s="112" t="n">
        <v>0</v>
      </c>
      <c r="X25" s="112" t="n">
        <v>0</v>
      </c>
      <c r="Y25" s="112" t="n">
        <v>0</v>
      </c>
      <c r="Z25" s="112" t="n">
        <v>0.01</v>
      </c>
      <c r="AA25" s="112" t="n">
        <v>0.33</v>
      </c>
      <c r="AB25" s="112" t="n">
        <v>0.1</v>
      </c>
      <c r="AC25" s="112" t="n">
        <v>2.44</v>
      </c>
      <c r="AD25" s="112" t="n">
        <v>1.32</v>
      </c>
      <c r="AE25" s="112" t="n">
        <v>3.14</v>
      </c>
      <c r="AF25" s="112" t="n">
        <v>3.11</v>
      </c>
      <c r="AG25" s="112" t="n">
        <v>1.14</v>
      </c>
      <c r="AH25" s="112" t="n">
        <v>1.91</v>
      </c>
      <c r="AI25" s="112" t="n">
        <v>3.16</v>
      </c>
      <c r="AJ25" s="112" t="n">
        <v>3.92</v>
      </c>
      <c r="AK25" s="112" t="n">
        <v>3.98</v>
      </c>
      <c r="AL25" s="112" t="n">
        <v>2.93</v>
      </c>
      <c r="AM25" s="112" t="n">
        <v>2.93</v>
      </c>
      <c r="AN25" s="112" t="n">
        <v>3.13</v>
      </c>
      <c r="AO25" s="112" t="n">
        <v>3.45</v>
      </c>
      <c r="AP25" s="112" t="n">
        <v>1.77</v>
      </c>
      <c r="AQ25" s="112" t="n">
        <v>1.34</v>
      </c>
      <c r="AR25" s="112" t="n">
        <v>1.25</v>
      </c>
      <c r="AS25" s="112" t="n">
        <v>0.85</v>
      </c>
    </row>
    <row r="26" s="34" customFormat="true" ht="20.15" hidden="false" customHeight="true" outlineLevel="0" collapsed="false">
      <c r="A26" s="184" t="s">
        <v>262</v>
      </c>
      <c r="B26" s="251" t="s">
        <v>192</v>
      </c>
      <c r="C26" s="207" t="n">
        <v>0.34</v>
      </c>
      <c r="D26" s="207" t="n">
        <v>2.49</v>
      </c>
      <c r="E26" s="207" t="n">
        <v>3.72</v>
      </c>
      <c r="F26" s="207" t="n">
        <v>2.14</v>
      </c>
      <c r="G26" s="112" t="n">
        <v>8.85</v>
      </c>
      <c r="H26" s="112" t="n">
        <v>22.33</v>
      </c>
      <c r="I26" s="112" t="n">
        <v>29.01</v>
      </c>
      <c r="J26" s="112" t="n">
        <v>9.76</v>
      </c>
      <c r="K26" s="112" t="n">
        <v>7.46</v>
      </c>
      <c r="L26" s="112" t="n">
        <v>33.55</v>
      </c>
      <c r="M26" s="112" t="n">
        <v>40.32</v>
      </c>
      <c r="N26" s="112" t="n">
        <v>14.59</v>
      </c>
      <c r="O26" s="112" t="n">
        <v>20.11</v>
      </c>
      <c r="P26" s="112" t="n">
        <v>51.46</v>
      </c>
      <c r="Q26" s="112" t="n">
        <v>53.21</v>
      </c>
      <c r="R26" s="112" t="n">
        <v>18.38</v>
      </c>
      <c r="S26" s="112" t="n">
        <v>27.41</v>
      </c>
      <c r="T26" s="112" t="n">
        <v>73.17</v>
      </c>
      <c r="U26" s="112" t="n">
        <v>64.76</v>
      </c>
      <c r="V26" s="112" t="n">
        <v>19.89</v>
      </c>
      <c r="W26" s="112" t="n">
        <v>30.05</v>
      </c>
      <c r="X26" s="112" t="n">
        <v>94.43</v>
      </c>
      <c r="Y26" s="112" t="n">
        <v>90.54</v>
      </c>
      <c r="Z26" s="112" t="n">
        <v>31.5</v>
      </c>
      <c r="AA26" s="112" t="n">
        <v>40.2</v>
      </c>
      <c r="AB26" s="112" t="n">
        <v>115.48</v>
      </c>
      <c r="AC26" s="112" t="n">
        <v>99.51</v>
      </c>
      <c r="AD26" s="112" t="n">
        <v>34.38</v>
      </c>
      <c r="AE26" s="112" t="n">
        <v>46.67</v>
      </c>
      <c r="AF26" s="112" t="n">
        <v>129.51</v>
      </c>
      <c r="AG26" s="112" t="n">
        <v>117.28</v>
      </c>
      <c r="AH26" s="112" t="n">
        <v>38.32</v>
      </c>
      <c r="AI26" s="112" t="n">
        <v>57.78</v>
      </c>
      <c r="AJ26" s="112" t="n">
        <v>133.68</v>
      </c>
      <c r="AK26" s="112" t="n">
        <v>124.34</v>
      </c>
      <c r="AL26" s="112" t="n">
        <v>36.16</v>
      </c>
      <c r="AM26" s="112" t="n">
        <v>56.96</v>
      </c>
      <c r="AN26" s="112" t="n">
        <v>150.07</v>
      </c>
      <c r="AO26" s="112" t="n">
        <v>117.6</v>
      </c>
      <c r="AP26" s="112" t="n">
        <v>28.23</v>
      </c>
      <c r="AQ26" s="112" t="n">
        <v>42.99</v>
      </c>
      <c r="AR26" s="112" t="n">
        <v>126.02</v>
      </c>
      <c r="AS26" s="112" t="n">
        <v>116.35</v>
      </c>
    </row>
    <row r="27" s="34" customFormat="true" ht="20.15" hidden="false" customHeight="true" outlineLevel="0" collapsed="false">
      <c r="A27" s="184" t="s">
        <v>158</v>
      </c>
      <c r="B27" s="251" t="s">
        <v>192</v>
      </c>
      <c r="C27" s="207" t="n">
        <v>1199.88</v>
      </c>
      <c r="D27" s="207" t="n">
        <v>1085.04</v>
      </c>
      <c r="E27" s="207" t="n">
        <v>1143.95</v>
      </c>
      <c r="F27" s="207" t="n">
        <v>1900.77</v>
      </c>
      <c r="G27" s="112" t="n">
        <v>1705.6</v>
      </c>
      <c r="H27" s="112" t="n">
        <v>707.56</v>
      </c>
      <c r="I27" s="112" t="n">
        <v>948.96</v>
      </c>
      <c r="J27" s="112" t="n">
        <v>1484.46</v>
      </c>
      <c r="K27" s="112" t="n">
        <v>1145.73</v>
      </c>
      <c r="L27" s="112" t="n">
        <v>920.55</v>
      </c>
      <c r="M27" s="112" t="n">
        <v>689.23</v>
      </c>
      <c r="N27" s="112" t="n">
        <v>1613.96</v>
      </c>
      <c r="O27" s="112" t="n">
        <v>2078.09</v>
      </c>
      <c r="P27" s="112" t="n">
        <v>1051.11</v>
      </c>
      <c r="Q27" s="112" t="n">
        <v>737.5</v>
      </c>
      <c r="R27" s="112" t="n">
        <v>1616.9</v>
      </c>
      <c r="S27" s="112" t="n">
        <v>1862.67</v>
      </c>
      <c r="T27" s="112" t="n">
        <v>1342.37</v>
      </c>
      <c r="U27" s="112" t="n">
        <v>958.02</v>
      </c>
      <c r="V27" s="112" t="n">
        <v>1650.97</v>
      </c>
      <c r="W27" s="112" t="n">
        <v>1899.76</v>
      </c>
      <c r="X27" s="112" t="n">
        <v>861.34</v>
      </c>
      <c r="Y27" s="112" t="n">
        <v>1045.76</v>
      </c>
      <c r="Z27" s="112" t="n">
        <v>1108.92</v>
      </c>
      <c r="AA27" s="112" t="n">
        <v>1648.46</v>
      </c>
      <c r="AB27" s="112" t="n">
        <v>787.01</v>
      </c>
      <c r="AC27" s="112" t="n">
        <v>1150.43</v>
      </c>
      <c r="AD27" s="112" t="n">
        <v>1770.3</v>
      </c>
      <c r="AE27" s="112" t="n">
        <v>1397</v>
      </c>
      <c r="AF27" s="112" t="n">
        <v>872.92</v>
      </c>
      <c r="AG27" s="112" t="n">
        <v>837.23</v>
      </c>
      <c r="AH27" s="112" t="n">
        <v>1890.14</v>
      </c>
      <c r="AI27" s="112" t="n">
        <v>1683.65</v>
      </c>
      <c r="AJ27" s="112" t="n">
        <v>768.15</v>
      </c>
      <c r="AK27" s="112" t="n">
        <v>1297.9</v>
      </c>
      <c r="AL27" s="112" t="n">
        <v>1575.02</v>
      </c>
      <c r="AM27" s="112" t="n">
        <v>2187.16</v>
      </c>
      <c r="AN27" s="112" t="n">
        <v>1009.48</v>
      </c>
      <c r="AO27" s="112" t="n">
        <v>1060.29</v>
      </c>
      <c r="AP27" s="112" t="n">
        <v>1929.81</v>
      </c>
      <c r="AQ27" s="112" t="n">
        <v>1404.16</v>
      </c>
      <c r="AR27" s="112" t="n">
        <v>895.29</v>
      </c>
      <c r="AS27" s="112" t="n">
        <v>577.27</v>
      </c>
    </row>
    <row r="28" s="34" customFormat="true" ht="20.15" hidden="false" customHeight="true" outlineLevel="0" collapsed="false">
      <c r="A28" s="184" t="s">
        <v>159</v>
      </c>
      <c r="B28" s="251" t="s">
        <v>192</v>
      </c>
      <c r="C28" s="207" t="n">
        <v>124.86</v>
      </c>
      <c r="D28" s="207" t="n">
        <v>128.62</v>
      </c>
      <c r="E28" s="207" t="n">
        <v>133.95</v>
      </c>
      <c r="F28" s="207" t="n">
        <v>137.96</v>
      </c>
      <c r="G28" s="112" t="n">
        <v>140.95</v>
      </c>
      <c r="H28" s="112" t="n">
        <v>135.54</v>
      </c>
      <c r="I28" s="112" t="n">
        <v>137.32</v>
      </c>
      <c r="J28" s="112" t="n">
        <v>139.03</v>
      </c>
      <c r="K28" s="112" t="n">
        <v>143.9</v>
      </c>
      <c r="L28" s="112" t="n">
        <v>139.57</v>
      </c>
      <c r="M28" s="112" t="n">
        <v>137.6</v>
      </c>
      <c r="N28" s="112" t="n">
        <v>141.83</v>
      </c>
      <c r="O28" s="112" t="n">
        <v>135.88</v>
      </c>
      <c r="P28" s="112" t="n">
        <v>131.33</v>
      </c>
      <c r="Q28" s="112" t="n">
        <v>131.75</v>
      </c>
      <c r="R28" s="112" t="n">
        <v>134.07</v>
      </c>
      <c r="S28" s="112" t="n">
        <v>126.47</v>
      </c>
      <c r="T28" s="112" t="n">
        <v>127.56</v>
      </c>
      <c r="U28" s="112" t="n">
        <v>125.14</v>
      </c>
      <c r="V28" s="112" t="n">
        <v>124.26</v>
      </c>
      <c r="W28" s="112" t="n">
        <v>128.2</v>
      </c>
      <c r="X28" s="112" t="n">
        <v>122.38</v>
      </c>
      <c r="Y28" s="112" t="n">
        <v>121.56</v>
      </c>
      <c r="Z28" s="112" t="n">
        <v>120.67</v>
      </c>
      <c r="AA28" s="112" t="n">
        <v>113.04</v>
      </c>
      <c r="AB28" s="112" t="n">
        <v>110.94</v>
      </c>
      <c r="AC28" s="112" t="n">
        <v>110.77</v>
      </c>
      <c r="AD28" s="112" t="n">
        <v>110.73</v>
      </c>
      <c r="AE28" s="112" t="n">
        <v>106.04</v>
      </c>
      <c r="AF28" s="112" t="n">
        <v>105.42</v>
      </c>
      <c r="AG28" s="112" t="n">
        <v>105.07</v>
      </c>
      <c r="AH28" s="112" t="n">
        <v>105.52</v>
      </c>
      <c r="AI28" s="112" t="n">
        <v>104.96</v>
      </c>
      <c r="AJ28" s="112" t="n">
        <v>99.12</v>
      </c>
      <c r="AK28" s="112" t="n">
        <v>101.97</v>
      </c>
      <c r="AL28" s="112" t="n">
        <v>106.19</v>
      </c>
      <c r="AM28" s="112" t="n">
        <v>101.59</v>
      </c>
      <c r="AN28" s="112" t="n">
        <v>99.34</v>
      </c>
      <c r="AO28" s="112" t="n">
        <v>100.6</v>
      </c>
      <c r="AP28" s="112" t="n">
        <v>105.26</v>
      </c>
      <c r="AQ28" s="112" t="n">
        <v>98.91</v>
      </c>
      <c r="AR28" s="112" t="n">
        <v>93.01</v>
      </c>
      <c r="AS28" s="112" t="n">
        <v>92.71</v>
      </c>
    </row>
    <row r="29" s="34" customFormat="true" ht="20.15" hidden="false" customHeight="true" outlineLevel="0" collapsed="false">
      <c r="A29" s="184" t="s">
        <v>160</v>
      </c>
      <c r="B29" s="251" t="s">
        <v>192</v>
      </c>
      <c r="C29" s="207" t="n">
        <v>8.44</v>
      </c>
      <c r="D29" s="207" t="n">
        <v>9.16</v>
      </c>
      <c r="E29" s="207" t="n">
        <v>9.16</v>
      </c>
      <c r="F29" s="207" t="n">
        <v>8.86</v>
      </c>
      <c r="G29" s="112" t="n">
        <v>9.16</v>
      </c>
      <c r="H29" s="112" t="n">
        <v>8.7</v>
      </c>
      <c r="I29" s="112" t="n">
        <v>9.53</v>
      </c>
      <c r="J29" s="112" t="n">
        <v>9.67</v>
      </c>
      <c r="K29" s="112" t="n">
        <v>6.46</v>
      </c>
      <c r="L29" s="112" t="n">
        <v>8.39</v>
      </c>
      <c r="M29" s="112" t="n">
        <v>8.33</v>
      </c>
      <c r="N29" s="112" t="n">
        <v>7.46</v>
      </c>
      <c r="O29" s="112" t="n">
        <v>6.95</v>
      </c>
      <c r="P29" s="112" t="n">
        <v>7.41</v>
      </c>
      <c r="Q29" s="112" t="n">
        <v>7.6</v>
      </c>
      <c r="R29" s="112" t="n">
        <v>5.7</v>
      </c>
      <c r="S29" s="112" t="n">
        <v>7.66</v>
      </c>
      <c r="T29" s="112" t="n">
        <v>6.59</v>
      </c>
      <c r="U29" s="112" t="n">
        <v>5.84</v>
      </c>
      <c r="V29" s="112" t="n">
        <v>6.09</v>
      </c>
      <c r="W29" s="112" t="n">
        <v>7.06</v>
      </c>
      <c r="X29" s="112" t="n">
        <v>8.36</v>
      </c>
      <c r="Y29" s="112" t="n">
        <v>7.7</v>
      </c>
      <c r="Z29" s="112" t="n">
        <v>8.87</v>
      </c>
      <c r="AA29" s="112" t="n">
        <v>9.38</v>
      </c>
      <c r="AB29" s="112" t="n">
        <v>8.69</v>
      </c>
      <c r="AC29" s="112" t="n">
        <v>9.38</v>
      </c>
      <c r="AD29" s="112" t="n">
        <v>8.51</v>
      </c>
      <c r="AE29" s="112" t="n">
        <v>8.96</v>
      </c>
      <c r="AF29" s="112" t="n">
        <v>9.8</v>
      </c>
      <c r="AG29" s="112" t="n">
        <v>8.18</v>
      </c>
      <c r="AH29" s="112" t="n">
        <v>8.15</v>
      </c>
      <c r="AI29" s="112" t="n">
        <v>7.26</v>
      </c>
      <c r="AJ29" s="112" t="n">
        <v>6.17</v>
      </c>
      <c r="AK29" s="112" t="n">
        <v>7.15</v>
      </c>
      <c r="AL29" s="112" t="n">
        <v>8.06</v>
      </c>
      <c r="AM29" s="112" t="n">
        <v>8.31</v>
      </c>
      <c r="AN29" s="112" t="n">
        <v>8.91</v>
      </c>
      <c r="AO29" s="112" t="n">
        <v>8.27</v>
      </c>
      <c r="AP29" s="112" t="n">
        <v>8.65</v>
      </c>
      <c r="AQ29" s="112" t="n">
        <v>8.62</v>
      </c>
      <c r="AR29" s="112" t="n">
        <v>9.52</v>
      </c>
      <c r="AS29" s="112" t="n">
        <v>8.74</v>
      </c>
    </row>
    <row r="30" s="34" customFormat="true" ht="20.15" hidden="false" customHeight="true" outlineLevel="0" collapsed="false">
      <c r="A30" s="184" t="s">
        <v>272</v>
      </c>
      <c r="B30" s="251" t="s">
        <v>192</v>
      </c>
      <c r="C30" s="207" t="n">
        <v>175.46</v>
      </c>
      <c r="D30" s="207" t="n">
        <v>201.06</v>
      </c>
      <c r="E30" s="207" t="n">
        <v>195.34</v>
      </c>
      <c r="F30" s="207" t="n">
        <v>140.98</v>
      </c>
      <c r="G30" s="112" t="n">
        <v>230.69</v>
      </c>
      <c r="H30" s="112" t="n">
        <v>206.31</v>
      </c>
      <c r="I30" s="112" t="n">
        <v>211.71</v>
      </c>
      <c r="J30" s="112" t="n">
        <v>219.64</v>
      </c>
      <c r="K30" s="112" t="n">
        <v>141.03</v>
      </c>
      <c r="L30" s="112" t="n">
        <v>184.48</v>
      </c>
      <c r="M30" s="112" t="n">
        <v>221.56</v>
      </c>
      <c r="N30" s="112" t="n">
        <v>231.06</v>
      </c>
      <c r="O30" s="112" t="n">
        <v>238.01</v>
      </c>
      <c r="P30" s="112" t="n">
        <v>323.59</v>
      </c>
      <c r="Q30" s="112" t="n">
        <v>271.09</v>
      </c>
      <c r="R30" s="112" t="n">
        <v>322.74</v>
      </c>
      <c r="S30" s="112" t="n">
        <v>304.92</v>
      </c>
      <c r="T30" s="112" t="n">
        <v>337.13</v>
      </c>
      <c r="U30" s="112" t="n">
        <v>325.11</v>
      </c>
      <c r="V30" s="112" t="n">
        <v>366.8</v>
      </c>
      <c r="W30" s="112" t="n">
        <v>366.7</v>
      </c>
      <c r="X30" s="112" t="n">
        <v>302.18</v>
      </c>
      <c r="Y30" s="112" t="n">
        <v>346.01</v>
      </c>
      <c r="Z30" s="112" t="n">
        <v>357.89</v>
      </c>
      <c r="AA30" s="112" t="n">
        <v>497.99</v>
      </c>
      <c r="AB30" s="112" t="n">
        <v>473.86</v>
      </c>
      <c r="AC30" s="112" t="n">
        <v>478.71</v>
      </c>
      <c r="AD30" s="112" t="n">
        <v>518.29</v>
      </c>
      <c r="AE30" s="112" t="n">
        <v>477.19</v>
      </c>
      <c r="AF30" s="112" t="n">
        <v>419.66</v>
      </c>
      <c r="AG30" s="112" t="n">
        <v>373.4</v>
      </c>
      <c r="AH30" s="112" t="n">
        <v>420.12</v>
      </c>
      <c r="AI30" s="112" t="n">
        <v>519.57</v>
      </c>
      <c r="AJ30" s="112" t="n">
        <v>495.83</v>
      </c>
      <c r="AK30" s="112" t="n">
        <v>499.83</v>
      </c>
      <c r="AL30" s="112" t="n">
        <v>504.31</v>
      </c>
      <c r="AM30" s="112" t="n">
        <v>494.81</v>
      </c>
      <c r="AN30" s="112" t="n">
        <v>497.34</v>
      </c>
      <c r="AO30" s="112" t="n">
        <v>495.23</v>
      </c>
      <c r="AP30" s="112" t="n">
        <v>508.95</v>
      </c>
      <c r="AQ30" s="112" t="n">
        <v>525.34</v>
      </c>
      <c r="AR30" s="112" t="n">
        <v>528.73</v>
      </c>
      <c r="AS30" s="208" t="n">
        <v>461.46</v>
      </c>
    </row>
    <row r="31" s="69" customFormat="true" ht="20.15" hidden="false" customHeight="true" outlineLevel="0" collapsed="false">
      <c r="A31" s="193" t="s">
        <v>151</v>
      </c>
      <c r="B31" s="252" t="s">
        <v>192</v>
      </c>
      <c r="C31" s="186" t="n">
        <v>3172.62</v>
      </c>
      <c r="D31" s="186" t="n">
        <v>3130.79</v>
      </c>
      <c r="E31" s="186" t="n">
        <v>2740.09</v>
      </c>
      <c r="F31" s="186" t="n">
        <v>4825.3</v>
      </c>
      <c r="G31" s="186" t="n">
        <v>4620.93</v>
      </c>
      <c r="H31" s="186" t="n">
        <v>2493.24</v>
      </c>
      <c r="I31" s="186" t="n">
        <v>3152.8</v>
      </c>
      <c r="J31" s="186" t="n">
        <v>4400.24</v>
      </c>
      <c r="K31" s="186" t="n">
        <v>4093.87</v>
      </c>
      <c r="L31" s="186" t="n">
        <v>3781.49</v>
      </c>
      <c r="M31" s="186" t="n">
        <v>2961.62</v>
      </c>
      <c r="N31" s="186" t="n">
        <v>6152.66</v>
      </c>
      <c r="O31" s="186" t="n">
        <v>6734.86</v>
      </c>
      <c r="P31" s="186" t="n">
        <v>3556.49</v>
      </c>
      <c r="Q31" s="186" t="n">
        <v>3035.74</v>
      </c>
      <c r="R31" s="186" t="n">
        <v>5717.97</v>
      </c>
      <c r="S31" s="186" t="n">
        <v>6806.96</v>
      </c>
      <c r="T31" s="186" t="n">
        <v>4824.37</v>
      </c>
      <c r="U31" s="186" t="n">
        <v>3845.25</v>
      </c>
      <c r="V31" s="186" t="n">
        <v>6266.25</v>
      </c>
      <c r="W31" s="186" t="n">
        <v>6026.7</v>
      </c>
      <c r="X31" s="186" t="n">
        <v>3813.63</v>
      </c>
      <c r="Y31" s="186" t="n">
        <v>4344.52</v>
      </c>
      <c r="Z31" s="186" t="n">
        <v>5290.73</v>
      </c>
      <c r="AA31" s="186" t="n">
        <v>6945.58</v>
      </c>
      <c r="AB31" s="186" t="n">
        <v>5259.57</v>
      </c>
      <c r="AC31" s="186" t="n">
        <v>5206.61</v>
      </c>
      <c r="AD31" s="186" t="n">
        <v>7889.62</v>
      </c>
      <c r="AE31" s="186" t="n">
        <f aca="false">SUM(AE23:AE30)</f>
        <v>7837.23</v>
      </c>
      <c r="AF31" s="186" t="n">
        <f aca="false">SUM(AF23:AF30)</f>
        <v>5025.62</v>
      </c>
      <c r="AG31" s="186" t="n">
        <f aca="false">SUM(AG23:AG30)</f>
        <v>5003.58</v>
      </c>
      <c r="AH31" s="186" t="n">
        <f aca="false">SUM(AH23:AH30)</f>
        <v>8730.55</v>
      </c>
      <c r="AI31" s="186" t="n">
        <f aca="false">SUM(AI23:AI30)</f>
        <v>8987.84</v>
      </c>
      <c r="AJ31" s="186" t="n">
        <f aca="false">SUM(AJ23:AJ30)</f>
        <v>5811</v>
      </c>
      <c r="AK31" s="186" t="n">
        <f aca="false">SUM(AK23:AK30)</f>
        <v>6762.6</v>
      </c>
      <c r="AL31" s="186" t="n">
        <f aca="false">SUM(AL23:AL30)</f>
        <v>8613.4</v>
      </c>
      <c r="AM31" s="186" t="n">
        <f aca="false">SUM(AM23:AM30)</f>
        <v>11470.91</v>
      </c>
      <c r="AN31" s="186" t="n">
        <f aca="false">SUM(AN23:AN30)</f>
        <v>5892.94</v>
      </c>
      <c r="AO31" s="186" t="n">
        <f aca="false">SUM(AO23:AO30)</f>
        <v>6286.8</v>
      </c>
      <c r="AP31" s="186" t="n">
        <f aca="false">SUM(AP23:AP30)</f>
        <v>8412.58</v>
      </c>
      <c r="AQ31" s="186" t="n">
        <f aca="false">SUM(AQ23:AQ30)</f>
        <v>8864.91</v>
      </c>
      <c r="AR31" s="186" t="n">
        <f aca="false">SUM(AR23:AR30)</f>
        <v>5416.38</v>
      </c>
      <c r="AS31" s="186" t="n">
        <f aca="false">SUM(AS23:AS30)</f>
        <v>4089.12</v>
      </c>
    </row>
    <row r="32" s="34" customFormat="true" ht="20.15" hidden="false" customHeight="true" outlineLevel="0" collapsed="false"/>
    <row r="33" s="34" customFormat="true" ht="45" hidden="false" customHeight="true" outlineLevel="0" collapsed="false">
      <c r="A33" s="190" t="s">
        <v>243</v>
      </c>
      <c r="B33" s="206" t="s">
        <v>198</v>
      </c>
      <c r="C33" s="206" t="s">
        <v>199</v>
      </c>
      <c r="D33" s="206" t="s">
        <v>200</v>
      </c>
      <c r="E33" s="206" t="s">
        <v>201</v>
      </c>
      <c r="F33" s="206" t="s">
        <v>202</v>
      </c>
      <c r="G33" s="206" t="s">
        <v>203</v>
      </c>
      <c r="H33" s="206" t="s">
        <v>204</v>
      </c>
      <c r="I33" s="206" t="s">
        <v>205</v>
      </c>
      <c r="J33" s="206" t="s">
        <v>206</v>
      </c>
      <c r="K33" s="206" t="s">
        <v>207</v>
      </c>
      <c r="L33" s="206" t="s">
        <v>208</v>
      </c>
      <c r="M33" s="206" t="s">
        <v>209</v>
      </c>
      <c r="N33" s="206" t="s">
        <v>210</v>
      </c>
      <c r="O33" s="206" t="s">
        <v>211</v>
      </c>
      <c r="P33" s="206" t="s">
        <v>212</v>
      </c>
      <c r="Q33" s="206" t="s">
        <v>213</v>
      </c>
      <c r="R33" s="206" t="s">
        <v>214</v>
      </c>
      <c r="S33" s="206" t="s">
        <v>215</v>
      </c>
      <c r="T33" s="206" t="s">
        <v>216</v>
      </c>
      <c r="U33" s="206" t="s">
        <v>217</v>
      </c>
      <c r="V33" s="206" t="s">
        <v>218</v>
      </c>
      <c r="W33" s="206" t="s">
        <v>219</v>
      </c>
      <c r="X33" s="206" t="s">
        <v>220</v>
      </c>
      <c r="Y33" s="206" t="s">
        <v>221</v>
      </c>
      <c r="Z33" s="206" t="s">
        <v>222</v>
      </c>
      <c r="AA33" s="206" t="s">
        <v>223</v>
      </c>
      <c r="AB33" s="206" t="s">
        <v>224</v>
      </c>
      <c r="AC33" s="206" t="s">
        <v>225</v>
      </c>
      <c r="AD33" s="206" t="s">
        <v>226</v>
      </c>
      <c r="AE33" s="206" t="s">
        <v>227</v>
      </c>
      <c r="AF33" s="206" t="s">
        <v>228</v>
      </c>
      <c r="AG33" s="206" t="s">
        <v>229</v>
      </c>
      <c r="AH33" s="206" t="s">
        <v>230</v>
      </c>
      <c r="AI33" s="206" t="s">
        <v>231</v>
      </c>
      <c r="AJ33" s="206" t="s">
        <v>232</v>
      </c>
      <c r="AK33" s="206" t="s">
        <v>233</v>
      </c>
      <c r="AL33" s="206" t="s">
        <v>234</v>
      </c>
      <c r="AM33" s="206" t="s">
        <v>235</v>
      </c>
      <c r="AN33" s="206" t="s">
        <v>236</v>
      </c>
      <c r="AO33" s="206" t="s">
        <v>237</v>
      </c>
      <c r="AP33" s="206" t="s">
        <v>238</v>
      </c>
      <c r="AQ33" s="206" t="s">
        <v>239</v>
      </c>
      <c r="AR33" s="206" t="s">
        <v>240</v>
      </c>
      <c r="AS33" s="206" t="s">
        <v>241</v>
      </c>
    </row>
    <row r="34" s="34" customFormat="true" ht="20.15" hidden="false" customHeight="true" outlineLevel="0" collapsed="false">
      <c r="A34" s="34" t="s">
        <v>141</v>
      </c>
      <c r="B34" s="195" t="s">
        <v>192</v>
      </c>
      <c r="C34" s="195" t="s">
        <v>192</v>
      </c>
      <c r="D34" s="49" t="n">
        <f aca="false">100000*D23/(AVERAGE(C8:D8)*24*Calculation_HIDE!D$71)</f>
        <v>27.8576774830167</v>
      </c>
      <c r="E34" s="49" t="n">
        <f aca="false">100000*E23/(AVERAGE(D8:E8)*24*Calculation_HIDE!E$71)</f>
        <v>19.1763060685959</v>
      </c>
      <c r="F34" s="49" t="n">
        <f aca="false">100000*F23/(AVERAGE(E8:F8)*24*Calculation_HIDE!F$71)</f>
        <v>39.1406937659771</v>
      </c>
      <c r="G34" s="49" t="n">
        <f aca="false">100000*G23/(AVERAGE(F8:G8)*24*Calculation_HIDE!G$71)</f>
        <v>35.881803498025</v>
      </c>
      <c r="H34" s="49" t="n">
        <f aca="false">100000*H23/(AVERAGE(G8:H8)*24*Calculation_HIDE!H$71)</f>
        <v>18.2095324296592</v>
      </c>
      <c r="I34" s="49" t="n">
        <f aca="false">100000*I23/(AVERAGE(H8:I8)*24*Calculation_HIDE!I$71)</f>
        <v>21.906593061365</v>
      </c>
      <c r="J34" s="49" t="n">
        <f aca="false">100000*J23/(AVERAGE(I8:J8)*24*Calculation_HIDE!J$71)</f>
        <v>29.2555631335893</v>
      </c>
      <c r="K34" s="49" t="n">
        <f aca="false">100000*K23/(AVERAGE(J8:K8)*24*Calculation_HIDE!K$71)</f>
        <v>29.1642882457807</v>
      </c>
      <c r="L34" s="49" t="n">
        <f aca="false">100000*L23/(AVERAGE(K8:L8)*24*Calculation_HIDE!L$71)</f>
        <v>25.3004942133112</v>
      </c>
      <c r="M34" s="49" t="n">
        <f aca="false">100000*M23/(AVERAGE(L8:M8)*24*Calculation_HIDE!M$71)</f>
        <v>17.9074384803831</v>
      </c>
      <c r="N34" s="49" t="n">
        <f aca="false">100000*N23/(AVERAGE(M8:N8)*24*Calculation_HIDE!N$71)</f>
        <v>39.3075844195289</v>
      </c>
      <c r="O34" s="49" t="n">
        <f aca="false">100000*O23/(AVERAGE(N8:O8)*24*Calculation_HIDE!O$71)</f>
        <v>40.8750560790135</v>
      </c>
      <c r="P34" s="49" t="n">
        <f aca="false">100000*P23/(AVERAGE(O8:P8)*24*Calculation_HIDE!P$71)</f>
        <v>18.2504066893284</v>
      </c>
      <c r="Q34" s="49" t="n">
        <f aca="false">100000*Q23/(AVERAGE(P8:Q8)*24*Calculation_HIDE!Q$71)</f>
        <v>16.1353011197225</v>
      </c>
      <c r="R34" s="49" t="n">
        <f aca="false">100000*R23/(AVERAGE(Q8:R8)*24*Calculation_HIDE!R$71)</f>
        <v>31.1809490960784</v>
      </c>
      <c r="S34" s="49" t="n">
        <f aca="false">100000*S23/(AVERAGE(R8:S8)*24*Calculation_HIDE!S$71)</f>
        <v>39.1255471337703</v>
      </c>
      <c r="T34" s="49" t="n">
        <f aca="false">100000*T23/(AVERAGE(S8:T8)*24*Calculation_HIDE!T$71)</f>
        <v>24.8960065662232</v>
      </c>
      <c r="U34" s="49" t="n">
        <f aca="false">100000*U23/(AVERAGE(T8:U8)*24*Calculation_HIDE!U$71)</f>
        <v>19.5398824945595</v>
      </c>
      <c r="V34" s="49" t="n">
        <f aca="false">100000*V23/(AVERAGE(U8:V8)*24*Calculation_HIDE!V$71)</f>
        <v>33.3099852089074</v>
      </c>
      <c r="W34" s="49" t="n">
        <f aca="false">100000*W23/(AVERAGE(V8:W8)*24*Calculation_HIDE!W$71)</f>
        <v>28.905326720318</v>
      </c>
      <c r="X34" s="49" t="n">
        <f aca="false">100000*X23/(AVERAGE(W8:X8)*24*Calculation_HIDE!X$71)</f>
        <v>18.9438171214839</v>
      </c>
      <c r="Y34" s="49" t="n">
        <f aca="false">100000*Y23/(AVERAGE(X8:Y8)*24*Calculation_HIDE!Y$71)</f>
        <v>20.50464097329</v>
      </c>
      <c r="Z34" s="49" t="n">
        <f aca="false">100000*Z23/(AVERAGE(Y8:Z8)*24*Calculation_HIDE!Z$71)</f>
        <v>26.1019927668009</v>
      </c>
      <c r="AA34" s="49" t="n">
        <f aca="false">100000*AA23/(AVERAGE(Z8:AA8)*24*Calculation_HIDE!AA$71)</f>
        <v>31.4893712312519</v>
      </c>
      <c r="AB34" s="49" t="n">
        <f aca="false">100000*AB23/(AVERAGE(AA8:AB8)*24*Calculation_HIDE!AB$71)</f>
        <v>23.7395231622206</v>
      </c>
      <c r="AC34" s="49" t="n">
        <f aca="false">100000*AC23/(AVERAGE(AB8:AC8)*24*Calculation_HIDE!AC$71)</f>
        <v>20.2092559041078</v>
      </c>
      <c r="AD34" s="49" t="n">
        <f aca="false">100000*AD23/(AVERAGE(AC8:AD8)*24*Calculation_HIDE!AD$71)</f>
        <v>32.3869137320025</v>
      </c>
      <c r="AE34" s="49" t="n">
        <f aca="false">100000*AE23/(AVERAGE(AD8:AE8)*24*Calculation_HIDE!AE$71)</f>
        <v>33.7410591183455</v>
      </c>
      <c r="AF34" s="49" t="n">
        <f aca="false">100000*AF23/(AVERAGE(AE8:AF8)*24*Calculation_HIDE!AF$71)</f>
        <v>19.3201287858138</v>
      </c>
      <c r="AG34" s="49" t="n">
        <f aca="false">100000*AG23/(AVERAGE(AF8:AG8)*24*Calculation_HIDE!AG$71)</f>
        <v>19.4805124581742</v>
      </c>
      <c r="AH34" s="49" t="n">
        <f aca="false">100000*AH23/(AVERAGE(AG8:AH8)*24*Calculation_HIDE!AH$71)</f>
        <v>34.0193946796026</v>
      </c>
      <c r="AI34" s="49" t="n">
        <f aca="false">100000*AI23/(AVERAGE(AH8:AI8)*24*Calculation_HIDE!AI$71)</f>
        <v>33.8407138062406</v>
      </c>
      <c r="AJ34" s="49" t="n">
        <f aca="false">100000*AJ23/(AVERAGE(AI8:AJ8)*24*Calculation_HIDE!AJ$71)</f>
        <v>20.2952169208372</v>
      </c>
      <c r="AK34" s="49" t="n">
        <f aca="false">100000*AK23/(AVERAGE(AJ8:AK8)*24*Calculation_HIDE!AK$71)</f>
        <v>21.9604466505619</v>
      </c>
      <c r="AL34" s="49" t="n">
        <f aca="false">100000*AL23/(AVERAGE(AK8:AL8)*24*Calculation_HIDE!AL$71)</f>
        <v>29.4264621231208</v>
      </c>
      <c r="AM34" s="49" t="n">
        <f aca="false">100000*AM23/(AVERAGE(AL8:AM8)*24*Calculation_HIDE!AM$71)</f>
        <v>41.0855427664495</v>
      </c>
      <c r="AN34" s="49" t="n">
        <f aca="false">100000*AN23/(AVERAGE(AM8:AN8)*24*Calculation_HIDE!AN$71)</f>
        <v>19.2871049483034</v>
      </c>
      <c r="AO34" s="49" t="n">
        <f aca="false">100000*AO23/(AVERAGE(AN8:AO8)*24*Calculation_HIDE!AO$71)</f>
        <v>20.9963617653129</v>
      </c>
      <c r="AP34" s="49" t="n">
        <f aca="false">100000*AP23/(AVERAGE(AO8:AP8)*24*Calculation_HIDE!AP$71)</f>
        <v>26.4355203622081</v>
      </c>
      <c r="AQ34" s="49" t="n">
        <v>32.01</v>
      </c>
      <c r="AR34" s="49" t="n">
        <v>17.31</v>
      </c>
      <c r="AS34" s="49" t="n">
        <v>12.54</v>
      </c>
    </row>
    <row r="35" s="34" customFormat="true" ht="20.15" hidden="false" customHeight="true" outlineLevel="0" collapsed="false">
      <c r="A35" s="34" t="s">
        <v>142</v>
      </c>
      <c r="B35" s="195" t="s">
        <v>192</v>
      </c>
      <c r="C35" s="195" t="s">
        <v>192</v>
      </c>
      <c r="D35" s="49" t="n">
        <f aca="false">IFERROR(100000*D24/(AVERAGE(C9:D9)*24*Calculation_HIDE!D$71),"-")</f>
        <v>34.9383073067284</v>
      </c>
      <c r="E35" s="49" t="n">
        <f aca="false">IFERROR(100000*E24/(AVERAGE(D9:E9)*24*Calculation_HIDE!E$71),"-")</f>
        <v>29.1595156369184</v>
      </c>
      <c r="F35" s="49" t="n">
        <f aca="false">IFERROR(100000*F24/(AVERAGE(E9:F9)*24*Calculation_HIDE!F$71),"-")</f>
        <v>49.780701754386</v>
      </c>
      <c r="G35" s="49" t="n">
        <f aca="false">IFERROR(100000*G24/(AVERAGE(F9:G9)*24*Calculation_HIDE!G$71),"-")</f>
        <v>35.1792943898207</v>
      </c>
      <c r="H35" s="49" t="n">
        <f aca="false">IFERROR(100000*H24/(AVERAGE(G9:H9)*24*Calculation_HIDE!H$71),"-")</f>
        <v>26.6869095816464</v>
      </c>
      <c r="I35" s="49" t="n">
        <f aca="false">IFERROR(100000*I24/(AVERAGE(H9:I9)*24*Calculation_HIDE!I$71),"-")</f>
        <v>30.4061784897025</v>
      </c>
      <c r="J35" s="49" t="n">
        <f aca="false">IFERROR(100000*J24/(AVERAGE(I9:J9)*24*Calculation_HIDE!J$71),"-")</f>
        <v>37.0828565980168</v>
      </c>
      <c r="K35" s="49" t="n">
        <f aca="false">IFERROR(100000*K24/(AVERAGE(J9:K9)*24*Calculation_HIDE!K$71),"-")</f>
        <v>38.6549707602339</v>
      </c>
      <c r="L35" s="49" t="n">
        <f aca="false">IFERROR(100000*L24/(AVERAGE(K9:L9)*24*Calculation_HIDE!L$71),"-")</f>
        <v>31.897050318103</v>
      </c>
      <c r="M35" s="49" t="n">
        <f aca="false">IFERROR(100000*M24/(AVERAGE(L9:M9)*24*Calculation_HIDE!M$71),"-")</f>
        <v>24.0965865751335</v>
      </c>
      <c r="N35" s="49" t="n">
        <f aca="false">IFERROR(100000*N24/(AVERAGE(M9:N9)*24*Calculation_HIDE!N$71),"-")</f>
        <v>46.4006483600305</v>
      </c>
      <c r="O35" s="49" t="n">
        <f aca="false">IFERROR(100000*O24/(AVERAGE(N9:O9)*24*Calculation_HIDE!O$71),"-")</f>
        <v>48.2982659954391</v>
      </c>
      <c r="P35" s="49" t="n">
        <f aca="false">IFERROR(100000*P24/(AVERAGE(O9:P9)*24*Calculation_HIDE!P$71),"-")</f>
        <v>25.5213075076262</v>
      </c>
      <c r="Q35" s="49" t="n">
        <f aca="false">IFERROR(100000*Q24/(AVERAGE(P9:Q9)*24*Calculation_HIDE!Q$71),"-")</f>
        <v>20.6357424277474</v>
      </c>
      <c r="R35" s="49" t="n">
        <f aca="false">IFERROR(100000*R24/(AVERAGE(Q9:R9)*24*Calculation_HIDE!R$71),"-")</f>
        <v>38.3845004277694</v>
      </c>
      <c r="S35" s="49" t="n">
        <f aca="false">IFERROR(100000*S24/(AVERAGE(R9:S9)*24*Calculation_HIDE!S$71),"-")</f>
        <v>36.7361773002532</v>
      </c>
      <c r="T35" s="49" t="n">
        <f aca="false">IFERROR(100000*T24/(AVERAGE(S9:T9)*24*Calculation_HIDE!T$71),"-")</f>
        <v>30.6105690413136</v>
      </c>
      <c r="U35" s="49" t="n">
        <f aca="false">IFERROR(100000*U24/(AVERAGE(T9:U9)*24*Calculation_HIDE!U$71),"-")</f>
        <v>24.4398417284552</v>
      </c>
      <c r="V35" s="49" t="n">
        <f aca="false">IFERROR(100000*V24/(AVERAGE(U9:V9)*24*Calculation_HIDE!V$71),"-")</f>
        <v>38.5791725167574</v>
      </c>
      <c r="W35" s="49" t="n">
        <f aca="false">IFERROR(100000*W24/(AVERAGE(V9:W9)*24*Calculation_HIDE!W$71),"-")</f>
        <v>34.6881012458799</v>
      </c>
      <c r="X35" s="49" t="n">
        <f aca="false">IFERROR(100000*X24/(AVERAGE(W9:X9)*24*Calculation_HIDE!X$71),"-")</f>
        <v>28.4696784696785</v>
      </c>
      <c r="Y35" s="49" t="n">
        <f aca="false">IFERROR(100000*Y24/(AVERAGE(X9:Y9)*24*Calculation_HIDE!Y$71),"-")</f>
        <v>28.7464774557166</v>
      </c>
      <c r="Z35" s="49" t="n">
        <f aca="false">IFERROR(100000*Z24/(AVERAGE(Y9:Z9)*24*Calculation_HIDE!Z$71),"-")</f>
        <v>34.4982890499195</v>
      </c>
      <c r="AA35" s="49" t="n">
        <f aca="false">IFERROR(100000*AA24/(AVERAGE(Z9:AA9)*24*Calculation_HIDE!AA$71),"-")</f>
        <v>40.8641975308642</v>
      </c>
      <c r="AB35" s="49" t="n">
        <f aca="false">IFERROR(100000*AB24/(AVERAGE(AA9:AB9)*24*Calculation_HIDE!AB$71),"-")</f>
        <v>32.6770451770452</v>
      </c>
      <c r="AC35" s="49" t="n">
        <f aca="false">IFERROR(100000*AC24/(AVERAGE(AB9:AC9)*24*Calculation_HIDE!AC$71),"-")</f>
        <v>27.3134368023812</v>
      </c>
      <c r="AD35" s="49" t="n">
        <f aca="false">IFERROR(100000*AD24/(AVERAGE(AC9:AD9)*24*Calculation_HIDE!AD$71),"-")</f>
        <v>38.7228260869565</v>
      </c>
      <c r="AE35" s="49" t="n">
        <f aca="false">IFERROR(100000*AE24/(AVERAGE(AD9:AE9)*24*Calculation_HIDE!AE$71),"-")</f>
        <v>68.7978815468855</v>
      </c>
      <c r="AF35" s="49" t="n">
        <f aca="false">IFERROR(100000*AF24/(AVERAGE(AE9:AF9)*24*Calculation_HIDE!AF$71),"-")</f>
        <v>53.1923409770201</v>
      </c>
      <c r="AG35" s="49" t="n">
        <f aca="false">IFERROR(100000*AG24/(AVERAGE(AF9:AG9)*24*Calculation_HIDE!AG$71),"-")</f>
        <v>32.3594447972017</v>
      </c>
      <c r="AH35" s="49" t="n">
        <f aca="false">IFERROR(100000*AH24/(AVERAGE(AG9:AH9)*24*Calculation_HIDE!AH$71),"-")</f>
        <v>33.628926985101</v>
      </c>
      <c r="AI35" s="49" t="n">
        <f aca="false">IFERROR(100000*AI24/(AVERAGE(AH9:AI9)*24*Calculation_HIDE!AI$71),"-")</f>
        <v>55.0604231750329</v>
      </c>
      <c r="AJ35" s="49" t="n">
        <f aca="false">IFERROR(100000*AJ24/(AVERAGE(AI9:AJ9)*24*Calculation_HIDE!AJ$71),"-")</f>
        <v>38.7053912080207</v>
      </c>
      <c r="AK35" s="49" t="n">
        <f aca="false">IFERROR(100000*AK24/(AVERAGE(AJ9:AK9)*24*Calculation_HIDE!AK$71),"-")</f>
        <v>35.9616022306722</v>
      </c>
      <c r="AL35" s="49" t="n">
        <f aca="false">IFERROR(100000*AL24/(AVERAGE(AK9:AL9)*24*Calculation_HIDE!AL$71),"-")</f>
        <v>49.859433279519</v>
      </c>
      <c r="AM35" s="49" t="n">
        <f aca="false">IFERROR(100000*AM24/(AVERAGE(AL9:AM9)*24*Calculation_HIDE!AM$71),"-")</f>
        <v>60.7164829455093</v>
      </c>
      <c r="AN35" s="49" t="n">
        <f aca="false">IFERROR(100000*AN24/(AVERAGE(AM9:AN9)*24*Calculation_HIDE!AN$71),"-")</f>
        <v>32.926860850927</v>
      </c>
      <c r="AO35" s="49" t="n">
        <f aca="false">IFERROR(100000*AO24/(AVERAGE(AN9:AO9)*24*Calculation_HIDE!AO$71),"-")</f>
        <v>33.8981820118166</v>
      </c>
      <c r="AP35" s="49" t="n">
        <f aca="false">IFERROR(100000*AP24/(AVERAGE(AO9:AP9)*24*Calculation_HIDE!AP$71),"-")</f>
        <v>49.5488108809816</v>
      </c>
      <c r="AQ35" s="49" t="n">
        <v>50.55</v>
      </c>
      <c r="AR35" s="49" t="n">
        <v>28.24</v>
      </c>
      <c r="AS35" s="49" t="n">
        <v>22.54</v>
      </c>
    </row>
    <row r="36" s="34" customFormat="true" ht="20.15" hidden="false" customHeight="true" outlineLevel="0" collapsed="false">
      <c r="A36" s="184" t="s">
        <v>114</v>
      </c>
      <c r="B36" s="195" t="s">
        <v>192</v>
      </c>
      <c r="C36" s="195" t="s">
        <v>192</v>
      </c>
      <c r="D36" s="49" t="n">
        <f aca="false">100000*D27/(AVERAGE(C12:D13)*2*24*Calculation_HIDE!D$71)</f>
        <v>33.6009243264226</v>
      </c>
      <c r="E36" s="49" t="n">
        <f aca="false">100000*E27/(AVERAGE(D12:E13)*2*24*Calculation_HIDE!E$71)</f>
        <v>34.9795964636088</v>
      </c>
      <c r="F36" s="49" t="n">
        <f aca="false">100000*F27/(AVERAGE(E12:F13)*2*24*Calculation_HIDE!F$71)</f>
        <v>58.0228475894497</v>
      </c>
      <c r="G36" s="49" t="n">
        <f aca="false">100000*G27/(AVERAGE(F12:G13)*2*24*Calculation_HIDE!G$71)</f>
        <v>52.5548801932994</v>
      </c>
      <c r="H36" s="49" t="n">
        <f aca="false">100000*H27/(AVERAGE(G12:H13)*2*24*Calculation_HIDE!H$71)</f>
        <v>21.7497412968544</v>
      </c>
      <c r="I36" s="49" t="n">
        <f aca="false">100000*I27/(AVERAGE(H12:I13)*2*24*Calculation_HIDE!I$71)</f>
        <v>28.7973123673751</v>
      </c>
      <c r="J36" s="49" t="n">
        <f aca="false">100000*J27/(AVERAGE(I12:J13)*2*24*Calculation_HIDE!J$71)</f>
        <v>44.9791286371446</v>
      </c>
      <c r="K36" s="49" t="n">
        <f aca="false">100000*K27/(AVERAGE(J12:K13)*2*24*Calculation_HIDE!K$71)</f>
        <v>35.4333762345225</v>
      </c>
      <c r="L36" s="49" t="n">
        <f aca="false">100000*L27/(AVERAGE(K12:L13)*2*24*Calculation_HIDE!L$71)</f>
        <v>28.1155615642929</v>
      </c>
      <c r="M36" s="49" t="n">
        <f aca="false">100000*M27/(AVERAGE(L12:M13)*2*24*Calculation_HIDE!M$71)</f>
        <v>20.7773256243284</v>
      </c>
      <c r="N36" s="49" t="n">
        <f aca="false">100000*N27/(AVERAGE(M12:N13)*2*24*Calculation_HIDE!N$71)</f>
        <v>48.5162345716955</v>
      </c>
      <c r="O36" s="49" t="n">
        <f aca="false">100000*O27/(AVERAGE(N12:O13)*2*24*Calculation_HIDE!O$71)</f>
        <v>63.5616523160582</v>
      </c>
      <c r="P36" s="49" t="n">
        <f aca="false">100000*P27/(AVERAGE(O12:P13)*2*24*Calculation_HIDE!P$71)</f>
        <v>31.6949993926414</v>
      </c>
      <c r="Q36" s="49" t="n">
        <f aca="false">100000*Q27/(AVERAGE(P12:Q13)*2*24*Calculation_HIDE!Q$71)</f>
        <v>21.9635367289658</v>
      </c>
      <c r="R36" s="49" t="n">
        <f aca="false">100000*R27/(AVERAGE(Q12:R13)*2*24*Calculation_HIDE!R$71)</f>
        <v>48.0216448513146</v>
      </c>
      <c r="S36" s="49" t="n">
        <f aca="false">100000*S27/(AVERAGE(R12:S13)*2*24*Calculation_HIDE!S$71)</f>
        <v>56.3222544794557</v>
      </c>
      <c r="T36" s="49" t="n">
        <f aca="false">100000*T27/(AVERAGE(S12:T13)*2*24*Calculation_HIDE!T$71)</f>
        <v>39.9873967775443</v>
      </c>
      <c r="U36" s="49" t="n">
        <f aca="false">100000*U27/(AVERAGE(T12:U13)*2*24*Calculation_HIDE!U$71)</f>
        <v>28.1425183519465</v>
      </c>
      <c r="V36" s="49" t="n">
        <f aca="false">100000*V27/(AVERAGE(U12:V13)*2*24*Calculation_HIDE!V$71)</f>
        <v>48.0042834904553</v>
      </c>
      <c r="W36" s="49" t="n">
        <f aca="false">100000*W27/(AVERAGE(V12:W13)*2*24*Calculation_HIDE!W$71)</f>
        <v>55.2774013881083</v>
      </c>
      <c r="X36" s="49" t="n">
        <f aca="false">100000*X27/(AVERAGE(W12:X13)*2*24*Calculation_HIDE!X$71)</f>
        <v>24.9981109352395</v>
      </c>
      <c r="Y36" s="49" t="n">
        <f aca="false">100000*Y27/(AVERAGE(X12:Y13)*2*24*Calculation_HIDE!Y$71)</f>
        <v>29.6956401339121</v>
      </c>
      <c r="Z36" s="49" t="n">
        <f aca="false">100000*Z27/(AVERAGE(Y12:Z13)*2*24*Calculation_HIDE!Z$71)</f>
        <v>31.0295178319833</v>
      </c>
      <c r="AA36" s="49" t="n">
        <f aca="false">100000*AA27/(AVERAGE(Z12:AA13)*2*24*Calculation_HIDE!AA$71)</f>
        <v>47.0878251381105</v>
      </c>
      <c r="AB36" s="49" t="n">
        <f aca="false">100000*AB27/(AVERAGE(AA12:AB13)*2*24*Calculation_HIDE!AB$71)</f>
        <v>22.2884247049713</v>
      </c>
      <c r="AC36" s="49" t="n">
        <f aca="false">100000*AC27/(AVERAGE(AB12:AC13)*2*24*Calculation_HIDE!AC$71)</f>
        <v>31.8924211966141</v>
      </c>
      <c r="AD36" s="49" t="n">
        <f aca="false">100000*AD27/(AVERAGE(AC12:AD13)*2*24*Calculation_HIDE!AD$71)</f>
        <v>48.6322767599659</v>
      </c>
      <c r="AE36" s="49" t="n">
        <f aca="false">100000*AE27/(AVERAGE(AD12:AE13)*2*24*Calculation_HIDE!AE$71)</f>
        <v>39.1781792180989</v>
      </c>
      <c r="AF36" s="49" t="n">
        <f aca="false">100000*AF27/(AVERAGE(AE12:AF13)*2*24*Calculation_HIDE!AF$71)</f>
        <v>24.1787868333869</v>
      </c>
      <c r="AG36" s="49" t="n">
        <f aca="false">100000*AG27/(AVERAGE(AF12:AG13)*2*24*Calculation_HIDE!AG$71)</f>
        <v>22.9224816827131</v>
      </c>
      <c r="AH36" s="49" t="n">
        <f aca="false">100000*AH27/(AVERAGE(AG12:AH13)*2*24*Calculation_HIDE!AH$71)</f>
        <v>51.7556879614431</v>
      </c>
      <c r="AI36" s="49" t="n">
        <f aca="false">100000*AI27/(AVERAGE(AH12:AI13)*2*24*Calculation_HIDE!AI$71)</f>
        <v>47.1505882782571</v>
      </c>
      <c r="AJ36" s="49" t="n">
        <f aca="false">100000*AJ27/(AVERAGE(AI12:AJ13)*2*24*Calculation_HIDE!AJ$71)</f>
        <v>21.2711920221491</v>
      </c>
      <c r="AK36" s="49" t="n">
        <f aca="false">100000*AK27/(AVERAGE(AJ12:AK13)*2*24*Calculation_HIDE!AK$71)</f>
        <v>35.5500806769625</v>
      </c>
      <c r="AL36" s="49" t="n">
        <f aca="false">100000*AL27/(AVERAGE(AK12:AL13)*2*24*Calculation_HIDE!AL$71)</f>
        <v>43.1405255164724</v>
      </c>
      <c r="AM36" s="49" t="n">
        <f aca="false">100000*AM27/(AVERAGE(AL12:AM13)*2*24*Calculation_HIDE!AM$71)</f>
        <v>60.6274279619499</v>
      </c>
      <c r="AN36" s="49" t="n">
        <f aca="false">100000*AN27/(AVERAGE(AM12:AN13)*2*24*Calculation_HIDE!AN$71)</f>
        <v>28.0031696165976</v>
      </c>
      <c r="AO36" s="49" t="n">
        <f aca="false">100000*AO27/(AVERAGE(AN12:AO13)*2*24*Calculation_HIDE!AO$71)</f>
        <v>29.0847523907711</v>
      </c>
      <c r="AP36" s="49" t="n">
        <f aca="false">100000*AP27/(AVERAGE(AO12:AP13)*2*24*Calculation_HIDE!AP$71)</f>
        <v>52.9086246412607</v>
      </c>
      <c r="AQ36" s="49" t="n">
        <v>39.22</v>
      </c>
      <c r="AR36" s="49" t="n">
        <v>24.66</v>
      </c>
      <c r="AS36" s="49" t="n">
        <v>15.72</v>
      </c>
    </row>
    <row r="37" s="34" customFormat="true" ht="20.15" hidden="false" customHeight="true" outlineLevel="0" collapsed="false">
      <c r="A37" s="184" t="s">
        <v>145</v>
      </c>
      <c r="B37" s="195" t="s">
        <v>192</v>
      </c>
      <c r="C37" s="195" t="s">
        <v>192</v>
      </c>
      <c r="D37" s="49" t="n">
        <f aca="false">100000*D28/(AVERAGE(C14:D14)*24*Calculation_HIDE!D$71)</f>
        <v>52.2091679006573</v>
      </c>
      <c r="E37" s="49" t="n">
        <f aca="false">100000*E28/(AVERAGE(D14:E14)*24*Calculation_HIDE!E$71)</f>
        <v>53.7817028985507</v>
      </c>
      <c r="F37" s="49" t="n">
        <f aca="false">100000*F28/(AVERAGE(E14:F14)*24*Calculation_HIDE!F$71)</f>
        <v>55.3917411861445</v>
      </c>
      <c r="G37" s="49" t="n">
        <f aca="false">100000*G28/(AVERAGE(F14:G14)*24*Calculation_HIDE!G$71)</f>
        <v>56.698920085698</v>
      </c>
      <c r="H37" s="49" t="n">
        <f aca="false">100000*H28/(AVERAGE(G14:H14)*24*Calculation_HIDE!H$71)</f>
        <v>54.0360814631603</v>
      </c>
      <c r="I37" s="49" t="n">
        <f aca="false">100000*I28/(AVERAGE(H14:I14)*24*Calculation_HIDE!I$71)</f>
        <v>54.1506564958705</v>
      </c>
      <c r="J37" s="49" t="n">
        <f aca="false">100000*J28/(AVERAGE(I14:J14)*24*Calculation_HIDE!J$71)</f>
        <v>54.8249764973848</v>
      </c>
      <c r="K37" s="49" t="n">
        <f aca="false">100000*K28/(AVERAGE(J14:K14)*24*Calculation_HIDE!K$71)</f>
        <v>58.0064173882198</v>
      </c>
      <c r="L37" s="49" t="n">
        <f aca="false">100000*L28/(AVERAGE(K14:L14)*24*Calculation_HIDE!L$71)</f>
        <v>55.5266988058716</v>
      </c>
      <c r="M37" s="49" t="n">
        <f aca="false">100000*M28/(AVERAGE(L14:M14)*24*Calculation_HIDE!M$71)</f>
        <v>54.0352385153127</v>
      </c>
      <c r="N37" s="49" t="n">
        <f aca="false">100000*N28/(AVERAGE(M14:N14)*24*Calculation_HIDE!N$71)</f>
        <v>55.6963508621134</v>
      </c>
      <c r="O37" s="49" t="n">
        <f aca="false">100000*O28/(AVERAGE(N14:O14)*24*Calculation_HIDE!O$71)</f>
        <v>54.3101160385111</v>
      </c>
      <c r="P37" s="49" t="n">
        <f aca="false">100000*P28/(AVERAGE(O14:P14)*24*Calculation_HIDE!P$71)</f>
        <v>51.6915532388755</v>
      </c>
      <c r="Q37" s="49" t="n">
        <f aca="false">100000*Q28/(AVERAGE(P14:Q14)*24*Calculation_HIDE!Q$71)</f>
        <v>51.2932038665615</v>
      </c>
      <c r="R37" s="49" t="n">
        <f aca="false">100000*R28/(AVERAGE(Q14:R14)*24*Calculation_HIDE!R$71)</f>
        <v>52.1964314412896</v>
      </c>
      <c r="S37" s="49" t="n">
        <f aca="false">100000*S28/(AVERAGE(R14:S14)*24*Calculation_HIDE!S$71)</f>
        <v>50.331750989363</v>
      </c>
      <c r="T37" s="49" t="n">
        <f aca="false">100000*T28/(AVERAGE(S14:T14)*24*Calculation_HIDE!T$71)</f>
        <v>50.207679366108</v>
      </c>
      <c r="U37" s="49" t="n">
        <f aca="false">100000*U28/(AVERAGE(T14:U14)*24*Calculation_HIDE!U$71)</f>
        <v>48.7197839230475</v>
      </c>
      <c r="V37" s="49" t="n">
        <f aca="false">100000*V28/(AVERAGE(U14:V14)*24*Calculation_HIDE!V$71)</f>
        <v>48.3771803602196</v>
      </c>
      <c r="W37" s="49" t="n">
        <f aca="false">100000*W28/(AVERAGE(V14:W14)*24*Calculation_HIDE!W$71)</f>
        <v>50.4595836840314</v>
      </c>
      <c r="X37" s="49" t="n">
        <f aca="false">100000*X28/(AVERAGE(W14:X14)*24*Calculation_HIDE!X$71)</f>
        <v>48.1688287929154</v>
      </c>
      <c r="Y37" s="49" t="n">
        <f aca="false">100000*Y28/(AVERAGE(X14:Y14)*24*Calculation_HIDE!Y$71)</f>
        <v>47.3260103379068</v>
      </c>
      <c r="Z37" s="49" t="n">
        <f aca="false">100000*Z28/(AVERAGE(Y14:Z14)*24*Calculation_HIDE!Z$71)</f>
        <v>46.979513552774</v>
      </c>
      <c r="AA37" s="49" t="n">
        <f aca="false">100000*AA28/(AVERAGE(Z14:AA14)*24*Calculation_HIDE!AA$71)</f>
        <v>45.0838502182403</v>
      </c>
      <c r="AB37" s="49" t="n">
        <f aca="false">100000*AB28/(AVERAGE(AA14:AB14)*24*Calculation_HIDE!AB$71)</f>
        <v>43.8545310340182</v>
      </c>
      <c r="AC37" s="49" t="n">
        <f aca="false">100000*AC28/(AVERAGE(AB14:AC14)*24*Calculation_HIDE!AC$71)</f>
        <v>43.3113808717673</v>
      </c>
      <c r="AD37" s="49" t="n">
        <f aca="false">100000*AD28/(AVERAGE(AC14:AD14)*24*Calculation_HIDE!AD$71)</f>
        <v>43.2957407595089</v>
      </c>
      <c r="AE37" s="49" t="n">
        <f aca="false">100000*AE28/(AVERAGE(AD14:AE14)*24*Calculation_HIDE!AE$71)</f>
        <v>42.3778260542903</v>
      </c>
      <c r="AF37" s="49" t="n">
        <f aca="false">100000*AF28/(AVERAGE(AE14:AF14)*24*Calculation_HIDE!AF$71)</f>
        <v>41.6616871821429</v>
      </c>
      <c r="AG37" s="49" t="n">
        <f aca="false">100000*AG28/(AVERAGE(AF14:AG14)*24*Calculation_HIDE!AG$71)</f>
        <v>41.0720272092506</v>
      </c>
      <c r="AH37" s="49" t="n">
        <f aca="false">100000*AH28/(AVERAGE(AG14:AH14)*24*Calculation_HIDE!AH$71)</f>
        <v>41.2479329125356</v>
      </c>
      <c r="AI37" s="49" t="n">
        <f aca="false">100000*AI28/(AVERAGE(AH14:AI14)*24*Calculation_HIDE!AI$71)</f>
        <v>41.9407842159439</v>
      </c>
      <c r="AJ37" s="49" t="n">
        <f aca="false">100000*AJ28/(AVERAGE(AI14:AJ14)*24*Calculation_HIDE!AJ$71)</f>
        <v>39.1719449202619</v>
      </c>
      <c r="AK37" s="49" t="n">
        <f aca="false">100000*AK28/(AVERAGE(AJ14:AK14)*24*Calculation_HIDE!AK$71)</f>
        <v>39.8602323643978</v>
      </c>
      <c r="AL37" s="49" t="n">
        <f aca="false">100000*AL28/(AVERAGE(AK14:AL14)*24*Calculation_HIDE!AL$71)</f>
        <v>41.509836959649</v>
      </c>
      <c r="AM37" s="49" t="n">
        <f aca="false">100000*AM28/(AVERAGE(AL14:AM14)*24*Calculation_HIDE!AM$71)</f>
        <v>40.148081965793</v>
      </c>
      <c r="AN37" s="49" t="n">
        <f aca="false">100000*AN28/(AVERAGE(AM14:AN14)*24*Calculation_HIDE!AN$71)</f>
        <v>39.2588883008355</v>
      </c>
      <c r="AO37" s="49" t="n">
        <f aca="false">100000*AO28/(AVERAGE(AN14:AO14)*24*Calculation_HIDE!AO$71)</f>
        <v>39.3246972232855</v>
      </c>
      <c r="AP37" s="49" t="n">
        <f aca="false">100000*AP28/(AVERAGE(AO14:AP14)*24*Calculation_HIDE!AP$71)</f>
        <v>41.1462985061931</v>
      </c>
      <c r="AQ37" s="49" t="n">
        <v>39.52</v>
      </c>
      <c r="AR37" s="49" t="n">
        <v>36.76</v>
      </c>
      <c r="AS37" s="49" t="n">
        <v>36.24</v>
      </c>
    </row>
    <row r="38" s="34" customFormat="true" ht="20.15" hidden="false" customHeight="true" outlineLevel="0" collapsed="false">
      <c r="A38" s="196" t="s">
        <v>146</v>
      </c>
      <c r="B38" s="253" t="s">
        <v>192</v>
      </c>
      <c r="C38" s="253" t="s">
        <v>192</v>
      </c>
      <c r="D38" s="49" t="n">
        <f aca="false">100000*D29/(AVERAGE(C15:D15)*24*Calculation_HIDE!D$71)</f>
        <v>44.3824253348063</v>
      </c>
      <c r="E38" s="49" t="n">
        <f aca="false">100000*E29/(AVERAGE(D15:E15)*24*Calculation_HIDE!E$71)</f>
        <v>43.9000076681236</v>
      </c>
      <c r="F38" s="49" t="n">
        <f aca="false">100000*F29/(AVERAGE(E15:F15)*24*Calculation_HIDE!F$71)</f>
        <v>42.46223449122</v>
      </c>
      <c r="G38" s="49" t="n">
        <f aca="false">100000*G29/(AVERAGE(F15:G15)*24*Calculation_HIDE!G$71)</f>
        <v>44.3824253348063</v>
      </c>
      <c r="H38" s="49" t="n">
        <f aca="false">100000*H29/(AVERAGE(G15:H15)*24*Calculation_HIDE!H$71)</f>
        <v>42.153613582185</v>
      </c>
      <c r="I38" s="49" t="n">
        <f aca="false">100000*I29/(AVERAGE(H15:I15)*24*Calculation_HIDE!I$71)</f>
        <v>45.6732612529714</v>
      </c>
      <c r="J38" s="49" t="n">
        <f aca="false">100000*J29/(AVERAGE(I15:J15)*24*Calculation_HIDE!J$71)</f>
        <v>46.3442220688598</v>
      </c>
      <c r="K38" s="49" t="n">
        <f aca="false">100000*K29/(AVERAGE(J15:K15)*24*Calculation_HIDE!K$71)</f>
        <v>36.6962054078619</v>
      </c>
      <c r="L38" s="49" t="n">
        <f aca="false">100000*L29/(AVERAGE(K15:L15)*24*Calculation_HIDE!L$71)</f>
        <v>56.0813881981765</v>
      </c>
      <c r="M38" s="49" t="n">
        <f aca="false">100000*M29/(AVERAGE(L15:M15)*24*Calculation_HIDE!M$71)</f>
        <v>55.0751084311859</v>
      </c>
      <c r="N38" s="49" t="n">
        <f aca="false">100000*N29/(AVERAGE(M15:N15)*24*Calculation_HIDE!N$71)</f>
        <v>49.3229662540992</v>
      </c>
      <c r="O38" s="49" t="n">
        <f aca="false">100000*O29/(AVERAGE(N15:O15)*24*Calculation_HIDE!O$71)</f>
        <v>46.9721546363882</v>
      </c>
      <c r="P38" s="49" t="n">
        <f aca="false">100000*P29/(AVERAGE(O15:P15)*24*Calculation_HIDE!P$71)</f>
        <v>49.5307612095933</v>
      </c>
      <c r="Q38" s="49" t="n">
        <f aca="false">100000*Q29/(AVERAGE(P15:Q15)*24*Calculation_HIDE!Q$71)</f>
        <v>50.2485983285729</v>
      </c>
      <c r="R38" s="49" t="n">
        <f aca="false">100000*R29/(AVERAGE(Q15:R15)*24*Calculation_HIDE!R$71)</f>
        <v>37.6864487464297</v>
      </c>
      <c r="S38" s="49" t="n">
        <f aca="false">100000*S29/(AVERAGE(R15:S15)*24*Calculation_HIDE!S$71)</f>
        <v>51.7707488510408</v>
      </c>
      <c r="T38" s="49" t="n">
        <f aca="false">100000*T29/(AVERAGE(S15:T15)*24*Calculation_HIDE!T$71)</f>
        <v>44.0496243415952</v>
      </c>
      <c r="U38" s="49" t="n">
        <f aca="false">100000*U29/(AVERAGE(T15:U15)*24*Calculation_HIDE!U$71)</f>
        <v>38.6120808209034</v>
      </c>
      <c r="V38" s="49" t="n">
        <f aca="false">100000*V29/(AVERAGE(U15:V15)*24*Calculation_HIDE!V$71)</f>
        <v>39.9732199117832</v>
      </c>
      <c r="W38" s="49" t="n">
        <f aca="false">100000*W29/(AVERAGE(V15:W15)*24*Calculation_HIDE!W$71)</f>
        <v>45.5295877831089</v>
      </c>
      <c r="X38" s="49" t="n">
        <f aca="false">100000*X29/(AVERAGE(W15:X15)*24*Calculation_HIDE!X$71)</f>
        <v>52.797776935708</v>
      </c>
      <c r="Y38" s="49" t="n">
        <f aca="false">100000*Y29/(AVERAGE(X15:Y15)*24*Calculation_HIDE!Y$71)</f>
        <v>48.1009495252374</v>
      </c>
      <c r="Z38" s="49" t="n">
        <f aca="false">100000*Z29/(AVERAGE(Y15:Z15)*24*Calculation_HIDE!Z$71)</f>
        <v>55.4097951024488</v>
      </c>
      <c r="AA38" s="49" t="n">
        <f aca="false">100000*AA29/(AVERAGE(Z15:AA15)*24*Calculation_HIDE!AA$71)</f>
        <v>59.8978288633461</v>
      </c>
      <c r="AB38" s="49" t="n">
        <f aca="false">100000*AB29/(AVERAGE(AA15:AB15)*24*Calculation_HIDE!AB$71)</f>
        <v>54.8818997094859</v>
      </c>
      <c r="AC38" s="49" t="n">
        <f aca="false">100000*AC29/(AVERAGE(AB15:AC15)*24*Calculation_HIDE!AC$71)</f>
        <v>58.5957021489256</v>
      </c>
      <c r="AD38" s="49" t="n">
        <f aca="false">100000*AD29/(AVERAGE(AC15:AD15)*24*Calculation_HIDE!AD$71)</f>
        <v>53.1609195402299</v>
      </c>
      <c r="AE38" s="49" t="n">
        <f aca="false">100000*AE29/(AVERAGE(AD15:AE15)*24*Calculation_HIDE!AE$71)</f>
        <v>57.2158365261814</v>
      </c>
      <c r="AF38" s="49" t="n">
        <f aca="false">100000*AF29/(AVERAGE(AE15:AF15)*24*Calculation_HIDE!AF$71)</f>
        <v>61.8921308576481</v>
      </c>
      <c r="AG38" s="49" t="n">
        <f aca="false">100000*AG29/(AVERAGE(AF15:AG15)*24*Calculation_HIDE!AG$71)</f>
        <v>51.0994502748626</v>
      </c>
      <c r="AH38" s="49" t="n">
        <f aca="false">100000*AH29/(AVERAGE(AG15:AH15)*24*Calculation_HIDE!AH$71)</f>
        <v>50.912043978011</v>
      </c>
      <c r="AI38" s="49" t="n">
        <f aca="false">100000*AI29/(AVERAGE(AH15:AI15)*24*Calculation_HIDE!AI$71)</f>
        <v>46.360153256705</v>
      </c>
      <c r="AJ38" s="49" t="n">
        <f aca="false">100000*AJ29/(AVERAGE(AI15:AJ15)*24*Calculation_HIDE!AJ$71)</f>
        <v>38.9667803460907</v>
      </c>
      <c r="AK38" s="49" t="n">
        <f aca="false">100000*AK29/(AVERAGE(AJ15:AK15)*24*Calculation_HIDE!AK$71)</f>
        <v>44.6651674162919</v>
      </c>
      <c r="AL38" s="49" t="n">
        <f aca="false">100000*AL29/(AVERAGE(AK15:AL15)*24*Calculation_HIDE!AL$71)</f>
        <v>50.3498250874563</v>
      </c>
      <c r="AM38" s="49" t="n">
        <f aca="false">100000*AM29/(AVERAGE(AL15:AM15)*24*Calculation_HIDE!AM$71)</f>
        <v>52.4820007578628</v>
      </c>
      <c r="AN38" s="49" t="n">
        <f aca="false">100000*AN29/(AVERAGE(AM15:AN15)*24*Calculation_HIDE!AN$71)</f>
        <v>56.2713148920046</v>
      </c>
      <c r="AO38" s="49" t="n">
        <f aca="false">100000*AO29/(AVERAGE(AN15:AO15)*24*Calculation_HIDE!AO$71)</f>
        <v>51.6616691654173</v>
      </c>
      <c r="AP38" s="49" t="n">
        <f aca="false">100000*AP29/(AVERAGE(AO15:AP15)*24*Calculation_HIDE!AP$71)</f>
        <v>54.0354822588706</v>
      </c>
      <c r="AQ38" s="49" t="n">
        <v>55.04</v>
      </c>
      <c r="AR38" s="49" t="n">
        <v>60.12</v>
      </c>
      <c r="AS38" s="49" t="n">
        <v>54.6</v>
      </c>
    </row>
    <row r="39" s="34" customFormat="true" ht="20.15" hidden="false" customHeight="true" outlineLevel="0" collapsed="false">
      <c r="A39" s="184"/>
    </row>
    <row r="40" s="34" customFormat="true" ht="20.15" hidden="false" customHeight="true" outlineLevel="0" collapsed="false"/>
    <row r="41" s="34" customFormat="true" ht="20.15" hidden="false" customHeight="true" outlineLevel="0" collapsed="false">
      <c r="G41" s="254"/>
      <c r="H41" s="254"/>
      <c r="I41" s="254"/>
      <c r="J41" s="254"/>
    </row>
    <row r="42" s="34" customFormat="true" ht="20.15" hidden="false" customHeight="true" outlineLevel="0" collapsed="false">
      <c r="G42" s="254"/>
      <c r="H42" s="254"/>
      <c r="I42" s="254"/>
      <c r="J42" s="254"/>
    </row>
    <row r="43" s="34" customFormat="true" ht="20.15" hidden="false" customHeight="true" outlineLevel="0" collapsed="false">
      <c r="G43" s="254"/>
      <c r="H43" s="254"/>
      <c r="I43" s="254"/>
      <c r="J43" s="254"/>
    </row>
    <row r="44" s="34" customFormat="true" ht="20.15" hidden="false" customHeight="true" outlineLevel="0" collapsed="false">
      <c r="G44" s="254"/>
      <c r="H44" s="254"/>
      <c r="I44" s="254"/>
      <c r="J44" s="254"/>
    </row>
    <row r="45" s="34" customFormat="true" ht="20.15" hidden="false" customHeight="true" outlineLevel="0" collapsed="false">
      <c r="G45" s="254"/>
      <c r="H45" s="254"/>
      <c r="I45" s="254"/>
      <c r="J45" s="254"/>
    </row>
    <row r="46" s="34" customFormat="true" ht="20.15" hidden="false" customHeight="true" outlineLevel="0" collapsed="false">
      <c r="G46" s="254"/>
      <c r="H46" s="254"/>
      <c r="I46" s="254"/>
      <c r="J46" s="254"/>
    </row>
    <row r="47" s="34" customFormat="true" ht="20.15" hidden="false" customHeight="true" outlineLevel="0" collapsed="false">
      <c r="G47" s="254"/>
      <c r="H47" s="254"/>
      <c r="I47" s="254"/>
      <c r="J47" s="254"/>
    </row>
    <row r="48" s="34" customFormat="true" ht="20.15" hidden="false" customHeight="true" outlineLevel="0" collapsed="false"/>
    <row r="49" s="34" customFormat="true" ht="20.15" hidden="false" customHeight="true" outlineLevel="0" collapsed="false">
      <c r="A49" s="247"/>
    </row>
    <row r="50" s="34" customFormat="true" ht="20.15" hidden="false" customHeight="true" outlineLevel="0" collapsed="false">
      <c r="A50" s="247"/>
    </row>
    <row r="51" s="34" customFormat="true" ht="20.15" hidden="false" customHeight="true" outlineLevel="0" collapsed="false"/>
    <row r="52" s="34" customFormat="true" ht="20.15" hidden="false" customHeight="true" outlineLevel="0" collapsed="false"/>
    <row r="53" s="34" customFormat="true" ht="20.15" hidden="false" customHeight="true" outlineLevel="0" collapsed="false"/>
    <row r="54" s="34" customFormat="true" ht="20.15" hidden="false" customHeight="true" outlineLevel="0" collapsed="false">
      <c r="A54" s="19"/>
    </row>
  </sheetData>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9140625" defaultRowHeight="20.15" zeroHeight="false" outlineLevelRow="0" outlineLevelCol="0"/>
  <cols>
    <col collapsed="false" customWidth="true" hidden="false" outlineLevel="0" max="1" min="1" style="34" width="51.27"/>
    <col collapsed="false" customWidth="true" hidden="false" outlineLevel="0" max="6" min="2" style="34" width="10.99"/>
    <col collapsed="false" customWidth="true" hidden="false" outlineLevel="0" max="7" min="7" style="34" width="11.99"/>
    <col collapsed="false" customWidth="true" hidden="false" outlineLevel="0" max="8" min="8" style="34" width="11.45"/>
    <col collapsed="false" customWidth="true" hidden="false" outlineLevel="0" max="9" min="9" style="34" width="12.44"/>
    <col collapsed="false" customWidth="true" hidden="false" outlineLevel="0" max="10" min="10" style="34" width="11.99"/>
    <col collapsed="false" customWidth="true" hidden="false" outlineLevel="0" max="11" min="11" style="34" width="12.44"/>
    <col collapsed="false" customWidth="true" hidden="false" outlineLevel="0" max="13" min="12" style="34" width="13.44"/>
    <col collapsed="false" customWidth="true" hidden="false" outlineLevel="0" max="14" min="14" style="34" width="13.82"/>
    <col collapsed="false" customWidth="true" hidden="false" outlineLevel="0" max="18" min="15" style="34" width="13.02"/>
    <col collapsed="false" customWidth="true" hidden="false" outlineLevel="0" max="19" min="19" style="34" width="11.83"/>
    <col collapsed="false" customWidth="false" hidden="false" outlineLevel="0" max="1024" min="20" style="34" width="9.18"/>
  </cols>
  <sheetData>
    <row r="1" s="201" customFormat="true" ht="45" hidden="false" customHeight="true" outlineLevel="0" collapsed="false">
      <c r="A1" s="28" t="s">
        <v>277</v>
      </c>
    </row>
    <row r="2" customFormat="false" ht="20.15" hidden="false" customHeight="true" outlineLevel="0" collapsed="false">
      <c r="A2" s="34" t="s">
        <v>178</v>
      </c>
    </row>
    <row r="3" customFormat="false" ht="20.15" hidden="false" customHeight="true" outlineLevel="0" collapsed="false">
      <c r="A3" s="35" t="s">
        <v>256</v>
      </c>
    </row>
    <row r="4" customFormat="false" ht="20.15" hidden="false" customHeight="true" outlineLevel="0" collapsed="false">
      <c r="A4" s="34" t="s">
        <v>257</v>
      </c>
    </row>
    <row r="5" customFormat="false" ht="20.15" hidden="false" customHeight="true" outlineLevel="0" collapsed="false">
      <c r="A5" s="34" t="s">
        <v>258</v>
      </c>
    </row>
    <row r="6" customFormat="false" ht="20.15" hidden="false" customHeight="true" outlineLevel="0" collapsed="false">
      <c r="A6" s="66" t="s">
        <v>270</v>
      </c>
    </row>
    <row r="7" customFormat="false" ht="30" hidden="false" customHeight="true" outlineLevel="0" collapsed="false">
      <c r="A7" s="205" t="s">
        <v>247</v>
      </c>
      <c r="B7" s="194" t="s">
        <v>248</v>
      </c>
      <c r="C7" s="194" t="s">
        <v>180</v>
      </c>
      <c r="D7" s="194" t="s">
        <v>181</v>
      </c>
      <c r="E7" s="194" t="s">
        <v>182</v>
      </c>
      <c r="F7" s="194" t="s">
        <v>183</v>
      </c>
      <c r="G7" s="194" t="s">
        <v>184</v>
      </c>
      <c r="H7" s="194" t="s">
        <v>185</v>
      </c>
      <c r="I7" s="194" t="s">
        <v>186</v>
      </c>
      <c r="J7" s="194" t="s">
        <v>187</v>
      </c>
      <c r="K7" s="194" t="s">
        <v>188</v>
      </c>
      <c r="L7" s="194" t="s">
        <v>189</v>
      </c>
      <c r="M7" s="194" t="s">
        <v>128</v>
      </c>
      <c r="N7" s="194" t="s">
        <v>129</v>
      </c>
    </row>
    <row r="8" customFormat="false" ht="20.15" hidden="false" customHeight="true" outlineLevel="0" collapsed="false">
      <c r="A8" s="182" t="s">
        <v>111</v>
      </c>
      <c r="B8" s="37" t="n">
        <v>375</v>
      </c>
      <c r="C8" s="37" t="n">
        <v>533</v>
      </c>
      <c r="D8" s="37" t="n">
        <v>538</v>
      </c>
      <c r="E8" s="37" t="n">
        <f aca="false">SUM('Wales - Qtr'!F8:F9)</f>
        <v>578.9</v>
      </c>
      <c r="F8" s="37" t="n">
        <f aca="false">SUM('Wales - Qtr'!J8:J9)</f>
        <v>643.82</v>
      </c>
      <c r="G8" s="37" t="n">
        <f aca="false">SUM('Wales - Qtr'!N8:N9)</f>
        <v>769.61</v>
      </c>
      <c r="H8" s="37" t="n">
        <f aca="false">SUM('Wales - Qtr'!R8:R9)</f>
        <v>1185.78</v>
      </c>
      <c r="I8" s="37" t="n">
        <f aca="false">SUM('Wales - Qtr'!V8:V9)</f>
        <v>1370.09</v>
      </c>
      <c r="J8" s="37" t="n">
        <f aca="false">SUM('Wales - Qtr'!Z8:Z9)</f>
        <v>1555.22</v>
      </c>
      <c r="K8" s="37" t="n">
        <f aca="false">SUM('Wales - Qtr'!AD8:AD9)</f>
        <v>1743.75</v>
      </c>
      <c r="L8" s="37" t="n">
        <f aca="false">SUM('Wales - Qtr'!AH8:AH9)</f>
        <v>1858.49</v>
      </c>
      <c r="M8" s="37" t="n">
        <f aca="false">SUM('Wales - Qtr'!AL8:AL9)</f>
        <v>1997.58</v>
      </c>
      <c r="N8" s="37" t="n">
        <f aca="false">SUM('Wales - Qtr'!AP8:AP9)</f>
        <v>2037.57</v>
      </c>
    </row>
    <row r="9" customFormat="false" ht="20.15" hidden="false" customHeight="true" outlineLevel="0" collapsed="false">
      <c r="A9" s="184" t="s">
        <v>112</v>
      </c>
      <c r="B9" s="37" t="n">
        <v>0</v>
      </c>
      <c r="C9" s="37" t="n">
        <v>0</v>
      </c>
      <c r="D9" s="37" t="n">
        <v>0</v>
      </c>
      <c r="E9" s="37" t="n">
        <f aca="false">'Wales - Qtr'!F10</f>
        <v>0</v>
      </c>
      <c r="F9" s="37" t="n">
        <f aca="false">'Wales - Qtr'!J10</f>
        <v>0</v>
      </c>
      <c r="G9" s="37" t="n">
        <f aca="false">'Wales - Qtr'!N10</f>
        <v>0</v>
      </c>
      <c r="H9" s="37" t="n">
        <f aca="false">'Wales - Qtr'!R10</f>
        <v>0</v>
      </c>
      <c r="I9" s="37" t="n">
        <f aca="false">'Wales - Qtr'!V10</f>
        <v>0</v>
      </c>
      <c r="J9" s="37" t="n">
        <f aca="false">'Wales - Qtr'!Z10</f>
        <v>0.38</v>
      </c>
      <c r="K9" s="37" t="n">
        <f aca="false">'Wales - Qtr'!AD10</f>
        <v>0.38</v>
      </c>
      <c r="L9" s="37" t="n">
        <f aca="false">'Wales - Qtr'!AH10</f>
        <v>0.38</v>
      </c>
      <c r="M9" s="37" t="n">
        <f aca="false">'Wales - Qtr'!AL10</f>
        <v>0.38</v>
      </c>
      <c r="N9" s="37" t="n">
        <f aca="false">'Wales - Qtr'!AP10</f>
        <v>0.38</v>
      </c>
    </row>
    <row r="10" customFormat="false" ht="20.15" hidden="false" customHeight="true" outlineLevel="0" collapsed="false">
      <c r="A10" s="184" t="s">
        <v>249</v>
      </c>
      <c r="B10" s="37" t="n">
        <v>0</v>
      </c>
      <c r="C10" s="37" t="n">
        <v>0</v>
      </c>
      <c r="D10" s="37" t="n">
        <v>3</v>
      </c>
      <c r="E10" s="37" t="n">
        <f aca="false">'Wales - Qtr'!F11</f>
        <v>62.33</v>
      </c>
      <c r="F10" s="37" t="n">
        <f aca="false">'Wales - Qtr'!J11</f>
        <v>112.86</v>
      </c>
      <c r="G10" s="37" t="n">
        <f aca="false">'Wales - Qtr'!N11</f>
        <v>155.01</v>
      </c>
      <c r="H10" s="37" t="n">
        <f aca="false">'Wales - Qtr'!R11</f>
        <v>382.76</v>
      </c>
      <c r="I10" s="37" t="n">
        <f aca="false">'Wales - Qtr'!V11</f>
        <v>682.8</v>
      </c>
      <c r="J10" s="37" t="n">
        <f aca="false">'Wales - Qtr'!Z11</f>
        <v>951.27</v>
      </c>
      <c r="K10" s="37" t="n">
        <f aca="false">'Wales - Qtr'!AD11</f>
        <v>1044.57</v>
      </c>
      <c r="L10" s="37" t="n">
        <f aca="false">'Wales - Qtr'!AH11</f>
        <v>1090.71</v>
      </c>
      <c r="M10" s="37" t="n">
        <f aca="false">'Wales - Qtr'!AL11</f>
        <v>1092.18</v>
      </c>
      <c r="N10" s="37" t="n">
        <f aca="false">'Wales - Qtr'!AP11</f>
        <v>1120.66</v>
      </c>
    </row>
    <row r="11" customFormat="false" ht="20.15" hidden="false" customHeight="true" outlineLevel="0" collapsed="false">
      <c r="A11" s="184" t="s">
        <v>114</v>
      </c>
      <c r="B11" s="37" t="n">
        <v>147</v>
      </c>
      <c r="C11" s="37" t="n">
        <v>149</v>
      </c>
      <c r="D11" s="37" t="n">
        <v>149</v>
      </c>
      <c r="E11" s="37" t="n">
        <f aca="false">SUM('Wales - Qtr'!F12:F13)</f>
        <v>155.54</v>
      </c>
      <c r="F11" s="37" t="n">
        <f aca="false">SUM('Wales - Qtr'!J12:J13)</f>
        <v>156.13</v>
      </c>
      <c r="G11" s="37" t="n">
        <f aca="false">SUM('Wales - Qtr'!N12:N13)</f>
        <v>158.16</v>
      </c>
      <c r="H11" s="37" t="n">
        <f aca="false">SUM('Wales - Qtr'!R12:R13)</f>
        <v>159.39</v>
      </c>
      <c r="I11" s="37" t="n">
        <f aca="false">SUM('Wales - Qtr'!V12:V13)</f>
        <v>161.06</v>
      </c>
      <c r="J11" s="37" t="n">
        <f aca="false">SUM('Wales - Qtr'!Z12:Z13)</f>
        <v>161.01</v>
      </c>
      <c r="K11" s="37" t="n">
        <f aca="false">SUM('Wales - Qtr'!AD12:AD13)</f>
        <v>168.15</v>
      </c>
      <c r="L11" s="37" t="n">
        <f aca="false">SUM('Wales - Qtr'!AH12:AH13)</f>
        <v>169.53</v>
      </c>
      <c r="M11" s="37" t="n">
        <f aca="false">SUM('Wales - Qtr'!AL12:AL13)</f>
        <v>169.7</v>
      </c>
      <c r="N11" s="37" t="n">
        <f aca="false">SUM('Wales - Qtr'!AP12:AP13)</f>
        <v>167.44</v>
      </c>
    </row>
    <row r="12" customFormat="false" ht="20.15" hidden="false" customHeight="true" outlineLevel="0" collapsed="false">
      <c r="A12" s="184" t="s">
        <v>167</v>
      </c>
      <c r="B12" s="37" t="n">
        <v>44</v>
      </c>
      <c r="C12" s="37" t="n">
        <v>45</v>
      </c>
      <c r="D12" s="37" t="n">
        <v>46</v>
      </c>
      <c r="E12" s="37" t="n">
        <f aca="false">'Wales - Qtr'!F14</f>
        <v>45.17</v>
      </c>
      <c r="F12" s="37" t="n">
        <f aca="false">'Wales - Qtr'!J14</f>
        <v>45.17</v>
      </c>
      <c r="G12" s="37" t="n">
        <f aca="false">'Wales - Qtr'!N14</f>
        <v>45.5</v>
      </c>
      <c r="H12" s="37" t="n">
        <f aca="false">'Wales - Qtr'!R14</f>
        <v>47.24</v>
      </c>
      <c r="I12" s="37" t="n">
        <f aca="false">'Wales - Qtr'!V14</f>
        <v>47.24</v>
      </c>
      <c r="J12" s="37" t="n">
        <f aca="false">'Wales - Qtr'!Z14</f>
        <v>47.3</v>
      </c>
      <c r="K12" s="37" t="n">
        <f aca="false">'Wales - Qtr'!AD14</f>
        <v>46.75</v>
      </c>
      <c r="L12" s="37" t="n">
        <f aca="false">'Wales - Qtr'!AH14</f>
        <v>46.76</v>
      </c>
      <c r="M12" s="37" t="n">
        <f aca="false">'Wales - Qtr'!AL14</f>
        <v>46.76</v>
      </c>
      <c r="N12" s="37" t="n">
        <f aca="false">'Wales - Qtr'!AP14</f>
        <v>46.76</v>
      </c>
    </row>
    <row r="13" customFormat="false" ht="20.15" hidden="false" customHeight="true" outlineLevel="0" collapsed="false">
      <c r="A13" s="184" t="s">
        <v>146</v>
      </c>
      <c r="B13" s="37" t="n">
        <v>9</v>
      </c>
      <c r="C13" s="37" t="n">
        <v>9</v>
      </c>
      <c r="D13" s="37" t="n">
        <v>12</v>
      </c>
      <c r="E13" s="37" t="n">
        <f aca="false">'Wales - Qtr'!F15</f>
        <v>11.91</v>
      </c>
      <c r="F13" s="37" t="n">
        <f aca="false">'Wales - Qtr'!J15</f>
        <v>13.11</v>
      </c>
      <c r="G13" s="37" t="n">
        <f aca="false">'Wales - Qtr'!N15</f>
        <v>13.11</v>
      </c>
      <c r="H13" s="37" t="n">
        <f aca="false">'Wales - Qtr'!R15</f>
        <v>13.11</v>
      </c>
      <c r="I13" s="37" t="n">
        <f aca="false">'Wales - Qtr'!V15</f>
        <v>13.11</v>
      </c>
      <c r="J13" s="37" t="n">
        <f aca="false">'Wales - Qtr'!Z15</f>
        <v>12.53</v>
      </c>
      <c r="K13" s="37" t="n">
        <f aca="false">'Wales - Qtr'!AD15</f>
        <v>12.53</v>
      </c>
      <c r="L13" s="37" t="n">
        <f aca="false">'Wales - Qtr'!AH15</f>
        <v>12.53</v>
      </c>
      <c r="M13" s="37" t="n">
        <f aca="false">'Wales - Qtr'!AL15</f>
        <v>12.53</v>
      </c>
      <c r="N13" s="37" t="n">
        <f aca="false">'Wales - Qtr'!AP15</f>
        <v>12.53</v>
      </c>
    </row>
    <row r="14" customFormat="false" ht="20.15" hidden="false" customHeight="true" outlineLevel="0" collapsed="false">
      <c r="A14" s="184" t="s">
        <v>250</v>
      </c>
      <c r="B14" s="37" t="n">
        <v>20</v>
      </c>
      <c r="C14" s="37" t="n">
        <v>37</v>
      </c>
      <c r="D14" s="37" t="n">
        <v>40</v>
      </c>
      <c r="E14" s="37" t="n">
        <f aca="false">SUM('Wales - Qtr'!F16:F19)</f>
        <v>42.88</v>
      </c>
      <c r="F14" s="37" t="n">
        <f aca="false">SUM('Wales - Qtr'!J16:J19)</f>
        <v>39.79</v>
      </c>
      <c r="G14" s="37" t="n">
        <f aca="false">SUM('Wales - Qtr'!N16:N19)</f>
        <v>40.99</v>
      </c>
      <c r="H14" s="37" t="n">
        <f aca="false">SUM('Wales - Qtr'!R16:R19)</f>
        <v>48.12</v>
      </c>
      <c r="I14" s="37" t="n">
        <f aca="false">SUM('Wales - Qtr'!V16:V19)</f>
        <v>86.7</v>
      </c>
      <c r="J14" s="37" t="n">
        <f aca="false">SUM('Wales - Qtr'!Z16:Z19)</f>
        <v>102.21</v>
      </c>
      <c r="K14" s="37" t="n">
        <f aca="false">SUM('Wales - Qtr'!AD16:AD19)</f>
        <v>157.92</v>
      </c>
      <c r="L14" s="37" t="n">
        <f aca="false">SUM('Wales - Qtr'!AH16:AH19)</f>
        <v>189.13</v>
      </c>
      <c r="M14" s="37" t="n">
        <f aca="false">SUM('Wales - Qtr'!AL16:AL19)</f>
        <v>217.91</v>
      </c>
      <c r="N14" s="37" t="n">
        <f aca="false">SUM('Wales - Qtr'!AP16:AP19)</f>
        <v>233.91</v>
      </c>
    </row>
    <row r="15" s="69" customFormat="true" ht="20.15" hidden="false" customHeight="true" outlineLevel="0" collapsed="false">
      <c r="A15" s="255" t="s">
        <v>151</v>
      </c>
      <c r="B15" s="256" t="n">
        <f aca="false">SUM(B8:B14)</f>
        <v>595</v>
      </c>
      <c r="C15" s="256" t="n">
        <f aca="false">SUM(C8:C14)</f>
        <v>773</v>
      </c>
      <c r="D15" s="256" t="n">
        <f aca="false">SUM(D8:D14)</f>
        <v>788</v>
      </c>
      <c r="E15" s="256" t="n">
        <f aca="false">SUM(E8:E14)</f>
        <v>896.73</v>
      </c>
      <c r="F15" s="256" t="n">
        <f aca="false">SUM(F8:F14)</f>
        <v>1010.88</v>
      </c>
      <c r="G15" s="256" t="n">
        <f aca="false">SUM(G8:G14)</f>
        <v>1182.38</v>
      </c>
      <c r="H15" s="256" t="n">
        <f aca="false">SUM(H8:H14)</f>
        <v>1836.4</v>
      </c>
      <c r="I15" s="256" t="n">
        <f aca="false">SUM(I8:I14)</f>
        <v>2361</v>
      </c>
      <c r="J15" s="256" t="n">
        <f aca="false">SUM(J8:J14)</f>
        <v>2829.92</v>
      </c>
      <c r="K15" s="256" t="n">
        <f aca="false">SUM(K8:K14)</f>
        <v>3174.05</v>
      </c>
      <c r="L15" s="256" t="n">
        <f aca="false">SUM(L8:L14)</f>
        <v>3367.53</v>
      </c>
      <c r="M15" s="256" t="n">
        <f aca="false">SUM(M8:M14)</f>
        <v>3537.04</v>
      </c>
      <c r="N15" s="256" t="n">
        <f aca="false">SUM(N8:N14)</f>
        <v>3619.25</v>
      </c>
    </row>
    <row r="16" customFormat="false" ht="20.15" hidden="false" customHeight="true" outlineLevel="0" collapsed="false">
      <c r="A16" s="188"/>
      <c r="B16" s="112"/>
      <c r="C16" s="189"/>
      <c r="D16" s="112"/>
      <c r="E16" s="37"/>
      <c r="F16" s="37"/>
      <c r="G16" s="37"/>
      <c r="H16" s="37"/>
      <c r="I16" s="37"/>
      <c r="J16" s="37"/>
      <c r="K16" s="37"/>
      <c r="L16" s="37"/>
      <c r="M16" s="37"/>
      <c r="N16" s="37"/>
      <c r="O16" s="117"/>
      <c r="P16" s="117"/>
      <c r="Q16" s="117"/>
      <c r="R16" s="117"/>
      <c r="S16" s="117"/>
    </row>
    <row r="17" customFormat="false" ht="30" hidden="false" customHeight="true" outlineLevel="0" collapsed="false">
      <c r="A17" s="190" t="s">
        <v>251</v>
      </c>
      <c r="B17" s="240" t="s">
        <v>248</v>
      </c>
      <c r="C17" s="240" t="s">
        <v>180</v>
      </c>
      <c r="D17" s="240" t="s">
        <v>181</v>
      </c>
      <c r="E17" s="240" t="s">
        <v>182</v>
      </c>
      <c r="F17" s="240" t="s">
        <v>183</v>
      </c>
      <c r="G17" s="240" t="s">
        <v>184</v>
      </c>
      <c r="H17" s="240" t="s">
        <v>185</v>
      </c>
      <c r="I17" s="240" t="s">
        <v>186</v>
      </c>
      <c r="J17" s="240" t="s">
        <v>187</v>
      </c>
      <c r="K17" s="240" t="s">
        <v>188</v>
      </c>
      <c r="L17" s="240" t="s">
        <v>189</v>
      </c>
      <c r="M17" s="240" t="s">
        <v>128</v>
      </c>
      <c r="N17" s="240" t="s">
        <v>129</v>
      </c>
    </row>
    <row r="18" customFormat="false" ht="20.15" hidden="false" customHeight="true" outlineLevel="0" collapsed="false">
      <c r="A18" s="182" t="s">
        <v>111</v>
      </c>
      <c r="B18" s="37" t="n">
        <v>989</v>
      </c>
      <c r="C18" s="37" t="n">
        <v>905</v>
      </c>
      <c r="D18" s="37" t="n">
        <v>986</v>
      </c>
      <c r="E18" s="37" t="n">
        <f aca="false">SUM('Wales - Qtr'!C23:F24)</f>
        <v>1458.1</v>
      </c>
      <c r="F18" s="37" t="n">
        <f aca="false">SUM('Wales - Qtr'!G23:J24)</f>
        <v>1446.51</v>
      </c>
      <c r="G18" s="37" t="n">
        <f aca="false">SUM('Wales - Qtr'!K23:N24)</f>
        <v>1669</v>
      </c>
      <c r="H18" s="37" t="n">
        <f aca="false">SUM('Wales - Qtr'!O23:R24)</f>
        <v>2290.78</v>
      </c>
      <c r="I18" s="37" t="n">
        <f aca="false">SUM('Wales - Qtr'!S23:V24)</f>
        <v>3560.74</v>
      </c>
      <c r="J18" s="37" t="n">
        <f aca="false">SUM('Wales - Qtr'!W23:Z24)</f>
        <v>3429.58</v>
      </c>
      <c r="K18" s="37" t="n">
        <f aca="false">SUM('Wales - Qtr'!AA23:AD24)</f>
        <v>4850.71</v>
      </c>
      <c r="L18" s="37" t="n">
        <f aca="false">SUM('Wales - Qtr'!AE23:AH24)</f>
        <v>4807.05</v>
      </c>
      <c r="M18" s="37" t="n">
        <f aca="false">SUM('Wales - Qtr'!AI23:AL24)</f>
        <v>5088.1</v>
      </c>
      <c r="N18" s="37" t="n">
        <f aca="false">SUM('Wales - Qtr'!AM23:AP24)</f>
        <v>5981.52</v>
      </c>
    </row>
    <row r="19" customFormat="false" ht="20.15" hidden="false" customHeight="true" outlineLevel="0" collapsed="false">
      <c r="A19" s="184" t="s">
        <v>112</v>
      </c>
      <c r="B19" s="37" t="n">
        <v>0</v>
      </c>
      <c r="C19" s="37" t="n">
        <v>0</v>
      </c>
      <c r="D19" s="37" t="n">
        <v>0</v>
      </c>
      <c r="E19" s="37" t="n">
        <f aca="false">SUM('Wales - Qtr'!C25:F25)</f>
        <v>0</v>
      </c>
      <c r="F19" s="37" t="n">
        <f aca="false">SUM('Wales - Qtr'!G25:J25)</f>
        <v>0</v>
      </c>
      <c r="G19" s="37" t="n">
        <f aca="false">SUM('Wales - Qtr'!K25:N25)</f>
        <v>0</v>
      </c>
      <c r="H19" s="37" t="n">
        <f aca="false">SUM('Wales - Qtr'!O25:R25)</f>
        <v>0</v>
      </c>
      <c r="I19" s="37" t="n">
        <f aca="false">SUM('Wales - Qtr'!S25:V25)</f>
        <v>0</v>
      </c>
      <c r="J19" s="37" t="n">
        <f aca="false">SUM('Wales - Qtr'!W25:Z25)</f>
        <v>0</v>
      </c>
      <c r="K19" s="37" t="n">
        <f aca="false">SUM('Wales - Qtr'!AA25:AD25)</f>
        <v>0</v>
      </c>
      <c r="L19" s="37" t="n">
        <f aca="false">SUM('Wales - Qtr'!AE25:AH25)</f>
        <v>0</v>
      </c>
      <c r="M19" s="37" t="n">
        <f aca="false">SUM('Wales - Qtr'!AI25:AL25)</f>
        <v>0</v>
      </c>
      <c r="N19" s="37" t="n">
        <f aca="false">SUM('Wales - Qtr'!AM25:AP25)</f>
        <v>0</v>
      </c>
    </row>
    <row r="20" customFormat="false" ht="20.15" hidden="false" customHeight="true" outlineLevel="0" collapsed="false">
      <c r="A20" s="184" t="s">
        <v>249</v>
      </c>
      <c r="B20" s="37" t="n">
        <v>0</v>
      </c>
      <c r="C20" s="37" t="n">
        <v>0</v>
      </c>
      <c r="D20" s="37" t="n">
        <v>1</v>
      </c>
      <c r="E20" s="37" t="n">
        <f aca="false">SUM('Wales - Qtr'!C26:F26)</f>
        <v>12.14</v>
      </c>
      <c r="F20" s="37" t="n">
        <f aca="false">SUM('Wales - Qtr'!G26:J26)</f>
        <v>86.92</v>
      </c>
      <c r="G20" s="37" t="n">
        <f aca="false">SUM('Wales - Qtr'!K26:N26)</f>
        <v>118.69</v>
      </c>
      <c r="H20" s="37" t="n">
        <f aca="false">SUM('Wales - Qtr'!O26:R26)</f>
        <v>234.91</v>
      </c>
      <c r="I20" s="37" t="n">
        <f aca="false">SUM('Wales - Qtr'!S26:V26)</f>
        <v>531.45</v>
      </c>
      <c r="J20" s="37" t="n">
        <f aca="false">SUM('Wales - Qtr'!W26:Z26)</f>
        <v>805.74</v>
      </c>
      <c r="K20" s="37" t="n">
        <f aca="false">SUM('Wales - Qtr'!AA26:AD26)</f>
        <v>914.39</v>
      </c>
      <c r="L20" s="37" t="n">
        <f aca="false">SUM('Wales - Qtr'!AE26:AH26)</f>
        <v>1038.97</v>
      </c>
      <c r="M20" s="37" t="n">
        <f aca="false">SUM('Wales - Qtr'!AI26:AL26)</f>
        <v>1049.11</v>
      </c>
      <c r="N20" s="37" t="n">
        <f aca="false">SUM('Wales - Qtr'!AM26:AP26)</f>
        <v>1062.76</v>
      </c>
    </row>
    <row r="21" customFormat="false" ht="20.15" hidden="false" customHeight="true" outlineLevel="0" collapsed="false">
      <c r="A21" s="184" t="s">
        <v>114</v>
      </c>
      <c r="B21" s="37" t="n">
        <v>334</v>
      </c>
      <c r="C21" s="37" t="n">
        <v>266</v>
      </c>
      <c r="D21" s="37" t="n">
        <v>213</v>
      </c>
      <c r="E21" s="37" t="n">
        <f aca="false">SUM('Wales - Qtr'!C27:F27)</f>
        <v>269.77</v>
      </c>
      <c r="F21" s="37" t="n">
        <f aca="false">SUM('Wales - Qtr'!G27:J27)</f>
        <v>347.85</v>
      </c>
      <c r="G21" s="37" t="n">
        <f aca="false">SUM('Wales - Qtr'!K27:N27)</f>
        <v>228.51</v>
      </c>
      <c r="H21" s="37" t="n">
        <f aca="false">SUM('Wales - Qtr'!O27:R27)</f>
        <v>277.49</v>
      </c>
      <c r="I21" s="37" t="n">
        <f aca="false">SUM('Wales - Qtr'!S27:V27)</f>
        <v>351.64</v>
      </c>
      <c r="J21" s="37" t="n">
        <f aca="false">SUM('Wales - Qtr'!W27:Z27)</f>
        <v>338.96</v>
      </c>
      <c r="K21" s="37" t="n">
        <f aca="false">SUM('Wales - Qtr'!AA27:AD27)</f>
        <v>370.94</v>
      </c>
      <c r="L21" s="37" t="n">
        <f aca="false">SUM('Wales - Qtr'!AE27:AH27)</f>
        <v>288.91</v>
      </c>
      <c r="M21" s="37" t="n">
        <f aca="false">SUM('Wales - Qtr'!AI27:AL27)</f>
        <v>357.44</v>
      </c>
      <c r="N21" s="37" t="n">
        <f aca="false">SUM('Wales - Qtr'!AM27:AP27)</f>
        <v>375.28</v>
      </c>
    </row>
    <row r="22" customFormat="false" ht="20.15" hidden="false" customHeight="true" outlineLevel="0" collapsed="false">
      <c r="A22" s="184" t="s">
        <v>167</v>
      </c>
      <c r="B22" s="37" t="n">
        <v>221</v>
      </c>
      <c r="C22" s="37" t="n">
        <v>234</v>
      </c>
      <c r="D22" s="37" t="n">
        <v>223</v>
      </c>
      <c r="E22" s="37" t="n">
        <f aca="false">SUM('Wales - Qtr'!C28:F28)</f>
        <v>220.01</v>
      </c>
      <c r="F22" s="37" t="n">
        <f aca="false">SUM('Wales - Qtr'!G28:J28)</f>
        <v>214.97</v>
      </c>
      <c r="G22" s="37" t="n">
        <f aca="false">SUM('Wales - Qtr'!K28:N28)</f>
        <v>200.39</v>
      </c>
      <c r="H22" s="37" t="n">
        <f aca="false">SUM('Wales - Qtr'!O28:R28)</f>
        <v>193.43</v>
      </c>
      <c r="I22" s="37" t="n">
        <f aca="false">SUM('Wales - Qtr'!S28:V28)</f>
        <v>179.21</v>
      </c>
      <c r="J22" s="37" t="n">
        <f aca="false">SUM('Wales - Qtr'!W28:Z28)</f>
        <v>155.46</v>
      </c>
      <c r="K22" s="37" t="n">
        <f aca="false">SUM('Wales - Qtr'!AA28:AD28)</f>
        <v>141.61</v>
      </c>
      <c r="L22" s="37" t="n">
        <f aca="false">SUM('Wales - Qtr'!AE28:AH28)</f>
        <v>126.32</v>
      </c>
      <c r="M22" s="37" t="n">
        <f aca="false">SUM('Wales - Qtr'!AI28:AL28)</f>
        <v>112.58</v>
      </c>
      <c r="N22" s="37" t="n">
        <f aca="false">SUM('Wales - Qtr'!AM28:AP28)</f>
        <v>116.83</v>
      </c>
    </row>
    <row r="23" customFormat="false" ht="20.15" hidden="false" customHeight="true" outlineLevel="0" collapsed="false">
      <c r="A23" s="184" t="s">
        <v>146</v>
      </c>
      <c r="B23" s="37" t="n">
        <v>5</v>
      </c>
      <c r="C23" s="37" t="n">
        <v>7</v>
      </c>
      <c r="D23" s="37" t="n">
        <v>13</v>
      </c>
      <c r="E23" s="37" t="n">
        <f aca="false">SUM('Wales - Qtr'!C29:F29)</f>
        <v>38.08</v>
      </c>
      <c r="F23" s="37" t="n">
        <f aca="false">SUM('Wales - Qtr'!G29:J29)</f>
        <v>38.28</v>
      </c>
      <c r="G23" s="37" t="n">
        <f aca="false">SUM('Wales - Qtr'!K29:N29)</f>
        <v>44.99</v>
      </c>
      <c r="H23" s="37" t="n">
        <f aca="false">SUM('Wales - Qtr'!O29:R29)</f>
        <v>43.96</v>
      </c>
      <c r="I23" s="37" t="n">
        <f aca="false">SUM('Wales - Qtr'!S29:V29)</f>
        <v>52.07</v>
      </c>
      <c r="J23" s="37" t="n">
        <f aca="false">SUM('Wales - Qtr'!W29:Z29)</f>
        <v>45.79</v>
      </c>
      <c r="K23" s="37" t="n">
        <f aca="false">SUM('Wales - Qtr'!AA29:AD29)</f>
        <v>44.64</v>
      </c>
      <c r="L23" s="37" t="n">
        <f aca="false">SUM('Wales - Qtr'!AE29:AH29)</f>
        <v>44.17</v>
      </c>
      <c r="M23" s="37" t="n">
        <f aca="false">SUM('Wales - Qtr'!AI29:AL29)</f>
        <v>48.65</v>
      </c>
      <c r="N23" s="37" t="n">
        <f aca="false">SUM('Wales - Qtr'!AM29:AP29)</f>
        <v>47.67</v>
      </c>
    </row>
    <row r="24" customFormat="false" ht="20.15" hidden="false" customHeight="true" outlineLevel="0" collapsed="false">
      <c r="A24" s="184" t="s">
        <v>252</v>
      </c>
      <c r="B24" s="37" t="n">
        <v>162</v>
      </c>
      <c r="C24" s="37" t="n">
        <v>349</v>
      </c>
      <c r="D24" s="37" t="n">
        <v>296</v>
      </c>
      <c r="E24" s="37" t="n">
        <f aca="false">SUM('Wales - Qtr'!C30:F30)</f>
        <v>371.43</v>
      </c>
      <c r="F24" s="37" t="n">
        <f aca="false">SUM('Wales - Qtr'!G30:J30)</f>
        <v>355.66</v>
      </c>
      <c r="G24" s="37" t="n">
        <f aca="false">SUM('Wales - Qtr'!K30:N30)</f>
        <v>377.62</v>
      </c>
      <c r="H24" s="37" t="n">
        <f aca="false">SUM('Wales - Qtr'!O30:R30)</f>
        <v>339.23</v>
      </c>
      <c r="I24" s="37" t="n">
        <f aca="false">SUM('Wales - Qtr'!S30:V30)</f>
        <v>523.46</v>
      </c>
      <c r="J24" s="37" t="n">
        <f aca="false">SUM('Wales - Qtr'!W30:Z30)</f>
        <v>527.58</v>
      </c>
      <c r="K24" s="37" t="n">
        <f aca="false">SUM('Wales - Qtr'!AA30:AD30)</f>
        <v>751.79</v>
      </c>
      <c r="L24" s="37" t="n">
        <f aca="false">SUM('Wales - Qtr'!AE30:AH30)</f>
        <v>967.73</v>
      </c>
      <c r="M24" s="37" t="n">
        <f aca="false">SUM('Wales - Qtr'!AI30:AL30)</f>
        <v>972.46</v>
      </c>
      <c r="N24" s="37" t="n">
        <f aca="false">SUM('Wales - Qtr'!AM30:AP30)</f>
        <v>1233.16</v>
      </c>
    </row>
    <row r="25" s="69" customFormat="true" ht="20.15" hidden="false" customHeight="true" outlineLevel="0" collapsed="false">
      <c r="A25" s="241" t="s">
        <v>151</v>
      </c>
      <c r="B25" s="242" t="n">
        <f aca="false">SUM(B18:B24)</f>
        <v>1711</v>
      </c>
      <c r="C25" s="256" t="n">
        <f aca="false">SUM(C18:C24)</f>
        <v>1761</v>
      </c>
      <c r="D25" s="256" t="n">
        <f aca="false">SUM(D18:D24)</f>
        <v>1732</v>
      </c>
      <c r="E25" s="256" t="n">
        <f aca="false">SUM(E18:E24)</f>
        <v>2369.53</v>
      </c>
      <c r="F25" s="256" t="n">
        <f aca="false">SUM(F18:F24)</f>
        <v>2490.19</v>
      </c>
      <c r="G25" s="256" t="n">
        <f aca="false">SUM(G18:G24)</f>
        <v>2639.2</v>
      </c>
      <c r="H25" s="256" t="n">
        <f aca="false">SUM(H18:H24)</f>
        <v>3379.8</v>
      </c>
      <c r="I25" s="256" t="n">
        <f aca="false">SUM(I18:I24)</f>
        <v>5198.57</v>
      </c>
      <c r="J25" s="256" t="n">
        <f aca="false">SUM(J18:J24)</f>
        <v>5303.11</v>
      </c>
      <c r="K25" s="256" t="n">
        <f aca="false">SUM(K18:K24)</f>
        <v>7074.08</v>
      </c>
      <c r="L25" s="256" t="n">
        <f aca="false">SUM(L18:L24)</f>
        <v>7273.15</v>
      </c>
      <c r="M25" s="256" t="n">
        <f aca="false">SUM(M18:M24)</f>
        <v>7628.34</v>
      </c>
      <c r="N25" s="256" t="n">
        <f aca="false">SUM(N18:N24)</f>
        <v>8817.22</v>
      </c>
    </row>
    <row r="27" customFormat="false" ht="30" hidden="false" customHeight="true" outlineLevel="0" collapsed="false">
      <c r="A27" s="190" t="s">
        <v>278</v>
      </c>
      <c r="B27" s="194" t="s">
        <v>248</v>
      </c>
      <c r="C27" s="194" t="s">
        <v>180</v>
      </c>
      <c r="D27" s="194" t="s">
        <v>181</v>
      </c>
      <c r="E27" s="194" t="s">
        <v>182</v>
      </c>
      <c r="F27" s="194" t="s">
        <v>183</v>
      </c>
      <c r="G27" s="194" t="s">
        <v>184</v>
      </c>
      <c r="H27" s="194" t="s">
        <v>185</v>
      </c>
      <c r="I27" s="194" t="s">
        <v>186</v>
      </c>
      <c r="J27" s="194" t="s">
        <v>187</v>
      </c>
      <c r="K27" s="194" t="s">
        <v>188</v>
      </c>
      <c r="L27" s="194" t="s">
        <v>189</v>
      </c>
      <c r="M27" s="194" t="s">
        <v>128</v>
      </c>
      <c r="N27" s="194" t="s">
        <v>129</v>
      </c>
    </row>
    <row r="28" customFormat="false" ht="20.15" hidden="false" customHeight="true" outlineLevel="0" collapsed="false">
      <c r="A28" s="184" t="s">
        <v>111</v>
      </c>
      <c r="B28" s="195" t="s">
        <v>192</v>
      </c>
      <c r="C28" s="49" t="n">
        <f aca="false">100000*C18/(AVERAGE(B8:C8)*24*Calculation_HIDE!H$67)</f>
        <v>22.7556172429747</v>
      </c>
      <c r="D28" s="49" t="n">
        <f aca="false">100000*D18/(AVERAGE(C8:D8)*24*Calculation_HIDE!I$67)</f>
        <v>21.0190621149525</v>
      </c>
      <c r="E28" s="49" t="n">
        <f aca="false">100000*E18/(AVERAGE(D8:E8)*24*Calculation_HIDE!J$67)</f>
        <v>29.805671356343</v>
      </c>
      <c r="F28" s="49" t="n">
        <f aca="false">100000*F18/(AVERAGE(E8:F8)*24*Calculation_HIDE!K$67)</f>
        <v>26.9359373279389</v>
      </c>
      <c r="G28" s="49" t="n">
        <f aca="false">100000*G18/(AVERAGE(F8:G8)*24*Calculation_HIDE!L$67)</f>
        <v>26.9592571482495</v>
      </c>
      <c r="H28" s="49" t="n">
        <f aca="false">100000*H18/(AVERAGE(G8:H8)*24*Calculation_HIDE!M$67)</f>
        <v>26.7470495614732</v>
      </c>
      <c r="I28" s="49" t="n">
        <f aca="false">100000*I18/(AVERAGE(H8:I8)*24*Calculation_HIDE!N$67)</f>
        <v>31.8073430142982</v>
      </c>
      <c r="J28" s="49" t="n">
        <f aca="false">100000*J18/(AVERAGE(I8:J8)*24*Calculation_HIDE!O$67)</f>
        <v>26.693573098435</v>
      </c>
      <c r="K28" s="49" t="n">
        <f aca="false">100000*K18/(AVERAGE(J8:K8)*24*Calculation_HIDE!P$67)</f>
        <v>33.570115415711</v>
      </c>
      <c r="L28" s="49" t="n">
        <f aca="false">100000*L18/(AVERAGE(K8:L8)*24*Calculation_HIDE!Q$67)</f>
        <v>30.4671537709869</v>
      </c>
      <c r="M28" s="49" t="n">
        <f aca="false">100000*M18/(AVERAGE(L8:M8)*24*Calculation_HIDE!R$67)</f>
        <v>30.1256633480893</v>
      </c>
      <c r="N28" s="49" t="n">
        <f aca="false">100000*N18/(AVERAGE(M8:N8)*24*Calculation_HIDE!S$67)</f>
        <v>33.751225315193</v>
      </c>
    </row>
    <row r="29" customFormat="false" ht="20.15" hidden="false" customHeight="true" outlineLevel="0" collapsed="false">
      <c r="A29" s="184" t="s">
        <v>114</v>
      </c>
      <c r="B29" s="195" t="s">
        <v>192</v>
      </c>
      <c r="C29" s="49" t="n">
        <f aca="false">100000*C21/(AVERAGE(B11:C11)*24*Calculation_HIDE!H$67)</f>
        <v>20.5170924349007</v>
      </c>
      <c r="D29" s="49" t="n">
        <f aca="false">100000*D21/(AVERAGE(C11:D11)*24*Calculation_HIDE!I$67)</f>
        <v>16.3188379148662</v>
      </c>
      <c r="E29" s="49" t="n">
        <f aca="false">100000*E21/(AVERAGE(D11:E11)*24*Calculation_HIDE!J$67)</f>
        <v>20.2243791294783</v>
      </c>
      <c r="F29" s="49" t="n">
        <f aca="false">100000*F21/(AVERAGE(E11:F11)*24*Calculation_HIDE!K$67)</f>
        <v>25.4117559188023</v>
      </c>
      <c r="G29" s="49" t="n">
        <f aca="false">100000*G21/(AVERAGE(F11:G11)*24*Calculation_HIDE!L$67)</f>
        <v>16.5997113737988</v>
      </c>
      <c r="H29" s="49" t="n">
        <f aca="false">100000*H21/(AVERAGE(G11:H11)*24*Calculation_HIDE!M$67)</f>
        <v>19.9508364914309</v>
      </c>
      <c r="I29" s="49" t="n">
        <f aca="false">100000*I21/(AVERAGE(H11:I11)*24*Calculation_HIDE!N$67)</f>
        <v>25.0532392020069</v>
      </c>
      <c r="J29" s="49" t="n">
        <f aca="false">100000*J21/(AVERAGE(I11:J11)*24*Calculation_HIDE!O$67)</f>
        <v>23.9627052757484</v>
      </c>
      <c r="K29" s="49" t="n">
        <f aca="false">100000*K21/(AVERAGE(J11:K11)*24*Calculation_HIDE!P$67)</f>
        <v>25.7289760957878</v>
      </c>
      <c r="L29" s="49" t="n">
        <f aca="false">100000*L21/(AVERAGE(K11:L11)*24*Calculation_HIDE!Q$67)</f>
        <v>19.5336375309796</v>
      </c>
      <c r="M29" s="49" t="n">
        <f aca="false">100000*M21/(AVERAGE(L11:M11)*24*Calculation_HIDE!R$67)</f>
        <v>24.0566299961893</v>
      </c>
      <c r="N29" s="49" t="n">
        <f aca="false">100000*N21/(AVERAGE(M11:N11)*24*Calculation_HIDE!S$67)</f>
        <v>25.3444462057511</v>
      </c>
    </row>
    <row r="30" customFormat="false" ht="20.15" hidden="false" customHeight="true" outlineLevel="0" collapsed="false">
      <c r="A30" s="184" t="s">
        <v>145</v>
      </c>
      <c r="B30" s="195" t="s">
        <v>192</v>
      </c>
      <c r="C30" s="49" t="n">
        <f aca="false">100000*C22/(AVERAGE(B12:C12)*24*Calculation_HIDE!H$67)</f>
        <v>60.0277050946591</v>
      </c>
      <c r="D30" s="49" t="n">
        <f aca="false">100000*D22/(AVERAGE(C12:D12)*24*Calculation_HIDE!I$67)</f>
        <v>55.9486175924532</v>
      </c>
      <c r="E30" s="49" t="n">
        <f aca="false">100000*E22/(AVERAGE(D12:E12)*24*Calculation_HIDE!J$67)</f>
        <v>55.0955288003794</v>
      </c>
      <c r="F30" s="49" t="n">
        <f aca="false">100000*F22/(AVERAGE(E12:F12)*24*Calculation_HIDE!K$67)</f>
        <v>54.1795556394322</v>
      </c>
      <c r="G30" s="49" t="n">
        <f aca="false">100000*G22/(AVERAGE(F12:G12)*24*Calculation_HIDE!L$67)</f>
        <v>50.4589627798736</v>
      </c>
      <c r="H30" s="49" t="n">
        <f aca="false">100000*H22/(AVERAGE(G12:H12)*24*Calculation_HIDE!M$67)</f>
        <v>47.6192586334063</v>
      </c>
      <c r="I30" s="49" t="n">
        <f aca="false">100000*I22/(AVERAGE(H12:I12)*24*Calculation_HIDE!N$67)</f>
        <v>43.3060172673108</v>
      </c>
      <c r="J30" s="49" t="n">
        <f aca="false">100000*J22/(AVERAGE(I12:J12)*24*Calculation_HIDE!O$67)</f>
        <v>37.4404218990776</v>
      </c>
      <c r="K30" s="49" t="n">
        <f aca="false">100000*K22/(AVERAGE(J12:K12)*24*Calculation_HIDE!P$67)</f>
        <v>34.3764489402557</v>
      </c>
      <c r="L30" s="49" t="n">
        <f aca="false">100000*L22/(AVERAGE(K12:L12)*24*Calculation_HIDE!Q$67)</f>
        <v>30.8418165419761</v>
      </c>
      <c r="M30" s="49" t="n">
        <f aca="false">100000*M22/(AVERAGE(L12:M12)*24*Calculation_HIDE!R$67)</f>
        <v>27.4841706020444</v>
      </c>
      <c r="N30" s="49" t="n">
        <f aca="false">100000*N22/(AVERAGE(M12:N12)*24*Calculation_HIDE!S$67)</f>
        <v>28.4437954691709</v>
      </c>
    </row>
    <row r="31" customFormat="false" ht="20.15" hidden="false" customHeight="true" outlineLevel="0" collapsed="false">
      <c r="A31" s="243" t="s">
        <v>146</v>
      </c>
      <c r="B31" s="244" t="s">
        <v>192</v>
      </c>
      <c r="C31" s="257" t="n">
        <f aca="false">100000*C23/(AVERAGE(B13:C13)*24*Calculation_HIDE!H$67)</f>
        <v>8.87874175545409</v>
      </c>
      <c r="D31" s="257" t="n">
        <f aca="false">100000*D23/(AVERAGE(C13:D13)*24*Calculation_HIDE!I$67)</f>
        <v>14.1335072841922</v>
      </c>
      <c r="E31" s="257" t="n">
        <f aca="false">100000*E23/(AVERAGE(D13:E13)*24*Calculation_HIDE!J$67)</f>
        <v>36.3616224464268</v>
      </c>
      <c r="F31" s="257" t="n">
        <f aca="false">100000*F23/(AVERAGE(E13:F13)*24*Calculation_HIDE!K$67)</f>
        <v>34.8355195624921</v>
      </c>
      <c r="G31" s="257" t="n">
        <f aca="false">100000*G23/(AVERAGE(F13:G13)*24*Calculation_HIDE!L$67)</f>
        <v>39.1750171537639</v>
      </c>
      <c r="H31" s="257" t="n">
        <f aca="false">100000*H23/(AVERAGE(G13:H13)*24*Calculation_HIDE!M$67)</f>
        <v>38.27814523404</v>
      </c>
      <c r="I31" s="257" t="n">
        <f aca="false">100000*I23/(AVERAGE(H13:I13)*24*Calculation_HIDE!N$67)</f>
        <v>45.3399231650697</v>
      </c>
      <c r="J31" s="257" t="n">
        <f aca="false">100000*J23/(AVERAGE(I13:J13)*24*Calculation_HIDE!O$67)</f>
        <v>40.6621456115075</v>
      </c>
      <c r="K31" s="257" t="n">
        <f aca="false">100000*K23/(AVERAGE(J13:K13)*24*Calculation_HIDE!P$67)</f>
        <v>40.6695164481956</v>
      </c>
      <c r="L31" s="257" t="n">
        <f aca="false">100000*L23/(AVERAGE(K13:L13)*24*Calculation_HIDE!Q$67)</f>
        <v>40.2413203744803</v>
      </c>
      <c r="M31" s="257" t="n">
        <f aca="false">100000*M23/(AVERAGE(L13:M13)*24*Calculation_HIDE!R$67)</f>
        <v>44.3228489069156</v>
      </c>
      <c r="N31" s="257" t="n">
        <f aca="false">100000*N23/(AVERAGE(M13:N13)*24*Calculation_HIDE!S$67)</f>
        <v>43.3113532985316</v>
      </c>
    </row>
    <row r="32" customFormat="false" ht="20.15" hidden="false" customHeight="true" outlineLevel="0" collapsed="false">
      <c r="A32" s="184"/>
    </row>
    <row r="40" customFormat="false" ht="20.15" hidden="false" customHeight="true" outlineLevel="0" collapsed="false">
      <c r="A40" s="247"/>
      <c r="Q40" s="254"/>
    </row>
    <row r="45" customFormat="false" ht="20.15" hidden="false" customHeight="true" outlineLevel="0" collapsed="false">
      <c r="A45" s="19"/>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S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0" topLeftCell="AQ1" activePane="topRight" state="frozen"/>
      <selection pane="topLeft" activeCell="A1" activeCellId="0" sqref="A1"/>
      <selection pane="topRight" activeCell="A1" activeCellId="0" sqref="A1"/>
    </sheetView>
  </sheetViews>
  <sheetFormatPr defaultColWidth="9.19140625" defaultRowHeight="20.15" zeroHeight="false" outlineLevelRow="0" outlineLevelCol="0"/>
  <cols>
    <col collapsed="false" customWidth="true" hidden="false" outlineLevel="0" max="1" min="1" style="229" width="46.56"/>
    <col collapsed="false" customWidth="true" hidden="false" outlineLevel="0" max="45" min="2" style="229" width="15.54"/>
    <col collapsed="false" customWidth="false" hidden="false" outlineLevel="0" max="1024" min="46" style="229" width="9.18"/>
  </cols>
  <sheetData>
    <row r="1" customFormat="false" ht="45" hidden="false" customHeight="true" outlineLevel="0" collapsed="false">
      <c r="A1" s="28" t="s">
        <v>275</v>
      </c>
      <c r="B1" s="258"/>
      <c r="C1" s="258"/>
      <c r="D1" s="258"/>
      <c r="E1" s="258"/>
    </row>
    <row r="2" customFormat="false" ht="20.15" hidden="false" customHeight="true" outlineLevel="0" collapsed="false">
      <c r="A2" s="34" t="s">
        <v>178</v>
      </c>
      <c r="B2" s="258"/>
      <c r="C2" s="258"/>
      <c r="D2" s="258"/>
      <c r="E2" s="258"/>
    </row>
    <row r="3" customFormat="false" ht="20.15" hidden="false" customHeight="true" outlineLevel="0" collapsed="false">
      <c r="A3" s="35" t="s">
        <v>256</v>
      </c>
      <c r="B3" s="258"/>
      <c r="C3" s="258"/>
      <c r="D3" s="258"/>
      <c r="E3" s="258"/>
    </row>
    <row r="4" customFormat="false" ht="20.15" hidden="false" customHeight="true" outlineLevel="0" collapsed="false">
      <c r="A4" s="34" t="s">
        <v>257</v>
      </c>
      <c r="B4" s="258"/>
      <c r="C4" s="258"/>
      <c r="D4" s="258"/>
      <c r="E4" s="258"/>
      <c r="AP4" s="259"/>
    </row>
    <row r="5" customFormat="false" ht="20.15" hidden="false" customHeight="true" outlineLevel="0" collapsed="false">
      <c r="A5" s="34" t="s">
        <v>258</v>
      </c>
      <c r="B5" s="260"/>
      <c r="C5" s="260"/>
      <c r="D5" s="260"/>
      <c r="E5" s="260"/>
      <c r="F5" s="260"/>
      <c r="G5" s="260"/>
      <c r="H5" s="260"/>
      <c r="I5" s="260"/>
      <c r="J5" s="260"/>
      <c r="K5" s="260"/>
      <c r="L5" s="260"/>
      <c r="M5" s="260"/>
      <c r="N5" s="260"/>
      <c r="O5" s="260"/>
      <c r="P5" s="260"/>
      <c r="Q5" s="260"/>
      <c r="R5" s="260"/>
      <c r="S5" s="260"/>
      <c r="T5" s="260"/>
      <c r="U5" s="260"/>
      <c r="V5" s="260"/>
      <c r="W5" s="260"/>
      <c r="X5" s="260"/>
      <c r="Y5" s="260"/>
      <c r="Z5" s="260"/>
      <c r="AA5" s="260"/>
      <c r="AB5" s="260"/>
      <c r="AC5" s="260"/>
      <c r="AD5" s="260"/>
      <c r="AE5" s="260"/>
      <c r="AF5" s="260"/>
      <c r="AG5" s="260"/>
      <c r="AH5" s="260"/>
      <c r="AI5" s="260"/>
      <c r="AJ5" s="260"/>
      <c r="AK5" s="260"/>
      <c r="AL5" s="260"/>
      <c r="AM5" s="260"/>
      <c r="AN5" s="260"/>
      <c r="AO5" s="260"/>
      <c r="AP5" s="260"/>
      <c r="AQ5" s="260"/>
      <c r="AR5" s="260"/>
    </row>
    <row r="6" customFormat="false" ht="20.15" hidden="false" customHeight="true" outlineLevel="0" collapsed="false">
      <c r="A6" s="66" t="s">
        <v>270</v>
      </c>
      <c r="B6" s="261"/>
      <c r="C6" s="261"/>
      <c r="D6" s="261"/>
      <c r="E6" s="261"/>
      <c r="F6" s="261"/>
      <c r="G6" s="261"/>
      <c r="H6" s="261"/>
      <c r="I6" s="261"/>
      <c r="J6" s="261"/>
      <c r="K6" s="261"/>
      <c r="L6" s="261"/>
      <c r="M6" s="261"/>
      <c r="N6" s="261"/>
      <c r="O6" s="261"/>
      <c r="P6" s="261"/>
      <c r="Q6" s="261"/>
      <c r="R6" s="261"/>
      <c r="S6" s="261"/>
      <c r="T6" s="261"/>
      <c r="U6" s="261"/>
      <c r="V6" s="261"/>
      <c r="W6" s="261"/>
      <c r="X6" s="261"/>
      <c r="Y6" s="261"/>
      <c r="Z6" s="261"/>
      <c r="AA6" s="261"/>
      <c r="AB6" s="261"/>
      <c r="AC6" s="261"/>
      <c r="AD6" s="261"/>
      <c r="AE6" s="261"/>
      <c r="AF6" s="261"/>
      <c r="AG6" s="261"/>
      <c r="AH6" s="261"/>
      <c r="AI6" s="261"/>
      <c r="AJ6" s="261"/>
      <c r="AK6" s="261"/>
      <c r="AL6" s="261"/>
      <c r="AM6" s="261"/>
      <c r="AN6" s="261"/>
      <c r="AO6" s="261"/>
      <c r="AP6" s="261"/>
      <c r="AQ6" s="261"/>
      <c r="AR6" s="261"/>
    </row>
    <row r="7" customFormat="false" ht="45" hidden="false" customHeight="true" outlineLevel="0" collapsed="false">
      <c r="A7" s="262" t="s">
        <v>279</v>
      </c>
      <c r="B7" s="206" t="s">
        <v>198</v>
      </c>
      <c r="C7" s="206" t="s">
        <v>199</v>
      </c>
      <c r="D7" s="206" t="s">
        <v>200</v>
      </c>
      <c r="E7" s="206" t="s">
        <v>201</v>
      </c>
      <c r="F7" s="206" t="s">
        <v>202</v>
      </c>
      <c r="G7" s="206" t="s">
        <v>203</v>
      </c>
      <c r="H7" s="206" t="s">
        <v>204</v>
      </c>
      <c r="I7" s="206" t="s">
        <v>205</v>
      </c>
      <c r="J7" s="206" t="s">
        <v>206</v>
      </c>
      <c r="K7" s="206" t="s">
        <v>207</v>
      </c>
      <c r="L7" s="206" t="s">
        <v>208</v>
      </c>
      <c r="M7" s="206" t="s">
        <v>209</v>
      </c>
      <c r="N7" s="206" t="s">
        <v>210</v>
      </c>
      <c r="O7" s="206" t="s">
        <v>211</v>
      </c>
      <c r="P7" s="206" t="s">
        <v>212</v>
      </c>
      <c r="Q7" s="206" t="s">
        <v>213</v>
      </c>
      <c r="R7" s="206" t="s">
        <v>214</v>
      </c>
      <c r="S7" s="206" t="s">
        <v>215</v>
      </c>
      <c r="T7" s="206" t="s">
        <v>216</v>
      </c>
      <c r="U7" s="206" t="s">
        <v>217</v>
      </c>
      <c r="V7" s="206" t="s">
        <v>218</v>
      </c>
      <c r="W7" s="206" t="s">
        <v>219</v>
      </c>
      <c r="X7" s="206" t="s">
        <v>220</v>
      </c>
      <c r="Y7" s="206" t="s">
        <v>221</v>
      </c>
      <c r="Z7" s="206" t="s">
        <v>222</v>
      </c>
      <c r="AA7" s="206" t="s">
        <v>223</v>
      </c>
      <c r="AB7" s="206" t="s">
        <v>224</v>
      </c>
      <c r="AC7" s="206" t="s">
        <v>225</v>
      </c>
      <c r="AD7" s="206" t="s">
        <v>226</v>
      </c>
      <c r="AE7" s="206" t="s">
        <v>227</v>
      </c>
      <c r="AF7" s="206" t="s">
        <v>228</v>
      </c>
      <c r="AG7" s="206" t="s">
        <v>229</v>
      </c>
      <c r="AH7" s="206" t="s">
        <v>230</v>
      </c>
      <c r="AI7" s="206" t="s">
        <v>231</v>
      </c>
      <c r="AJ7" s="206" t="s">
        <v>232</v>
      </c>
      <c r="AK7" s="206" t="s">
        <v>233</v>
      </c>
      <c r="AL7" s="206" t="s">
        <v>234</v>
      </c>
      <c r="AM7" s="206" t="s">
        <v>235</v>
      </c>
      <c r="AN7" s="206" t="s">
        <v>236</v>
      </c>
      <c r="AO7" s="206" t="s">
        <v>237</v>
      </c>
      <c r="AP7" s="206" t="s">
        <v>238</v>
      </c>
      <c r="AQ7" s="206" t="s">
        <v>239</v>
      </c>
      <c r="AR7" s="206" t="s">
        <v>240</v>
      </c>
      <c r="AS7" s="206" t="s">
        <v>241</v>
      </c>
    </row>
    <row r="8" customFormat="false" ht="20.15" hidden="false" customHeight="true" outlineLevel="0" collapsed="false">
      <c r="A8" s="229" t="s">
        <v>141</v>
      </c>
      <c r="B8" s="263" t="n">
        <v>387.75</v>
      </c>
      <c r="C8" s="263" t="n">
        <v>415.42</v>
      </c>
      <c r="D8" s="263" t="n">
        <v>428.36</v>
      </c>
      <c r="E8" s="263" t="n">
        <v>428.6</v>
      </c>
      <c r="F8" s="263" t="n">
        <v>428.9</v>
      </c>
      <c r="G8" s="263" t="n">
        <v>452.12</v>
      </c>
      <c r="H8" s="263" t="n">
        <v>452.85</v>
      </c>
      <c r="I8" s="264" t="n">
        <v>453.77</v>
      </c>
      <c r="J8" s="264" t="n">
        <v>493.82</v>
      </c>
      <c r="K8" s="265" t="n">
        <v>545.11</v>
      </c>
      <c r="L8" s="265" t="n">
        <v>545.71</v>
      </c>
      <c r="M8" s="265" t="n">
        <v>570.89</v>
      </c>
      <c r="N8" s="265" t="n">
        <v>576.41</v>
      </c>
      <c r="O8" s="265" t="n">
        <v>581.17</v>
      </c>
      <c r="P8" s="265" t="n">
        <v>584.44</v>
      </c>
      <c r="Q8" s="265" t="n">
        <v>597</v>
      </c>
      <c r="R8" s="265" t="n">
        <v>607.38</v>
      </c>
      <c r="S8" s="265" t="n">
        <v>608.42</v>
      </c>
      <c r="T8" s="265" t="n">
        <v>633.27</v>
      </c>
      <c r="U8" s="265" t="n">
        <v>639.52</v>
      </c>
      <c r="V8" s="265" t="n">
        <v>644.09</v>
      </c>
      <c r="W8" s="265" t="n">
        <v>633.2</v>
      </c>
      <c r="X8" s="265" t="n">
        <v>634.71</v>
      </c>
      <c r="Y8" s="265" t="n">
        <v>693.95</v>
      </c>
      <c r="Z8" s="265" t="n">
        <v>829.22</v>
      </c>
      <c r="AA8" s="265" t="n">
        <v>983.82</v>
      </c>
      <c r="AB8" s="265" t="n">
        <v>1017.26</v>
      </c>
      <c r="AC8" s="265" t="n">
        <v>1017.58</v>
      </c>
      <c r="AD8" s="265" t="n">
        <v>1017.75</v>
      </c>
      <c r="AE8" s="265" t="n">
        <v>1093.48</v>
      </c>
      <c r="AF8" s="265" t="n">
        <v>1093.48</v>
      </c>
      <c r="AG8" s="265" t="n">
        <v>1093.69</v>
      </c>
      <c r="AH8" s="265" t="n">
        <v>1132.49</v>
      </c>
      <c r="AI8" s="265" t="n">
        <v>1175.97</v>
      </c>
      <c r="AJ8" s="265" t="n">
        <v>1193.97</v>
      </c>
      <c r="AK8" s="265" t="n">
        <v>1239.97</v>
      </c>
      <c r="AL8" s="265" t="n">
        <v>1271.58</v>
      </c>
      <c r="AM8" s="265" t="n">
        <v>1268.87</v>
      </c>
      <c r="AN8" s="265" t="n">
        <v>1268.87</v>
      </c>
      <c r="AO8" s="265" t="n">
        <v>1268.87</v>
      </c>
      <c r="AP8" s="265" t="n">
        <v>1313.57</v>
      </c>
      <c r="AQ8" s="265" t="n">
        <v>1278.48</v>
      </c>
      <c r="AR8" s="265" t="n">
        <v>1278.48</v>
      </c>
      <c r="AS8" s="265" t="n">
        <v>1278.48</v>
      </c>
    </row>
    <row r="9" customFormat="false" ht="20.15" hidden="false" customHeight="true" outlineLevel="0" collapsed="false">
      <c r="A9" s="229" t="s">
        <v>142</v>
      </c>
      <c r="B9" s="263" t="n">
        <v>150</v>
      </c>
      <c r="C9" s="263" t="n">
        <v>150</v>
      </c>
      <c r="D9" s="263" t="n">
        <v>150</v>
      </c>
      <c r="E9" s="263" t="n">
        <v>150</v>
      </c>
      <c r="F9" s="263" t="n">
        <v>150</v>
      </c>
      <c r="G9" s="263" t="n">
        <v>150</v>
      </c>
      <c r="H9" s="263" t="n">
        <v>150</v>
      </c>
      <c r="I9" s="264" t="n">
        <v>150</v>
      </c>
      <c r="J9" s="264" t="n">
        <v>150</v>
      </c>
      <c r="K9" s="265" t="n">
        <v>150</v>
      </c>
      <c r="L9" s="265" t="n">
        <v>150</v>
      </c>
      <c r="M9" s="265" t="n">
        <v>153.6</v>
      </c>
      <c r="N9" s="265" t="n">
        <v>193.2</v>
      </c>
      <c r="O9" s="265" t="n">
        <v>222</v>
      </c>
      <c r="P9" s="265" t="n">
        <v>290.4</v>
      </c>
      <c r="Q9" s="265" t="n">
        <v>524.4</v>
      </c>
      <c r="R9" s="265" t="n">
        <v>578.4</v>
      </c>
      <c r="S9" s="265" t="n">
        <v>693.6</v>
      </c>
      <c r="T9" s="265" t="n">
        <v>726</v>
      </c>
      <c r="U9" s="265" t="n">
        <v>726</v>
      </c>
      <c r="V9" s="265" t="n">
        <v>726</v>
      </c>
      <c r="W9" s="265" t="n">
        <v>726</v>
      </c>
      <c r="X9" s="265" t="n">
        <v>726</v>
      </c>
      <c r="Y9" s="265" t="n">
        <v>726</v>
      </c>
      <c r="Z9" s="265" t="n">
        <v>726</v>
      </c>
      <c r="AA9" s="265" t="n">
        <v>726</v>
      </c>
      <c r="AB9" s="265" t="n">
        <v>726</v>
      </c>
      <c r="AC9" s="265" t="n">
        <v>726</v>
      </c>
      <c r="AD9" s="265" t="n">
        <v>726</v>
      </c>
      <c r="AE9" s="265" t="n">
        <v>726</v>
      </c>
      <c r="AF9" s="265" t="n">
        <v>726</v>
      </c>
      <c r="AG9" s="265" t="n">
        <v>726</v>
      </c>
      <c r="AH9" s="265" t="n">
        <v>726</v>
      </c>
      <c r="AI9" s="265" t="n">
        <v>726</v>
      </c>
      <c r="AJ9" s="265" t="n">
        <v>726</v>
      </c>
      <c r="AK9" s="265" t="n">
        <v>726</v>
      </c>
      <c r="AL9" s="265" t="n">
        <v>726</v>
      </c>
      <c r="AM9" s="265" t="n">
        <v>724</v>
      </c>
      <c r="AN9" s="265" t="n">
        <v>724</v>
      </c>
      <c r="AO9" s="265" t="n">
        <v>724</v>
      </c>
      <c r="AP9" s="265" t="n">
        <v>724</v>
      </c>
      <c r="AQ9" s="265" t="n">
        <v>724</v>
      </c>
      <c r="AR9" s="265" t="n">
        <v>724</v>
      </c>
      <c r="AS9" s="265" t="n">
        <v>724</v>
      </c>
    </row>
    <row r="10" customFormat="false" ht="20.15" hidden="false" customHeight="true" outlineLevel="0" collapsed="false">
      <c r="A10" s="229" t="s">
        <v>112</v>
      </c>
      <c r="B10" s="263" t="n">
        <v>0</v>
      </c>
      <c r="C10" s="263" t="n">
        <v>0</v>
      </c>
      <c r="D10" s="263" t="n">
        <v>0</v>
      </c>
      <c r="E10" s="263" t="n">
        <v>0</v>
      </c>
      <c r="F10" s="263" t="n">
        <v>0</v>
      </c>
      <c r="G10" s="263" t="n">
        <v>0</v>
      </c>
      <c r="H10" s="263" t="n">
        <v>0</v>
      </c>
      <c r="I10" s="264" t="n">
        <v>0</v>
      </c>
      <c r="J10" s="264" t="n">
        <v>0</v>
      </c>
      <c r="K10" s="265" t="n">
        <v>0</v>
      </c>
      <c r="L10" s="265" t="n">
        <v>0</v>
      </c>
      <c r="M10" s="265" t="n">
        <v>0</v>
      </c>
      <c r="N10" s="265" t="n">
        <v>0</v>
      </c>
      <c r="O10" s="265" t="n">
        <v>0</v>
      </c>
      <c r="P10" s="265" t="n">
        <v>0</v>
      </c>
      <c r="Q10" s="265" t="n">
        <v>0</v>
      </c>
      <c r="R10" s="265" t="n">
        <v>0</v>
      </c>
      <c r="S10" s="265" t="n">
        <v>0</v>
      </c>
      <c r="T10" s="265" t="n">
        <v>0</v>
      </c>
      <c r="U10" s="265" t="n">
        <v>0</v>
      </c>
      <c r="V10" s="265" t="n">
        <v>0</v>
      </c>
      <c r="W10" s="265" t="n">
        <v>0.38</v>
      </c>
      <c r="X10" s="265" t="n">
        <v>0.38</v>
      </c>
      <c r="Y10" s="265" t="n">
        <v>0.38</v>
      </c>
      <c r="Z10" s="265" t="n">
        <v>0.38</v>
      </c>
      <c r="AA10" s="265" t="n">
        <v>0.38</v>
      </c>
      <c r="AB10" s="265" t="n">
        <v>0.38</v>
      </c>
      <c r="AC10" s="265" t="n">
        <v>0.38</v>
      </c>
      <c r="AD10" s="265" t="n">
        <v>0.38</v>
      </c>
      <c r="AE10" s="265" t="n">
        <v>0.38</v>
      </c>
      <c r="AF10" s="265" t="n">
        <v>0.38</v>
      </c>
      <c r="AG10" s="265" t="n">
        <v>0.38</v>
      </c>
      <c r="AH10" s="265" t="n">
        <v>0.38</v>
      </c>
      <c r="AI10" s="265" t="n">
        <v>0.38</v>
      </c>
      <c r="AJ10" s="265" t="n">
        <v>0.38</v>
      </c>
      <c r="AK10" s="265" t="n">
        <v>0.38</v>
      </c>
      <c r="AL10" s="265" t="n">
        <v>0.38</v>
      </c>
      <c r="AM10" s="265" t="n">
        <v>0.38</v>
      </c>
      <c r="AN10" s="265" t="n">
        <v>0.38</v>
      </c>
      <c r="AO10" s="265" t="n">
        <v>0.38</v>
      </c>
      <c r="AP10" s="265" t="n">
        <v>0.38</v>
      </c>
      <c r="AQ10" s="265" t="n">
        <v>0.38</v>
      </c>
      <c r="AR10" s="265" t="n">
        <v>0.38</v>
      </c>
      <c r="AS10" s="265" t="n">
        <v>0.38</v>
      </c>
    </row>
    <row r="11" customFormat="false" ht="20.15" hidden="false" customHeight="true" outlineLevel="0" collapsed="false">
      <c r="A11" s="229" t="s">
        <v>113</v>
      </c>
      <c r="B11" s="263" t="n">
        <v>3.5</v>
      </c>
      <c r="C11" s="263" t="n">
        <v>6.1</v>
      </c>
      <c r="D11" s="263" t="n">
        <v>10.48</v>
      </c>
      <c r="E11" s="263" t="n">
        <v>27.55</v>
      </c>
      <c r="F11" s="263" t="n">
        <v>62.33</v>
      </c>
      <c r="G11" s="263" t="n">
        <v>83.49</v>
      </c>
      <c r="H11" s="263" t="n">
        <v>89.98</v>
      </c>
      <c r="I11" s="264" t="n">
        <v>107.46</v>
      </c>
      <c r="J11" s="264" t="n">
        <v>112.86</v>
      </c>
      <c r="K11" s="265" t="n">
        <v>132.9</v>
      </c>
      <c r="L11" s="265" t="n">
        <v>141.54</v>
      </c>
      <c r="M11" s="265" t="n">
        <v>147.77</v>
      </c>
      <c r="N11" s="265" t="n">
        <v>155.01</v>
      </c>
      <c r="O11" s="265" t="n">
        <v>350.47</v>
      </c>
      <c r="P11" s="265" t="n">
        <v>365.55</v>
      </c>
      <c r="Q11" s="265" t="n">
        <v>373.08</v>
      </c>
      <c r="R11" s="265" t="n">
        <v>382.76</v>
      </c>
      <c r="S11" s="265" t="n">
        <v>562.01</v>
      </c>
      <c r="T11" s="265" t="n">
        <v>575.68</v>
      </c>
      <c r="U11" s="265" t="n">
        <v>597</v>
      </c>
      <c r="V11" s="265" t="n">
        <v>682.8</v>
      </c>
      <c r="W11" s="265" t="n">
        <v>860.45</v>
      </c>
      <c r="X11" s="265" t="n">
        <v>897.54</v>
      </c>
      <c r="Y11" s="265" t="n">
        <v>908.9</v>
      </c>
      <c r="Z11" s="265" t="n">
        <v>951.27</v>
      </c>
      <c r="AA11" s="265" t="n">
        <v>955.52</v>
      </c>
      <c r="AB11" s="265" t="n">
        <v>1005.38</v>
      </c>
      <c r="AC11" s="265" t="n">
        <v>1032.85</v>
      </c>
      <c r="AD11" s="265" t="n">
        <v>1044.57</v>
      </c>
      <c r="AE11" s="265" t="n">
        <v>1088.81</v>
      </c>
      <c r="AF11" s="265" t="n">
        <v>1089.41</v>
      </c>
      <c r="AG11" s="265" t="n">
        <v>1090.01</v>
      </c>
      <c r="AH11" s="265" t="n">
        <v>1090.71</v>
      </c>
      <c r="AI11" s="265" t="n">
        <v>1087.23</v>
      </c>
      <c r="AJ11" s="265" t="n">
        <v>1088.43</v>
      </c>
      <c r="AK11" s="265" t="n">
        <v>1090.14</v>
      </c>
      <c r="AL11" s="265" t="n">
        <v>1092.18</v>
      </c>
      <c r="AM11" s="265" t="n">
        <v>1103.13</v>
      </c>
      <c r="AN11" s="265" t="n">
        <v>1113.25</v>
      </c>
      <c r="AO11" s="265" t="n">
        <v>1115.91</v>
      </c>
      <c r="AP11" s="265" t="n">
        <v>1120.66</v>
      </c>
      <c r="AQ11" s="265" t="n">
        <v>1132.36</v>
      </c>
      <c r="AR11" s="265" t="n">
        <v>1136.37</v>
      </c>
      <c r="AS11" s="265" t="n">
        <v>1140.88</v>
      </c>
    </row>
    <row r="12" customFormat="false" ht="20.15" hidden="false" customHeight="true" outlineLevel="0" collapsed="false">
      <c r="A12" s="229" t="s">
        <v>143</v>
      </c>
      <c r="B12" s="263" t="n">
        <v>23.53</v>
      </c>
      <c r="C12" s="263" t="n">
        <v>23.53</v>
      </c>
      <c r="D12" s="263" t="n">
        <v>23.56</v>
      </c>
      <c r="E12" s="263" t="n">
        <v>23.83</v>
      </c>
      <c r="F12" s="263" t="n">
        <v>23.86</v>
      </c>
      <c r="G12" s="263" t="n">
        <v>23.95</v>
      </c>
      <c r="H12" s="263" t="n">
        <v>24.26</v>
      </c>
      <c r="I12" s="264" t="n">
        <v>24.29</v>
      </c>
      <c r="J12" s="264" t="n">
        <v>24.45</v>
      </c>
      <c r="K12" s="265" t="n">
        <v>25.26</v>
      </c>
      <c r="L12" s="265" t="n">
        <v>25.89</v>
      </c>
      <c r="M12" s="265" t="n">
        <v>25.9</v>
      </c>
      <c r="N12" s="265" t="n">
        <v>26.48</v>
      </c>
      <c r="O12" s="265" t="n">
        <v>26.78</v>
      </c>
      <c r="P12" s="265" t="n">
        <v>26.88</v>
      </c>
      <c r="Q12" s="265" t="n">
        <v>26.95</v>
      </c>
      <c r="R12" s="265" t="n">
        <v>27.71</v>
      </c>
      <c r="S12" s="265" t="n">
        <v>28.5</v>
      </c>
      <c r="T12" s="265" t="n">
        <v>28.72</v>
      </c>
      <c r="U12" s="265" t="n">
        <v>29.38</v>
      </c>
      <c r="V12" s="265" t="n">
        <v>29.38</v>
      </c>
      <c r="W12" s="265" t="n">
        <v>29.33</v>
      </c>
      <c r="X12" s="265" t="n">
        <v>29.33</v>
      </c>
      <c r="Y12" s="265" t="n">
        <v>29.33</v>
      </c>
      <c r="Z12" s="265" t="n">
        <v>29.33</v>
      </c>
      <c r="AA12" s="265" t="n">
        <v>35.94</v>
      </c>
      <c r="AB12" s="265" t="n">
        <v>36.24</v>
      </c>
      <c r="AC12" s="265" t="n">
        <v>36.43</v>
      </c>
      <c r="AD12" s="265" t="n">
        <v>36.47</v>
      </c>
      <c r="AE12" s="265" t="n">
        <v>37.75</v>
      </c>
      <c r="AF12" s="265" t="n">
        <v>37.75</v>
      </c>
      <c r="AG12" s="265" t="n">
        <v>37.75</v>
      </c>
      <c r="AH12" s="265" t="n">
        <v>37.85</v>
      </c>
      <c r="AI12" s="265" t="n">
        <v>38.02</v>
      </c>
      <c r="AJ12" s="265" t="n">
        <v>38.02</v>
      </c>
      <c r="AK12" s="265" t="n">
        <v>38.02</v>
      </c>
      <c r="AL12" s="265" t="n">
        <v>38.02</v>
      </c>
      <c r="AM12" s="265" t="n">
        <v>37.89</v>
      </c>
      <c r="AN12" s="265" t="n">
        <v>37.8</v>
      </c>
      <c r="AO12" s="265" t="n">
        <v>37.8</v>
      </c>
      <c r="AP12" s="265" t="n">
        <v>37.76</v>
      </c>
      <c r="AQ12" s="265" t="n">
        <v>40.79</v>
      </c>
      <c r="AR12" s="265" t="n">
        <v>40.79</v>
      </c>
      <c r="AS12" s="265" t="n">
        <v>40.79</v>
      </c>
    </row>
    <row r="13" customFormat="false" ht="20.15" hidden="false" customHeight="true" outlineLevel="0" collapsed="false">
      <c r="A13" s="229" t="s">
        <v>144</v>
      </c>
      <c r="B13" s="263" t="n">
        <v>131.68</v>
      </c>
      <c r="C13" s="263" t="n">
        <v>131.68</v>
      </c>
      <c r="D13" s="263" t="n">
        <v>131.68</v>
      </c>
      <c r="E13" s="263" t="n">
        <v>131.68</v>
      </c>
      <c r="F13" s="263" t="n">
        <v>131.68</v>
      </c>
      <c r="G13" s="263" t="n">
        <v>131.68</v>
      </c>
      <c r="H13" s="263" t="n">
        <v>131.68</v>
      </c>
      <c r="I13" s="264" t="n">
        <v>131.68</v>
      </c>
      <c r="J13" s="264" t="n">
        <v>131.68</v>
      </c>
      <c r="K13" s="265" t="n">
        <v>131.68</v>
      </c>
      <c r="L13" s="265" t="n">
        <v>131.68</v>
      </c>
      <c r="M13" s="265" t="n">
        <v>131.68</v>
      </c>
      <c r="N13" s="265" t="n">
        <v>131.68</v>
      </c>
      <c r="O13" s="265" t="n">
        <v>131.68</v>
      </c>
      <c r="P13" s="265" t="n">
        <v>131.68</v>
      </c>
      <c r="Q13" s="265" t="n">
        <v>131.68</v>
      </c>
      <c r="R13" s="265" t="n">
        <v>131.68</v>
      </c>
      <c r="S13" s="265" t="n">
        <v>131.68</v>
      </c>
      <c r="T13" s="265" t="n">
        <v>131.68</v>
      </c>
      <c r="U13" s="265" t="n">
        <v>131.68</v>
      </c>
      <c r="V13" s="265" t="n">
        <v>131.68</v>
      </c>
      <c r="W13" s="265" t="n">
        <v>131.68</v>
      </c>
      <c r="X13" s="265" t="n">
        <v>131.68</v>
      </c>
      <c r="Y13" s="265" t="n">
        <v>131.68</v>
      </c>
      <c r="Z13" s="265" t="n">
        <v>131.68</v>
      </c>
      <c r="AA13" s="265" t="n">
        <v>131.68</v>
      </c>
      <c r="AB13" s="265" t="n">
        <v>131.68</v>
      </c>
      <c r="AC13" s="265" t="n">
        <v>131.68</v>
      </c>
      <c r="AD13" s="265" t="n">
        <v>131.68</v>
      </c>
      <c r="AE13" s="265" t="n">
        <v>131.68</v>
      </c>
      <c r="AF13" s="265" t="n">
        <v>131.68</v>
      </c>
      <c r="AG13" s="265" t="n">
        <v>131.68</v>
      </c>
      <c r="AH13" s="265" t="n">
        <v>131.68</v>
      </c>
      <c r="AI13" s="265" t="n">
        <v>131.68</v>
      </c>
      <c r="AJ13" s="265" t="n">
        <v>131.68</v>
      </c>
      <c r="AK13" s="265" t="n">
        <v>131.68</v>
      </c>
      <c r="AL13" s="265" t="n">
        <v>131.68</v>
      </c>
      <c r="AM13" s="265" t="n">
        <v>130.08</v>
      </c>
      <c r="AN13" s="265" t="n">
        <v>130.08</v>
      </c>
      <c r="AO13" s="265" t="n">
        <v>130.08</v>
      </c>
      <c r="AP13" s="265" t="n">
        <v>129.68</v>
      </c>
      <c r="AQ13" s="265" t="n">
        <v>129.68</v>
      </c>
      <c r="AR13" s="265" t="n">
        <v>129.68</v>
      </c>
      <c r="AS13" s="265" t="n">
        <v>129.68</v>
      </c>
    </row>
    <row r="14" customFormat="false" ht="20.15" hidden="false" customHeight="true" outlineLevel="0" collapsed="false">
      <c r="A14" s="229" t="s">
        <v>145</v>
      </c>
      <c r="B14" s="263" t="n">
        <v>45.84</v>
      </c>
      <c r="C14" s="263" t="n">
        <v>45.17</v>
      </c>
      <c r="D14" s="263" t="n">
        <v>45.17</v>
      </c>
      <c r="E14" s="263" t="n">
        <v>45.17</v>
      </c>
      <c r="F14" s="263" t="n">
        <v>45.17</v>
      </c>
      <c r="G14" s="263" t="n">
        <v>45.17</v>
      </c>
      <c r="H14" s="263" t="n">
        <v>45.17</v>
      </c>
      <c r="I14" s="264" t="n">
        <v>45.17</v>
      </c>
      <c r="J14" s="264" t="n">
        <v>45.17</v>
      </c>
      <c r="K14" s="265" t="n">
        <v>45.5</v>
      </c>
      <c r="L14" s="265" t="n">
        <v>45.5</v>
      </c>
      <c r="M14" s="265" t="n">
        <v>45.5</v>
      </c>
      <c r="N14" s="265" t="n">
        <v>45.5</v>
      </c>
      <c r="O14" s="265" t="n">
        <v>47.24</v>
      </c>
      <c r="P14" s="265" t="n">
        <v>47.24</v>
      </c>
      <c r="Q14" s="265" t="n">
        <v>47.24</v>
      </c>
      <c r="R14" s="265" t="n">
        <v>47.24</v>
      </c>
      <c r="S14" s="265" t="n">
        <v>47.24</v>
      </c>
      <c r="T14" s="265" t="n">
        <v>47.24</v>
      </c>
      <c r="U14" s="265" t="n">
        <v>47.24</v>
      </c>
      <c r="V14" s="265" t="n">
        <v>47.24</v>
      </c>
      <c r="W14" s="265" t="n">
        <v>47.3</v>
      </c>
      <c r="X14" s="265" t="n">
        <v>47.3</v>
      </c>
      <c r="Y14" s="265" t="n">
        <v>47.3</v>
      </c>
      <c r="Z14" s="265" t="n">
        <v>47.3</v>
      </c>
      <c r="AA14" s="265" t="n">
        <v>46.75</v>
      </c>
      <c r="AB14" s="265" t="n">
        <v>46.75</v>
      </c>
      <c r="AC14" s="265" t="n">
        <v>46.75</v>
      </c>
      <c r="AD14" s="265" t="n">
        <v>46.75</v>
      </c>
      <c r="AE14" s="265" t="n">
        <v>46.76</v>
      </c>
      <c r="AF14" s="265" t="n">
        <v>46.76</v>
      </c>
      <c r="AG14" s="265" t="n">
        <v>46.76</v>
      </c>
      <c r="AH14" s="265" t="n">
        <v>46.76</v>
      </c>
      <c r="AI14" s="265" t="n">
        <v>46.76</v>
      </c>
      <c r="AJ14" s="265" t="n">
        <v>46.76</v>
      </c>
      <c r="AK14" s="265" t="n">
        <v>46.76</v>
      </c>
      <c r="AL14" s="265" t="n">
        <v>46.76</v>
      </c>
      <c r="AM14" s="265" t="n">
        <v>46.76</v>
      </c>
      <c r="AN14" s="265" t="n">
        <v>46.76</v>
      </c>
      <c r="AO14" s="265" t="n">
        <v>46.76</v>
      </c>
      <c r="AP14" s="265" t="n">
        <v>46.76</v>
      </c>
      <c r="AQ14" s="265" t="n">
        <v>46.76</v>
      </c>
      <c r="AR14" s="265" t="n">
        <v>46.76</v>
      </c>
      <c r="AS14" s="265" t="n">
        <v>46.76</v>
      </c>
    </row>
    <row r="15" customFormat="false" ht="20.15" hidden="false" customHeight="true" outlineLevel="0" collapsed="false">
      <c r="A15" s="229" t="s">
        <v>146</v>
      </c>
      <c r="B15" s="263" t="n">
        <v>11.91</v>
      </c>
      <c r="C15" s="263" t="n">
        <v>11.91</v>
      </c>
      <c r="D15" s="263" t="n">
        <v>11.91</v>
      </c>
      <c r="E15" s="263" t="n">
        <v>11.91</v>
      </c>
      <c r="F15" s="263" t="n">
        <v>11.91</v>
      </c>
      <c r="G15" s="263" t="n">
        <v>13.11</v>
      </c>
      <c r="H15" s="263" t="n">
        <v>13.11</v>
      </c>
      <c r="I15" s="264" t="n">
        <v>13.11</v>
      </c>
      <c r="J15" s="264" t="n">
        <v>13.11</v>
      </c>
      <c r="K15" s="265" t="n">
        <v>13.11</v>
      </c>
      <c r="L15" s="265" t="n">
        <v>13.11</v>
      </c>
      <c r="M15" s="265" t="n">
        <v>13.11</v>
      </c>
      <c r="N15" s="265" t="n">
        <v>13.11</v>
      </c>
      <c r="O15" s="265" t="n">
        <v>13.11</v>
      </c>
      <c r="P15" s="265" t="n">
        <v>13.11</v>
      </c>
      <c r="Q15" s="265" t="n">
        <v>13.11</v>
      </c>
      <c r="R15" s="265" t="n">
        <v>13.11</v>
      </c>
      <c r="S15" s="265" t="n">
        <v>13.11</v>
      </c>
      <c r="T15" s="265" t="n">
        <v>13.11</v>
      </c>
      <c r="U15" s="265" t="n">
        <v>13.11</v>
      </c>
      <c r="V15" s="265" t="n">
        <v>13.11</v>
      </c>
      <c r="W15" s="265" t="n">
        <v>12.53</v>
      </c>
      <c r="X15" s="265" t="n">
        <v>12.53</v>
      </c>
      <c r="Y15" s="265" t="n">
        <v>12.53</v>
      </c>
      <c r="Z15" s="265" t="n">
        <v>12.53</v>
      </c>
      <c r="AA15" s="265" t="n">
        <v>12.53</v>
      </c>
      <c r="AB15" s="265" t="n">
        <v>12.53</v>
      </c>
      <c r="AC15" s="265" t="n">
        <v>12.53</v>
      </c>
      <c r="AD15" s="265" t="n">
        <v>12.53</v>
      </c>
      <c r="AE15" s="265" t="n">
        <v>12.53</v>
      </c>
      <c r="AF15" s="265" t="n">
        <v>12.53</v>
      </c>
      <c r="AG15" s="265" t="n">
        <v>12.53</v>
      </c>
      <c r="AH15" s="265" t="n">
        <v>12.53</v>
      </c>
      <c r="AI15" s="265" t="n">
        <v>12.53</v>
      </c>
      <c r="AJ15" s="265" t="n">
        <v>12.53</v>
      </c>
      <c r="AK15" s="265" t="n">
        <v>12.53</v>
      </c>
      <c r="AL15" s="265" t="n">
        <v>12.53</v>
      </c>
      <c r="AM15" s="265" t="n">
        <v>12.53</v>
      </c>
      <c r="AN15" s="265" t="n">
        <v>12.53</v>
      </c>
      <c r="AO15" s="265" t="n">
        <v>12.53</v>
      </c>
      <c r="AP15" s="265" t="n">
        <v>12.53</v>
      </c>
      <c r="AQ15" s="265" t="n">
        <v>12.53</v>
      </c>
      <c r="AR15" s="265" t="n">
        <v>12.53</v>
      </c>
      <c r="AS15" s="265" t="n">
        <v>12.53</v>
      </c>
    </row>
    <row r="16" customFormat="false" ht="20.15" hidden="false" customHeight="true" outlineLevel="0" collapsed="false">
      <c r="A16" s="229" t="s">
        <v>147</v>
      </c>
      <c r="B16" s="263" t="n">
        <v>0</v>
      </c>
      <c r="C16" s="263" t="n">
        <v>0</v>
      </c>
      <c r="D16" s="263" t="n">
        <v>0</v>
      </c>
      <c r="E16" s="263" t="n">
        <v>0</v>
      </c>
      <c r="F16" s="263" t="n">
        <v>0</v>
      </c>
      <c r="G16" s="263" t="n">
        <v>0</v>
      </c>
      <c r="H16" s="263" t="n">
        <v>0</v>
      </c>
      <c r="I16" s="264" t="n">
        <v>0</v>
      </c>
      <c r="J16" s="264" t="n">
        <v>0</v>
      </c>
      <c r="K16" s="265" t="n">
        <v>0</v>
      </c>
      <c r="L16" s="265" t="n">
        <v>0</v>
      </c>
      <c r="M16" s="265" t="n">
        <v>0</v>
      </c>
      <c r="N16" s="265" t="n">
        <v>0</v>
      </c>
      <c r="O16" s="265" t="n">
        <v>0</v>
      </c>
      <c r="P16" s="265" t="n">
        <v>0</v>
      </c>
      <c r="Q16" s="265" t="n">
        <v>0</v>
      </c>
      <c r="R16" s="265" t="n">
        <v>0</v>
      </c>
      <c r="S16" s="265" t="n">
        <v>34.2</v>
      </c>
      <c r="T16" s="265" t="n">
        <v>34.2</v>
      </c>
      <c r="U16" s="265" t="n">
        <v>34.2</v>
      </c>
      <c r="V16" s="265" t="n">
        <v>34.2</v>
      </c>
      <c r="W16" s="265" t="n">
        <v>34.2</v>
      </c>
      <c r="X16" s="265" t="n">
        <v>34.2</v>
      </c>
      <c r="Y16" s="265" t="n">
        <v>34.2</v>
      </c>
      <c r="Z16" s="265" t="n">
        <v>34.2</v>
      </c>
      <c r="AA16" s="265" t="n">
        <v>34.2</v>
      </c>
      <c r="AB16" s="265" t="n">
        <v>34.2</v>
      </c>
      <c r="AC16" s="265" t="n">
        <v>34.2</v>
      </c>
      <c r="AD16" s="265" t="n">
        <v>34.2</v>
      </c>
      <c r="AE16" s="265" t="n">
        <v>34.2</v>
      </c>
      <c r="AF16" s="265" t="n">
        <v>34.2</v>
      </c>
      <c r="AG16" s="265" t="n">
        <v>34.2</v>
      </c>
      <c r="AH16" s="265" t="n">
        <v>34.2</v>
      </c>
      <c r="AI16" s="265" t="n">
        <v>34.2</v>
      </c>
      <c r="AJ16" s="265" t="n">
        <v>34.2</v>
      </c>
      <c r="AK16" s="265" t="n">
        <v>34.2</v>
      </c>
      <c r="AL16" s="265" t="n">
        <v>34.2</v>
      </c>
      <c r="AM16" s="265" t="n">
        <v>50.2</v>
      </c>
      <c r="AN16" s="265" t="n">
        <v>50.2</v>
      </c>
      <c r="AO16" s="265" t="n">
        <v>50.2</v>
      </c>
      <c r="AP16" s="265" t="n">
        <v>50.2</v>
      </c>
      <c r="AQ16" s="265" t="n">
        <v>73.2</v>
      </c>
      <c r="AR16" s="265" t="n">
        <v>73.2</v>
      </c>
      <c r="AS16" s="265" t="n">
        <v>73.2</v>
      </c>
    </row>
    <row r="17" customFormat="false" ht="20.15" hidden="false" customHeight="true" outlineLevel="0" collapsed="false">
      <c r="A17" s="229" t="s">
        <v>148</v>
      </c>
      <c r="B17" s="263" t="n">
        <v>0</v>
      </c>
      <c r="C17" s="263" t="n">
        <v>0</v>
      </c>
      <c r="D17" s="263" t="n">
        <v>0</v>
      </c>
      <c r="E17" s="263" t="n">
        <v>0</v>
      </c>
      <c r="F17" s="263" t="n">
        <v>0</v>
      </c>
      <c r="G17" s="263" t="n">
        <v>0</v>
      </c>
      <c r="H17" s="263" t="n">
        <v>0</v>
      </c>
      <c r="I17" s="264" t="n">
        <v>0</v>
      </c>
      <c r="J17" s="264" t="n">
        <v>0</v>
      </c>
      <c r="K17" s="265" t="n">
        <v>0</v>
      </c>
      <c r="L17" s="265" t="n">
        <v>0</v>
      </c>
      <c r="M17" s="265" t="n">
        <v>0</v>
      </c>
      <c r="N17" s="265" t="n">
        <v>0</v>
      </c>
      <c r="O17" s="265" t="n">
        <v>0</v>
      </c>
      <c r="P17" s="265" t="n">
        <v>0</v>
      </c>
      <c r="Q17" s="265" t="n">
        <v>0</v>
      </c>
      <c r="R17" s="265" t="n">
        <v>0</v>
      </c>
      <c r="S17" s="265" t="n">
        <v>0</v>
      </c>
      <c r="T17" s="265" t="n">
        <v>0</v>
      </c>
      <c r="U17" s="265" t="n">
        <v>0</v>
      </c>
      <c r="V17" s="265" t="n">
        <v>0</v>
      </c>
      <c r="W17" s="265" t="n">
        <v>0</v>
      </c>
      <c r="X17" s="265" t="n">
        <v>0</v>
      </c>
      <c r="Y17" s="265" t="n">
        <v>0</v>
      </c>
      <c r="Z17" s="265" t="n">
        <v>0</v>
      </c>
      <c r="AA17" s="265" t="n">
        <v>0</v>
      </c>
      <c r="AB17" s="265" t="n">
        <v>0</v>
      </c>
      <c r="AC17" s="265" t="n">
        <v>0</v>
      </c>
      <c r="AD17" s="265" t="n">
        <v>0</v>
      </c>
      <c r="AE17" s="265" t="n">
        <v>0</v>
      </c>
      <c r="AF17" s="265" t="n">
        <v>0</v>
      </c>
      <c r="AG17" s="265" t="n">
        <v>0</v>
      </c>
      <c r="AH17" s="265" t="n">
        <v>0</v>
      </c>
      <c r="AI17" s="265" t="n">
        <v>0</v>
      </c>
      <c r="AJ17" s="265" t="n">
        <v>0</v>
      </c>
      <c r="AK17" s="265" t="n">
        <v>0</v>
      </c>
      <c r="AL17" s="265" t="n">
        <v>0</v>
      </c>
      <c r="AM17" s="265" t="n">
        <v>0</v>
      </c>
      <c r="AN17" s="265" t="n">
        <v>0</v>
      </c>
      <c r="AO17" s="265" t="n">
        <v>0</v>
      </c>
      <c r="AP17" s="265" t="n">
        <v>0</v>
      </c>
      <c r="AQ17" s="265" t="n">
        <v>0</v>
      </c>
      <c r="AR17" s="265" t="n">
        <v>0</v>
      </c>
      <c r="AS17" s="265" t="n">
        <v>0</v>
      </c>
    </row>
    <row r="18" customFormat="false" ht="20.15" hidden="false" customHeight="true" outlineLevel="0" collapsed="false">
      <c r="A18" s="229" t="s">
        <v>149</v>
      </c>
      <c r="B18" s="263" t="n">
        <v>0.34</v>
      </c>
      <c r="C18" s="263" t="n">
        <v>0.84</v>
      </c>
      <c r="D18" s="263" t="n">
        <v>1.2</v>
      </c>
      <c r="E18" s="263" t="n">
        <v>1.2</v>
      </c>
      <c r="F18" s="263" t="n">
        <v>1.2</v>
      </c>
      <c r="G18" s="263" t="n">
        <v>1.2</v>
      </c>
      <c r="H18" s="263" t="n">
        <v>1.2</v>
      </c>
      <c r="I18" s="264" t="n">
        <v>1.2</v>
      </c>
      <c r="J18" s="264" t="n">
        <v>1.29</v>
      </c>
      <c r="K18" s="265" t="n">
        <v>1.78</v>
      </c>
      <c r="L18" s="265" t="n">
        <v>1.8</v>
      </c>
      <c r="M18" s="265" t="n">
        <v>2.31</v>
      </c>
      <c r="N18" s="265" t="n">
        <v>2.49</v>
      </c>
      <c r="O18" s="265" t="n">
        <v>2.48</v>
      </c>
      <c r="P18" s="265" t="n">
        <v>3.64</v>
      </c>
      <c r="Q18" s="265" t="n">
        <v>3.62</v>
      </c>
      <c r="R18" s="265" t="n">
        <v>3.63</v>
      </c>
      <c r="S18" s="265" t="n">
        <v>4.08</v>
      </c>
      <c r="T18" s="265" t="n">
        <v>5.41</v>
      </c>
      <c r="U18" s="265" t="n">
        <v>6.58</v>
      </c>
      <c r="V18" s="265" t="n">
        <v>7.01</v>
      </c>
      <c r="W18" s="265" t="n">
        <v>7.56</v>
      </c>
      <c r="X18" s="265" t="n">
        <v>7.71</v>
      </c>
      <c r="Y18" s="265" t="n">
        <v>8.18</v>
      </c>
      <c r="Z18" s="265" t="n">
        <v>8.25</v>
      </c>
      <c r="AA18" s="265" t="n">
        <v>17.21</v>
      </c>
      <c r="AB18" s="265" t="n">
        <v>17.21</v>
      </c>
      <c r="AC18" s="265" t="n">
        <v>17.21</v>
      </c>
      <c r="AD18" s="265" t="n">
        <v>17.21</v>
      </c>
      <c r="AE18" s="265" t="n">
        <v>17.65</v>
      </c>
      <c r="AF18" s="265" t="n">
        <v>17.65</v>
      </c>
      <c r="AG18" s="265" t="n">
        <v>17.65</v>
      </c>
      <c r="AH18" s="265" t="n">
        <v>17.65</v>
      </c>
      <c r="AI18" s="265" t="n">
        <v>17.65</v>
      </c>
      <c r="AJ18" s="265" t="n">
        <v>17.65</v>
      </c>
      <c r="AK18" s="265" t="n">
        <v>17.65</v>
      </c>
      <c r="AL18" s="265" t="n">
        <v>17.65</v>
      </c>
      <c r="AM18" s="265" t="n">
        <v>17.65</v>
      </c>
      <c r="AN18" s="265" t="n">
        <v>17.65</v>
      </c>
      <c r="AO18" s="265" t="n">
        <v>17.65</v>
      </c>
      <c r="AP18" s="265" t="n">
        <v>17.65</v>
      </c>
      <c r="AQ18" s="265" t="n">
        <v>19.46</v>
      </c>
      <c r="AR18" s="265" t="n">
        <v>19.46</v>
      </c>
      <c r="AS18" s="265" t="n">
        <v>19.46</v>
      </c>
    </row>
    <row r="19" customFormat="false" ht="20.15" hidden="false" customHeight="true" outlineLevel="0" collapsed="false">
      <c r="A19" s="229" t="s">
        <v>150</v>
      </c>
      <c r="B19" s="263" t="n">
        <v>39.54</v>
      </c>
      <c r="C19" s="263" t="n">
        <v>41.38</v>
      </c>
      <c r="D19" s="263" t="n">
        <v>41.38</v>
      </c>
      <c r="E19" s="263" t="n">
        <v>41.38</v>
      </c>
      <c r="F19" s="263" t="n">
        <v>41.68</v>
      </c>
      <c r="G19" s="263" t="n">
        <v>38.2</v>
      </c>
      <c r="H19" s="263" t="n">
        <v>38.2</v>
      </c>
      <c r="I19" s="263" t="n">
        <v>38.2</v>
      </c>
      <c r="J19" s="264" t="n">
        <v>38.5</v>
      </c>
      <c r="K19" s="265" t="n">
        <v>38.5</v>
      </c>
      <c r="L19" s="265" t="n">
        <v>38.5</v>
      </c>
      <c r="M19" s="265" t="n">
        <v>38.5</v>
      </c>
      <c r="N19" s="265" t="n">
        <v>38.5</v>
      </c>
      <c r="O19" s="265" t="n">
        <v>38.5</v>
      </c>
      <c r="P19" s="265" t="n">
        <v>44.49</v>
      </c>
      <c r="Q19" s="265" t="n">
        <v>44.49</v>
      </c>
      <c r="R19" s="265" t="n">
        <v>44.49</v>
      </c>
      <c r="S19" s="265" t="n">
        <v>45.49</v>
      </c>
      <c r="T19" s="265" t="n">
        <v>45.49</v>
      </c>
      <c r="U19" s="265" t="n">
        <v>45.49</v>
      </c>
      <c r="V19" s="265" t="n">
        <v>45.49</v>
      </c>
      <c r="W19" s="265" t="n">
        <v>50.61</v>
      </c>
      <c r="X19" s="265" t="n">
        <v>50.71</v>
      </c>
      <c r="Y19" s="265" t="n">
        <v>59.76</v>
      </c>
      <c r="Z19" s="265" t="n">
        <v>59.76</v>
      </c>
      <c r="AA19" s="265" t="n">
        <v>66.51</v>
      </c>
      <c r="AB19" s="265" t="n">
        <v>106.51</v>
      </c>
      <c r="AC19" s="265" t="n">
        <v>106.51</v>
      </c>
      <c r="AD19" s="265" t="n">
        <v>106.51</v>
      </c>
      <c r="AE19" s="265" t="n">
        <v>137.28</v>
      </c>
      <c r="AF19" s="265" t="n">
        <v>137.28</v>
      </c>
      <c r="AG19" s="265" t="n">
        <v>137.28</v>
      </c>
      <c r="AH19" s="265" t="n">
        <v>137.28</v>
      </c>
      <c r="AI19" s="265" t="n">
        <v>147.8</v>
      </c>
      <c r="AJ19" s="265" t="n">
        <v>147.8</v>
      </c>
      <c r="AK19" s="265" t="n">
        <v>147.8</v>
      </c>
      <c r="AL19" s="265" t="n">
        <v>166.06</v>
      </c>
      <c r="AM19" s="265" t="n">
        <v>166.06</v>
      </c>
      <c r="AN19" s="265" t="n">
        <v>166.06</v>
      </c>
      <c r="AO19" s="265" t="n">
        <v>166.06</v>
      </c>
      <c r="AP19" s="265" t="n">
        <v>166.06</v>
      </c>
      <c r="AQ19" s="265" t="n">
        <v>166.06</v>
      </c>
      <c r="AR19" s="265" t="n">
        <v>166.06</v>
      </c>
      <c r="AS19" s="265" t="n">
        <v>166.06</v>
      </c>
    </row>
    <row r="20" s="268" customFormat="true" ht="20.15" hidden="false" customHeight="true" outlineLevel="0" collapsed="false">
      <c r="A20" s="266" t="s">
        <v>151</v>
      </c>
      <c r="B20" s="267" t="n">
        <v>794.09</v>
      </c>
      <c r="C20" s="267" t="n">
        <v>826.03</v>
      </c>
      <c r="D20" s="267" t="n">
        <v>843.75</v>
      </c>
      <c r="E20" s="267" t="n">
        <v>861.33</v>
      </c>
      <c r="F20" s="267" t="n">
        <v>896.73</v>
      </c>
      <c r="G20" s="267" t="n">
        <v>938.93</v>
      </c>
      <c r="H20" s="267" t="n">
        <v>946.45</v>
      </c>
      <c r="I20" s="267" t="n">
        <v>964.88</v>
      </c>
      <c r="J20" s="267" t="n">
        <v>1010.88</v>
      </c>
      <c r="K20" s="267" t="n">
        <v>1083.84</v>
      </c>
      <c r="L20" s="267" t="n">
        <v>1093.72</v>
      </c>
      <c r="M20" s="267" t="n">
        <v>1129.27</v>
      </c>
      <c r="N20" s="267" t="n">
        <v>1182.39</v>
      </c>
      <c r="O20" s="267" t="n">
        <v>1413.44</v>
      </c>
      <c r="P20" s="267" t="n">
        <v>1507.43</v>
      </c>
      <c r="Q20" s="267" t="n">
        <v>1761.56</v>
      </c>
      <c r="R20" s="267" t="n">
        <v>1836.39</v>
      </c>
      <c r="S20" s="267" t="n">
        <v>2168.32</v>
      </c>
      <c r="T20" s="267" t="n">
        <v>2240.8</v>
      </c>
      <c r="U20" s="267" t="n">
        <v>2270.2</v>
      </c>
      <c r="V20" s="267" t="n">
        <v>2360.99</v>
      </c>
      <c r="W20" s="267" t="n">
        <v>2533.24</v>
      </c>
      <c r="X20" s="267" t="n">
        <v>2572.09</v>
      </c>
      <c r="Y20" s="267" t="n">
        <v>2652.21</v>
      </c>
      <c r="Z20" s="267" t="n">
        <v>2829.92</v>
      </c>
      <c r="AA20" s="267" t="n">
        <v>3010.53</v>
      </c>
      <c r="AB20" s="267" t="n">
        <v>3134.14</v>
      </c>
      <c r="AC20" s="267" t="n">
        <v>3162.12</v>
      </c>
      <c r="AD20" s="267" t="n">
        <v>3174.05</v>
      </c>
      <c r="AE20" s="267" t="n">
        <f aca="false">SUM(AE8:AE19)</f>
        <v>3326.52</v>
      </c>
      <c r="AF20" s="267" t="n">
        <f aca="false">SUM(AF8:AF19)</f>
        <v>3327.12</v>
      </c>
      <c r="AG20" s="267" t="n">
        <f aca="false">SUM(AG8:AG19)</f>
        <v>3327.93</v>
      </c>
      <c r="AH20" s="267" t="n">
        <f aca="false">SUM(AH8:AH19)</f>
        <v>3367.53</v>
      </c>
      <c r="AI20" s="267" t="n">
        <f aca="false">SUM(AI8:AI19)</f>
        <v>3418.22</v>
      </c>
      <c r="AJ20" s="267" t="n">
        <f aca="false">SUM(AJ8:AJ19)</f>
        <v>3437.42</v>
      </c>
      <c r="AK20" s="267" t="n">
        <f aca="false">SUM(AK8:AK19)</f>
        <v>3485.13</v>
      </c>
      <c r="AL20" s="267" t="n">
        <f aca="false">SUM(AL8:AL19)</f>
        <v>3537.04</v>
      </c>
      <c r="AM20" s="267" t="n">
        <f aca="false">SUM(AM8:AM19)</f>
        <v>3557.55</v>
      </c>
      <c r="AN20" s="267" t="n">
        <f aca="false">SUM(AN8:AN19)</f>
        <v>3567.58</v>
      </c>
      <c r="AO20" s="267" t="n">
        <f aca="false">SUM(AO8:AO19)</f>
        <v>3570.24</v>
      </c>
      <c r="AP20" s="267" t="n">
        <f aca="false">SUM(AP8:AP19)</f>
        <v>3619.25</v>
      </c>
      <c r="AQ20" s="267" t="n">
        <f aca="false">SUM(AQ8:AQ19)</f>
        <v>3623.7</v>
      </c>
      <c r="AR20" s="267" t="n">
        <f aca="false">SUM(AR8:AR19)</f>
        <v>3627.71</v>
      </c>
      <c r="AS20" s="267" t="n">
        <f aca="false">SUM(AS8:AS19)</f>
        <v>3632.22</v>
      </c>
    </row>
    <row r="21" customFormat="false" ht="20.15" hidden="false" customHeight="true" outlineLevel="0" collapsed="false">
      <c r="A21" s="269"/>
      <c r="B21" s="270"/>
      <c r="C21" s="270"/>
      <c r="D21" s="270"/>
      <c r="E21" s="270"/>
      <c r="F21" s="265"/>
      <c r="G21" s="265"/>
      <c r="H21" s="264"/>
      <c r="I21" s="264"/>
      <c r="J21" s="264"/>
      <c r="K21" s="264"/>
      <c r="L21" s="264"/>
      <c r="M21" s="264"/>
      <c r="N21" s="264"/>
      <c r="O21" s="264"/>
      <c r="P21" s="264"/>
      <c r="Q21" s="264"/>
      <c r="R21" s="271"/>
      <c r="S21" s="264"/>
      <c r="T21" s="264"/>
      <c r="U21" s="264"/>
      <c r="V21" s="264"/>
      <c r="W21" s="264"/>
      <c r="X21" s="264"/>
      <c r="Y21" s="264"/>
      <c r="Z21" s="264"/>
      <c r="AA21" s="264"/>
      <c r="AB21" s="264"/>
      <c r="AC21" s="264"/>
      <c r="AD21" s="264"/>
      <c r="AE21" s="264"/>
      <c r="AF21" s="264"/>
      <c r="AG21" s="264"/>
      <c r="AH21" s="264"/>
      <c r="AI21" s="264"/>
      <c r="AJ21" s="264"/>
      <c r="AK21" s="264"/>
      <c r="AL21" s="264"/>
      <c r="AM21" s="264"/>
      <c r="AN21" s="264"/>
      <c r="AO21" s="264"/>
      <c r="AP21" s="264"/>
      <c r="AQ21" s="264"/>
      <c r="AR21" s="264"/>
    </row>
    <row r="22" customFormat="false" ht="45" hidden="false" customHeight="true" outlineLevel="0" collapsed="false">
      <c r="A22" s="272" t="s">
        <v>280</v>
      </c>
      <c r="B22" s="215" t="s">
        <v>198</v>
      </c>
      <c r="C22" s="215" t="s">
        <v>199</v>
      </c>
      <c r="D22" s="215" t="s">
        <v>200</v>
      </c>
      <c r="E22" s="215" t="s">
        <v>201</v>
      </c>
      <c r="F22" s="215" t="s">
        <v>202</v>
      </c>
      <c r="G22" s="215" t="s">
        <v>203</v>
      </c>
      <c r="H22" s="215" t="s">
        <v>204</v>
      </c>
      <c r="I22" s="215" t="s">
        <v>205</v>
      </c>
      <c r="J22" s="215" t="s">
        <v>206</v>
      </c>
      <c r="K22" s="215" t="s">
        <v>207</v>
      </c>
      <c r="L22" s="215" t="s">
        <v>208</v>
      </c>
      <c r="M22" s="215" t="s">
        <v>209</v>
      </c>
      <c r="N22" s="215" t="s">
        <v>210</v>
      </c>
      <c r="O22" s="215" t="s">
        <v>211</v>
      </c>
      <c r="P22" s="215" t="s">
        <v>212</v>
      </c>
      <c r="Q22" s="215" t="s">
        <v>213</v>
      </c>
      <c r="R22" s="215" t="s">
        <v>214</v>
      </c>
      <c r="S22" s="215" t="s">
        <v>215</v>
      </c>
      <c r="T22" s="215" t="s">
        <v>216</v>
      </c>
      <c r="U22" s="215" t="s">
        <v>217</v>
      </c>
      <c r="V22" s="215" t="s">
        <v>218</v>
      </c>
      <c r="W22" s="215" t="s">
        <v>219</v>
      </c>
      <c r="X22" s="215" t="s">
        <v>220</v>
      </c>
      <c r="Y22" s="215" t="s">
        <v>221</v>
      </c>
      <c r="Z22" s="215" t="s">
        <v>222</v>
      </c>
      <c r="AA22" s="215" t="s">
        <v>223</v>
      </c>
      <c r="AB22" s="215" t="s">
        <v>224</v>
      </c>
      <c r="AC22" s="215" t="s">
        <v>225</v>
      </c>
      <c r="AD22" s="215" t="s">
        <v>226</v>
      </c>
      <c r="AE22" s="215" t="s">
        <v>227</v>
      </c>
      <c r="AF22" s="215" t="s">
        <v>228</v>
      </c>
      <c r="AG22" s="215" t="s">
        <v>229</v>
      </c>
      <c r="AH22" s="215" t="s">
        <v>230</v>
      </c>
      <c r="AI22" s="215" t="s">
        <v>231</v>
      </c>
      <c r="AJ22" s="215" t="s">
        <v>232</v>
      </c>
      <c r="AK22" s="215" t="s">
        <v>233</v>
      </c>
      <c r="AL22" s="215" t="s">
        <v>234</v>
      </c>
      <c r="AM22" s="215" t="s">
        <v>235</v>
      </c>
      <c r="AN22" s="215" t="s">
        <v>236</v>
      </c>
      <c r="AO22" s="215" t="s">
        <v>237</v>
      </c>
      <c r="AP22" s="215" t="s">
        <v>238</v>
      </c>
      <c r="AQ22" s="215" t="s">
        <v>239</v>
      </c>
      <c r="AR22" s="215" t="s">
        <v>240</v>
      </c>
      <c r="AS22" s="206" t="s">
        <v>241</v>
      </c>
    </row>
    <row r="23" customFormat="false" ht="20.15" hidden="false" customHeight="true" outlineLevel="0" collapsed="false">
      <c r="A23" s="229" t="s">
        <v>141</v>
      </c>
      <c r="B23" s="250" t="s">
        <v>192</v>
      </c>
      <c r="C23" s="263" t="n">
        <v>210.69</v>
      </c>
      <c r="D23" s="263" t="n">
        <v>238.21</v>
      </c>
      <c r="E23" s="263" t="n">
        <v>177.33</v>
      </c>
      <c r="F23" s="263" t="n">
        <v>377.36</v>
      </c>
      <c r="G23" s="265" t="n">
        <v>256.29</v>
      </c>
      <c r="H23" s="265" t="n">
        <v>225.53</v>
      </c>
      <c r="I23" s="264" t="n">
        <v>198.37</v>
      </c>
      <c r="J23" s="264" t="n">
        <v>291.51</v>
      </c>
      <c r="K23" s="265" t="n">
        <v>271.29</v>
      </c>
      <c r="L23" s="265" t="n">
        <v>312.28</v>
      </c>
      <c r="M23" s="265" t="n">
        <v>182.64</v>
      </c>
      <c r="N23" s="265" t="n">
        <v>421.01</v>
      </c>
      <c r="O23" s="265" t="n">
        <v>470.77</v>
      </c>
      <c r="P23" s="265" t="n">
        <v>194.08</v>
      </c>
      <c r="Q23" s="265" t="n">
        <v>200.06</v>
      </c>
      <c r="R23" s="265" t="n">
        <v>460.21</v>
      </c>
      <c r="S23" s="265" t="n">
        <v>449.52</v>
      </c>
      <c r="T23" s="265" t="n">
        <v>328.15</v>
      </c>
      <c r="U23" s="265" t="n">
        <v>278.48</v>
      </c>
      <c r="V23" s="265" t="n">
        <v>553.43</v>
      </c>
      <c r="W23" s="265" t="n">
        <v>469.98</v>
      </c>
      <c r="X23" s="265" t="n">
        <v>244.8</v>
      </c>
      <c r="Y23" s="265" t="n">
        <v>317.26</v>
      </c>
      <c r="Z23" s="265" t="n">
        <v>386.03</v>
      </c>
      <c r="AA23" s="265" t="n">
        <v>647.11</v>
      </c>
      <c r="AB23" s="265" t="n">
        <v>478.61</v>
      </c>
      <c r="AC23" s="265" t="n">
        <v>489.87</v>
      </c>
      <c r="AD23" s="265" t="n">
        <v>803.79</v>
      </c>
      <c r="AE23" s="265" t="n">
        <v>887.03</v>
      </c>
      <c r="AF23" s="265" t="n">
        <v>418.33</v>
      </c>
      <c r="AG23" s="265" t="n">
        <v>431.63</v>
      </c>
      <c r="AH23" s="265" t="n">
        <v>871.7</v>
      </c>
      <c r="AI23" s="265" t="n">
        <v>825.23</v>
      </c>
      <c r="AJ23" s="265" t="n">
        <v>515.93</v>
      </c>
      <c r="AK23" s="265" t="n">
        <v>637.97</v>
      </c>
      <c r="AL23" s="265" t="n">
        <v>886.04</v>
      </c>
      <c r="AM23" s="265" t="n">
        <v>1243.83</v>
      </c>
      <c r="AN23" s="265" t="n">
        <v>617.12</v>
      </c>
      <c r="AO23" s="265" t="n">
        <v>670.91</v>
      </c>
      <c r="AP23" s="265" t="n">
        <v>1057.17</v>
      </c>
      <c r="AQ23" s="265" t="n">
        <v>1024.58</v>
      </c>
      <c r="AR23" s="265" t="n">
        <v>483.89</v>
      </c>
      <c r="AS23" s="265" t="n">
        <v>412.22</v>
      </c>
    </row>
    <row r="24" customFormat="false" ht="20.15" hidden="false" customHeight="true" outlineLevel="0" collapsed="false">
      <c r="A24" s="229" t="s">
        <v>142</v>
      </c>
      <c r="B24" s="250" t="s">
        <v>192</v>
      </c>
      <c r="C24" s="263" t="n">
        <v>98.87</v>
      </c>
      <c r="D24" s="263" t="n">
        <v>106.09</v>
      </c>
      <c r="E24" s="263" t="n">
        <v>77.42</v>
      </c>
      <c r="F24" s="263" t="n">
        <v>172.13</v>
      </c>
      <c r="G24" s="265" t="n">
        <v>128.55</v>
      </c>
      <c r="H24" s="265" t="n">
        <v>104.89</v>
      </c>
      <c r="I24" s="264" t="n">
        <v>104.72</v>
      </c>
      <c r="J24" s="264" t="n">
        <v>136.65</v>
      </c>
      <c r="K24" s="265" t="n">
        <v>123.45</v>
      </c>
      <c r="L24" s="265" t="n">
        <v>115.6</v>
      </c>
      <c r="M24" s="265" t="n">
        <v>81.36</v>
      </c>
      <c r="N24" s="265" t="n">
        <v>161.37</v>
      </c>
      <c r="O24" s="265" t="n">
        <v>178.45</v>
      </c>
      <c r="P24" s="265" t="n">
        <v>107.12</v>
      </c>
      <c r="Q24" s="265" t="n">
        <v>196.35</v>
      </c>
      <c r="R24" s="265" t="n">
        <v>483.74</v>
      </c>
      <c r="S24" s="265" t="n">
        <v>439.23</v>
      </c>
      <c r="T24" s="265" t="n">
        <v>426.06</v>
      </c>
      <c r="U24" s="265" t="n">
        <v>406.3</v>
      </c>
      <c r="V24" s="265" t="n">
        <v>679.57</v>
      </c>
      <c r="W24" s="265" t="n">
        <v>623.49</v>
      </c>
      <c r="X24" s="265" t="n">
        <v>349.59</v>
      </c>
      <c r="Y24" s="265" t="n">
        <v>478.26</v>
      </c>
      <c r="Z24" s="265" t="n">
        <v>560.17</v>
      </c>
      <c r="AA24" s="265" t="n">
        <v>684</v>
      </c>
      <c r="AB24" s="265" t="n">
        <v>464.52</v>
      </c>
      <c r="AC24" s="265" t="n">
        <v>445.74</v>
      </c>
      <c r="AD24" s="265" t="n">
        <v>837.07</v>
      </c>
      <c r="AE24" s="265" t="n">
        <v>782.28</v>
      </c>
      <c r="AF24" s="265" t="n">
        <v>306.98</v>
      </c>
      <c r="AG24" s="265" t="n">
        <v>400.59</v>
      </c>
      <c r="AH24" s="265" t="n">
        <v>708.51</v>
      </c>
      <c r="AI24" s="265" t="n">
        <v>680.82</v>
      </c>
      <c r="AJ24" s="265" t="n">
        <v>437.25</v>
      </c>
      <c r="AK24" s="265" t="n">
        <v>474.56</v>
      </c>
      <c r="AL24" s="265" t="n">
        <v>630.3</v>
      </c>
      <c r="AM24" s="265" t="n">
        <v>848.97</v>
      </c>
      <c r="AN24" s="265" t="n">
        <v>407.76</v>
      </c>
      <c r="AO24" s="265" t="n">
        <v>461.92</v>
      </c>
      <c r="AP24" s="265" t="n">
        <v>673.84</v>
      </c>
      <c r="AQ24" s="265" t="n">
        <v>616.56</v>
      </c>
      <c r="AR24" s="265" t="n">
        <v>287.99</v>
      </c>
      <c r="AS24" s="265" t="n">
        <v>266.83</v>
      </c>
    </row>
    <row r="25" customFormat="false" ht="20.15" hidden="false" customHeight="true" outlineLevel="0" collapsed="false">
      <c r="A25" s="258" t="s">
        <v>156</v>
      </c>
      <c r="B25" s="263" t="n">
        <v>0</v>
      </c>
      <c r="C25" s="263" t="n">
        <v>0</v>
      </c>
      <c r="D25" s="263" t="n">
        <v>0</v>
      </c>
      <c r="E25" s="263" t="n">
        <v>0</v>
      </c>
      <c r="F25" s="263" t="n">
        <v>0</v>
      </c>
      <c r="G25" s="265" t="n">
        <v>0</v>
      </c>
      <c r="H25" s="265" t="n">
        <v>0</v>
      </c>
      <c r="I25" s="264" t="n">
        <v>0</v>
      </c>
      <c r="J25" s="264" t="n">
        <v>0</v>
      </c>
      <c r="K25" s="265" t="n">
        <v>0</v>
      </c>
      <c r="L25" s="265" t="n">
        <v>0</v>
      </c>
      <c r="M25" s="265" t="n">
        <v>0</v>
      </c>
      <c r="N25" s="265" t="n">
        <v>0</v>
      </c>
      <c r="O25" s="265" t="n">
        <v>0</v>
      </c>
      <c r="P25" s="265" t="n">
        <v>0</v>
      </c>
      <c r="Q25" s="265" t="n">
        <v>0</v>
      </c>
      <c r="R25" s="265" t="n">
        <v>0</v>
      </c>
      <c r="S25" s="265" t="n">
        <v>0</v>
      </c>
      <c r="T25" s="265" t="n">
        <v>0</v>
      </c>
      <c r="U25" s="265" t="n">
        <v>0</v>
      </c>
      <c r="V25" s="265" t="n">
        <v>0</v>
      </c>
      <c r="W25" s="265" t="n">
        <v>0</v>
      </c>
      <c r="X25" s="265" t="n">
        <v>0</v>
      </c>
      <c r="Y25" s="265" t="n">
        <v>0</v>
      </c>
      <c r="Z25" s="265" t="n">
        <v>0</v>
      </c>
      <c r="AA25" s="265" t="n">
        <v>0</v>
      </c>
      <c r="AB25" s="265" t="n">
        <v>0</v>
      </c>
      <c r="AC25" s="265" t="n">
        <v>0</v>
      </c>
      <c r="AD25" s="265" t="n">
        <v>0</v>
      </c>
      <c r="AE25" s="265" t="n">
        <v>0</v>
      </c>
      <c r="AF25" s="265" t="n">
        <v>0</v>
      </c>
      <c r="AG25" s="265" t="n">
        <v>0</v>
      </c>
      <c r="AH25" s="265" t="n">
        <v>0</v>
      </c>
      <c r="AI25" s="265" t="n">
        <v>0</v>
      </c>
      <c r="AJ25" s="265" t="n">
        <v>0</v>
      </c>
      <c r="AK25" s="265" t="n">
        <v>0</v>
      </c>
      <c r="AL25" s="265" t="n">
        <v>0</v>
      </c>
      <c r="AM25" s="265" t="n">
        <v>0</v>
      </c>
      <c r="AN25" s="265" t="n">
        <v>0</v>
      </c>
      <c r="AO25" s="265" t="n">
        <v>0</v>
      </c>
      <c r="AP25" s="265" t="n">
        <v>0</v>
      </c>
      <c r="AQ25" s="265" t="n">
        <v>0</v>
      </c>
      <c r="AR25" s="265" t="n">
        <v>0</v>
      </c>
      <c r="AS25" s="265" t="n">
        <v>0</v>
      </c>
    </row>
    <row r="26" customFormat="false" ht="20.15" hidden="false" customHeight="true" outlineLevel="0" collapsed="false">
      <c r="A26" s="258" t="s">
        <v>262</v>
      </c>
      <c r="B26" s="251" t="s">
        <v>192</v>
      </c>
      <c r="C26" s="263" t="n">
        <v>0.5</v>
      </c>
      <c r="D26" s="263" t="n">
        <v>3.17</v>
      </c>
      <c r="E26" s="263" t="n">
        <v>5.54</v>
      </c>
      <c r="F26" s="263" t="n">
        <v>2.93</v>
      </c>
      <c r="G26" s="265" t="n">
        <v>11.23</v>
      </c>
      <c r="H26" s="265" t="n">
        <v>28</v>
      </c>
      <c r="I26" s="264" t="n">
        <v>35.81</v>
      </c>
      <c r="J26" s="264" t="n">
        <v>11.88</v>
      </c>
      <c r="K26" s="265" t="n">
        <v>9.07</v>
      </c>
      <c r="L26" s="265" t="n">
        <v>43.01</v>
      </c>
      <c r="M26" s="265" t="n">
        <v>49.32</v>
      </c>
      <c r="N26" s="265" t="n">
        <v>17.29</v>
      </c>
      <c r="O26" s="265" t="n">
        <v>25.03</v>
      </c>
      <c r="P26" s="265" t="n">
        <v>78.84</v>
      </c>
      <c r="Q26" s="265" t="n">
        <v>95.29</v>
      </c>
      <c r="R26" s="265" t="n">
        <v>35.75</v>
      </c>
      <c r="S26" s="265" t="n">
        <v>65.57</v>
      </c>
      <c r="T26" s="265" t="n">
        <v>217.45</v>
      </c>
      <c r="U26" s="265" t="n">
        <v>192.61</v>
      </c>
      <c r="V26" s="265" t="n">
        <v>55.82</v>
      </c>
      <c r="W26" s="265" t="n">
        <v>109.99</v>
      </c>
      <c r="X26" s="265" t="n">
        <v>309.13</v>
      </c>
      <c r="Y26" s="265" t="n">
        <v>283.89</v>
      </c>
      <c r="Z26" s="265" t="n">
        <v>102.73</v>
      </c>
      <c r="AA26" s="265" t="n">
        <v>122.89</v>
      </c>
      <c r="AB26" s="265" t="n">
        <v>360.39</v>
      </c>
      <c r="AC26" s="265" t="n">
        <v>319.23</v>
      </c>
      <c r="AD26" s="265" t="n">
        <v>111.88</v>
      </c>
      <c r="AE26" s="265" t="n">
        <v>158.58</v>
      </c>
      <c r="AF26" s="265" t="n">
        <v>410.36</v>
      </c>
      <c r="AG26" s="265" t="n">
        <v>353.77</v>
      </c>
      <c r="AH26" s="265" t="n">
        <v>116.26</v>
      </c>
      <c r="AI26" s="265" t="n">
        <v>170.84</v>
      </c>
      <c r="AJ26" s="265" t="n">
        <v>400.69</v>
      </c>
      <c r="AK26" s="265" t="n">
        <v>370.99</v>
      </c>
      <c r="AL26" s="265" t="n">
        <v>106.59</v>
      </c>
      <c r="AM26" s="265" t="n">
        <v>169.18</v>
      </c>
      <c r="AN26" s="265" t="n">
        <v>451.87</v>
      </c>
      <c r="AO26" s="265" t="n">
        <v>344.76</v>
      </c>
      <c r="AP26" s="265" t="n">
        <v>96.95</v>
      </c>
      <c r="AQ26" s="265" t="n">
        <v>146.37</v>
      </c>
      <c r="AR26" s="265" t="n">
        <v>417.03</v>
      </c>
      <c r="AS26" s="265" t="n">
        <v>350.36</v>
      </c>
    </row>
    <row r="27" customFormat="false" ht="20.15" hidden="false" customHeight="true" outlineLevel="0" collapsed="false">
      <c r="A27" s="258" t="s">
        <v>158</v>
      </c>
      <c r="B27" s="251" t="s">
        <v>192</v>
      </c>
      <c r="C27" s="263" t="n">
        <v>75.64</v>
      </c>
      <c r="D27" s="263" t="n">
        <v>40.19</v>
      </c>
      <c r="E27" s="263" t="n">
        <v>67.95</v>
      </c>
      <c r="F27" s="263" t="n">
        <v>85.99</v>
      </c>
      <c r="G27" s="265" t="n">
        <v>88.7</v>
      </c>
      <c r="H27" s="265" t="n">
        <v>65.28</v>
      </c>
      <c r="I27" s="264" t="n">
        <v>77.31</v>
      </c>
      <c r="J27" s="264" t="n">
        <v>116.56</v>
      </c>
      <c r="K27" s="265" t="n">
        <v>74.58</v>
      </c>
      <c r="L27" s="265" t="n">
        <v>27.05</v>
      </c>
      <c r="M27" s="265" t="n">
        <v>37.69</v>
      </c>
      <c r="N27" s="265" t="n">
        <v>89.19</v>
      </c>
      <c r="O27" s="265" t="n">
        <v>120.21</v>
      </c>
      <c r="P27" s="265" t="n">
        <v>35.52</v>
      </c>
      <c r="Q27" s="265" t="n">
        <v>23.23</v>
      </c>
      <c r="R27" s="265" t="n">
        <v>98.53</v>
      </c>
      <c r="S27" s="265" t="n">
        <v>105.15</v>
      </c>
      <c r="T27" s="265" t="n">
        <v>56.1</v>
      </c>
      <c r="U27" s="265" t="n">
        <v>46.02</v>
      </c>
      <c r="V27" s="265" t="n">
        <v>144.37</v>
      </c>
      <c r="W27" s="265" t="n">
        <v>138.67</v>
      </c>
      <c r="X27" s="265" t="n">
        <v>49.65</v>
      </c>
      <c r="Y27" s="265" t="n">
        <v>81.45</v>
      </c>
      <c r="Z27" s="265" t="n">
        <v>69.19</v>
      </c>
      <c r="AA27" s="265" t="n">
        <v>103.99</v>
      </c>
      <c r="AB27" s="265" t="n">
        <v>50.01</v>
      </c>
      <c r="AC27" s="265" t="n">
        <v>78.16</v>
      </c>
      <c r="AD27" s="265" t="n">
        <v>138.78</v>
      </c>
      <c r="AE27" s="265" t="n">
        <v>110</v>
      </c>
      <c r="AF27" s="265" t="n">
        <v>47.1</v>
      </c>
      <c r="AG27" s="265" t="n">
        <v>29.7</v>
      </c>
      <c r="AH27" s="265" t="n">
        <v>102.11</v>
      </c>
      <c r="AI27" s="265" t="n">
        <v>113.75</v>
      </c>
      <c r="AJ27" s="265" t="n">
        <v>50</v>
      </c>
      <c r="AK27" s="265" t="n">
        <v>60.39</v>
      </c>
      <c r="AL27" s="265" t="n">
        <v>133.3</v>
      </c>
      <c r="AM27" s="265" t="n">
        <v>133.06</v>
      </c>
      <c r="AN27" s="265" t="n">
        <v>26.91</v>
      </c>
      <c r="AO27" s="265" t="n">
        <v>72.08</v>
      </c>
      <c r="AP27" s="265" t="n">
        <v>143.23</v>
      </c>
      <c r="AQ27" s="265" t="n">
        <v>129.59</v>
      </c>
      <c r="AR27" s="265" t="n">
        <v>57.63</v>
      </c>
      <c r="AS27" s="265" t="n">
        <v>33.6</v>
      </c>
    </row>
    <row r="28" customFormat="false" ht="20.15" hidden="false" customHeight="true" outlineLevel="0" collapsed="false">
      <c r="A28" s="258" t="s">
        <v>159</v>
      </c>
      <c r="B28" s="251" t="s">
        <v>192</v>
      </c>
      <c r="C28" s="263" t="n">
        <v>55.12</v>
      </c>
      <c r="D28" s="263" t="n">
        <v>53.66</v>
      </c>
      <c r="E28" s="263" t="n">
        <v>55.02</v>
      </c>
      <c r="F28" s="263" t="n">
        <v>56.21</v>
      </c>
      <c r="G28" s="265" t="n">
        <v>55.09</v>
      </c>
      <c r="H28" s="265" t="n">
        <v>53.71</v>
      </c>
      <c r="I28" s="264" t="n">
        <v>52.64</v>
      </c>
      <c r="J28" s="264" t="n">
        <v>53.53</v>
      </c>
      <c r="K28" s="265" t="n">
        <v>48.96</v>
      </c>
      <c r="L28" s="265" t="n">
        <v>49.42</v>
      </c>
      <c r="M28" s="265" t="n">
        <v>49.82</v>
      </c>
      <c r="N28" s="265" t="n">
        <v>52.19</v>
      </c>
      <c r="O28" s="265" t="n">
        <v>48.7</v>
      </c>
      <c r="P28" s="265" t="n">
        <v>47.14</v>
      </c>
      <c r="Q28" s="265" t="n">
        <v>48.75</v>
      </c>
      <c r="R28" s="265" t="n">
        <v>48.84</v>
      </c>
      <c r="S28" s="265" t="n">
        <v>46.03</v>
      </c>
      <c r="T28" s="265" t="n">
        <v>45</v>
      </c>
      <c r="U28" s="265" t="n">
        <v>44.41</v>
      </c>
      <c r="V28" s="265" t="n">
        <v>43.77</v>
      </c>
      <c r="W28" s="265" t="n">
        <v>41.46</v>
      </c>
      <c r="X28" s="265" t="n">
        <v>38.26</v>
      </c>
      <c r="Y28" s="265" t="n">
        <v>37.41</v>
      </c>
      <c r="Z28" s="265" t="n">
        <v>38.33</v>
      </c>
      <c r="AA28" s="265" t="n">
        <v>35.89</v>
      </c>
      <c r="AB28" s="265" t="n">
        <v>34.89</v>
      </c>
      <c r="AC28" s="265" t="n">
        <v>34.94</v>
      </c>
      <c r="AD28" s="265" t="n">
        <v>35.89</v>
      </c>
      <c r="AE28" s="265" t="n">
        <v>32.8</v>
      </c>
      <c r="AF28" s="265" t="n">
        <v>30.79</v>
      </c>
      <c r="AG28" s="265" t="n">
        <v>30.87</v>
      </c>
      <c r="AH28" s="265" t="n">
        <v>31.86</v>
      </c>
      <c r="AI28" s="265" t="n">
        <v>30.12</v>
      </c>
      <c r="AJ28" s="265" t="n">
        <v>27.33</v>
      </c>
      <c r="AK28" s="265" t="n">
        <v>27.42</v>
      </c>
      <c r="AL28" s="265" t="n">
        <v>27.71</v>
      </c>
      <c r="AM28" s="265" t="n">
        <v>28.99</v>
      </c>
      <c r="AN28" s="265" t="n">
        <v>29.02</v>
      </c>
      <c r="AO28" s="265" t="n">
        <v>28.56</v>
      </c>
      <c r="AP28" s="265" t="n">
        <v>30.26</v>
      </c>
      <c r="AQ28" s="265" t="n">
        <v>26.25</v>
      </c>
      <c r="AR28" s="265" t="n">
        <v>27.24</v>
      </c>
      <c r="AS28" s="265" t="n">
        <v>30.5</v>
      </c>
    </row>
    <row r="29" customFormat="false" ht="20.15" hidden="false" customHeight="true" outlineLevel="0" collapsed="false">
      <c r="A29" s="258" t="s">
        <v>160</v>
      </c>
      <c r="B29" s="251" t="s">
        <v>192</v>
      </c>
      <c r="C29" s="263" t="n">
        <v>8.75</v>
      </c>
      <c r="D29" s="263" t="n">
        <v>9.95</v>
      </c>
      <c r="E29" s="263" t="n">
        <v>9.91</v>
      </c>
      <c r="F29" s="263" t="n">
        <v>9.47</v>
      </c>
      <c r="G29" s="265" t="n">
        <v>10.17</v>
      </c>
      <c r="H29" s="265" t="n">
        <v>9.17</v>
      </c>
      <c r="I29" s="264" t="n">
        <v>9.49</v>
      </c>
      <c r="J29" s="264" t="n">
        <v>9.45</v>
      </c>
      <c r="K29" s="265" t="n">
        <v>10.4</v>
      </c>
      <c r="L29" s="265" t="n">
        <v>12.68</v>
      </c>
      <c r="M29" s="265" t="n">
        <v>11.45</v>
      </c>
      <c r="N29" s="265" t="n">
        <v>10.46</v>
      </c>
      <c r="O29" s="265" t="n">
        <v>9.3</v>
      </c>
      <c r="P29" s="265" t="n">
        <v>12.64</v>
      </c>
      <c r="Q29" s="265" t="n">
        <v>11.04</v>
      </c>
      <c r="R29" s="265" t="n">
        <v>10.98</v>
      </c>
      <c r="S29" s="265" t="n">
        <v>12.42</v>
      </c>
      <c r="T29" s="265" t="n">
        <v>14.31</v>
      </c>
      <c r="U29" s="265" t="n">
        <v>13.1</v>
      </c>
      <c r="V29" s="265" t="n">
        <v>12.24</v>
      </c>
      <c r="W29" s="265" t="n">
        <v>10.39</v>
      </c>
      <c r="X29" s="265" t="n">
        <v>13.05</v>
      </c>
      <c r="Y29" s="265" t="n">
        <v>12.03</v>
      </c>
      <c r="Z29" s="265" t="n">
        <v>10.32</v>
      </c>
      <c r="AA29" s="265" t="n">
        <v>10.1</v>
      </c>
      <c r="AB29" s="265" t="n">
        <v>11.72</v>
      </c>
      <c r="AC29" s="265" t="n">
        <v>11.33</v>
      </c>
      <c r="AD29" s="265" t="n">
        <v>11.49</v>
      </c>
      <c r="AE29" s="265" t="n">
        <v>10.21</v>
      </c>
      <c r="AF29" s="265" t="n">
        <v>12.78</v>
      </c>
      <c r="AG29" s="265" t="n">
        <v>10.91</v>
      </c>
      <c r="AH29" s="265" t="n">
        <v>10.27</v>
      </c>
      <c r="AI29" s="265" t="n">
        <v>13.37</v>
      </c>
      <c r="AJ29" s="265" t="n">
        <v>12.9</v>
      </c>
      <c r="AK29" s="265" t="n">
        <v>11.47</v>
      </c>
      <c r="AL29" s="265" t="n">
        <v>10.91</v>
      </c>
      <c r="AM29" s="265" t="n">
        <v>12.34</v>
      </c>
      <c r="AN29" s="265" t="n">
        <v>13.68</v>
      </c>
      <c r="AO29" s="265" t="n">
        <v>12.03</v>
      </c>
      <c r="AP29" s="265" t="n">
        <v>9.62</v>
      </c>
      <c r="AQ29" s="265" t="n">
        <v>11.42</v>
      </c>
      <c r="AR29" s="265" t="n">
        <v>14.51</v>
      </c>
      <c r="AS29" s="265" t="n">
        <v>11.38</v>
      </c>
    </row>
    <row r="30" customFormat="false" ht="20.15" hidden="false" customHeight="true" outlineLevel="0" collapsed="false">
      <c r="A30" s="258" t="s">
        <v>272</v>
      </c>
      <c r="B30" s="251" t="s">
        <v>192</v>
      </c>
      <c r="C30" s="263" t="n">
        <v>106.62</v>
      </c>
      <c r="D30" s="263" t="n">
        <v>75.63</v>
      </c>
      <c r="E30" s="263" t="n">
        <v>91.98</v>
      </c>
      <c r="F30" s="263" t="n">
        <v>97.2</v>
      </c>
      <c r="G30" s="265" t="n">
        <v>104.37</v>
      </c>
      <c r="H30" s="265" t="n">
        <v>76.25</v>
      </c>
      <c r="I30" s="264" t="n">
        <v>85.09</v>
      </c>
      <c r="J30" s="264" t="n">
        <v>89.95</v>
      </c>
      <c r="K30" s="265" t="n">
        <v>88.26</v>
      </c>
      <c r="L30" s="265" t="n">
        <v>88.81</v>
      </c>
      <c r="M30" s="265" t="n">
        <v>92.73</v>
      </c>
      <c r="N30" s="265" t="n">
        <v>107.82</v>
      </c>
      <c r="O30" s="265" t="n">
        <v>88.53</v>
      </c>
      <c r="P30" s="265" t="n">
        <v>95.71</v>
      </c>
      <c r="Q30" s="265" t="n">
        <v>69.7</v>
      </c>
      <c r="R30" s="265" t="n">
        <v>85.29</v>
      </c>
      <c r="S30" s="265" t="n">
        <v>128.97</v>
      </c>
      <c r="T30" s="265" t="n">
        <v>124.29</v>
      </c>
      <c r="U30" s="265" t="n">
        <v>137.9</v>
      </c>
      <c r="V30" s="265" t="n">
        <v>132.3</v>
      </c>
      <c r="W30" s="265" t="n">
        <v>138.77</v>
      </c>
      <c r="X30" s="265" t="n">
        <v>122.05</v>
      </c>
      <c r="Y30" s="265" t="n">
        <v>110.87</v>
      </c>
      <c r="Z30" s="265" t="n">
        <v>155.89</v>
      </c>
      <c r="AA30" s="265" t="n">
        <v>206.96</v>
      </c>
      <c r="AB30" s="265" t="n">
        <v>178.45</v>
      </c>
      <c r="AC30" s="265" t="n">
        <v>185.32</v>
      </c>
      <c r="AD30" s="265" t="n">
        <v>181.06</v>
      </c>
      <c r="AE30" s="265" t="n">
        <v>270.62</v>
      </c>
      <c r="AF30" s="265" t="n">
        <v>232.53</v>
      </c>
      <c r="AG30" s="265" t="n">
        <v>217.45</v>
      </c>
      <c r="AH30" s="265" t="n">
        <v>247.13</v>
      </c>
      <c r="AI30" s="265" t="n">
        <v>221.08</v>
      </c>
      <c r="AJ30" s="265" t="n">
        <v>229.72</v>
      </c>
      <c r="AK30" s="265" t="n">
        <v>257.3</v>
      </c>
      <c r="AL30" s="265" t="n">
        <v>264.36</v>
      </c>
      <c r="AM30" s="265" t="n">
        <v>302.62</v>
      </c>
      <c r="AN30" s="265" t="n">
        <v>275.32</v>
      </c>
      <c r="AO30" s="265" t="n">
        <v>316.93</v>
      </c>
      <c r="AP30" s="265" t="n">
        <v>338.29</v>
      </c>
      <c r="AQ30" s="273" t="n">
        <v>340.38</v>
      </c>
      <c r="AR30" s="273" t="n">
        <v>356.17</v>
      </c>
      <c r="AS30" s="265" t="n">
        <v>350.95</v>
      </c>
    </row>
    <row r="31" s="268" customFormat="true" ht="20.15" hidden="false" customHeight="true" outlineLevel="0" collapsed="false">
      <c r="A31" s="274" t="s">
        <v>151</v>
      </c>
      <c r="B31" s="252" t="s">
        <v>192</v>
      </c>
      <c r="C31" s="267" t="n">
        <v>556.2</v>
      </c>
      <c r="D31" s="267" t="n">
        <v>526.88</v>
      </c>
      <c r="E31" s="267" t="n">
        <v>485.14</v>
      </c>
      <c r="F31" s="267" t="n">
        <v>801.3</v>
      </c>
      <c r="G31" s="267" t="n">
        <v>654.41</v>
      </c>
      <c r="H31" s="267" t="n">
        <v>562.83</v>
      </c>
      <c r="I31" s="267" t="n">
        <v>563.45</v>
      </c>
      <c r="J31" s="267" t="n">
        <v>709.53</v>
      </c>
      <c r="K31" s="267" t="n">
        <v>626.01</v>
      </c>
      <c r="L31" s="267" t="n">
        <v>648.85</v>
      </c>
      <c r="M31" s="267" t="n">
        <v>505.01</v>
      </c>
      <c r="N31" s="267" t="n">
        <v>859.33</v>
      </c>
      <c r="O31" s="267" t="n">
        <v>940.99</v>
      </c>
      <c r="P31" s="267" t="n">
        <v>571.05</v>
      </c>
      <c r="Q31" s="267" t="n">
        <v>644.42</v>
      </c>
      <c r="R31" s="267" t="n">
        <v>1223.35</v>
      </c>
      <c r="S31" s="267" t="n">
        <v>1246.9</v>
      </c>
      <c r="T31" s="267" t="n">
        <v>1211.36</v>
      </c>
      <c r="U31" s="267" t="n">
        <v>1118.81</v>
      </c>
      <c r="V31" s="267" t="n">
        <v>1621.5</v>
      </c>
      <c r="W31" s="267" t="n">
        <v>1532.76</v>
      </c>
      <c r="X31" s="267" t="n">
        <v>1126.52</v>
      </c>
      <c r="Y31" s="267" t="n">
        <v>1321.17</v>
      </c>
      <c r="Z31" s="267" t="n">
        <v>1322.64</v>
      </c>
      <c r="AA31" s="267" t="n">
        <v>1810.93</v>
      </c>
      <c r="AB31" s="267" t="n">
        <v>1578.6</v>
      </c>
      <c r="AC31" s="267" t="n">
        <v>1564.6</v>
      </c>
      <c r="AD31" s="267" t="n">
        <v>2119.96</v>
      </c>
      <c r="AE31" s="267" t="n">
        <f aca="false">SUM(AE23:AE30)</f>
        <v>2251.52</v>
      </c>
      <c r="AF31" s="267" t="n">
        <f aca="false">SUM(AF23:AF30)</f>
        <v>1458.87</v>
      </c>
      <c r="AG31" s="267" t="n">
        <f aca="false">SUM(AG23:AG30)</f>
        <v>1474.92</v>
      </c>
      <c r="AH31" s="267" t="n">
        <f aca="false">SUM(AH23:AH30)</f>
        <v>2087.84</v>
      </c>
      <c r="AI31" s="267" t="n">
        <f aca="false">SUM(AI23:AI30)</f>
        <v>2055.21</v>
      </c>
      <c r="AJ31" s="267" t="n">
        <f aca="false">SUM(AJ23:AJ30)</f>
        <v>1673.82</v>
      </c>
      <c r="AK31" s="267" t="n">
        <f aca="false">SUM(AK23:AK30)</f>
        <v>1840.1</v>
      </c>
      <c r="AL31" s="267" t="n">
        <f aca="false">SUM(AL23:AL30)</f>
        <v>2059.21</v>
      </c>
      <c r="AM31" s="267" t="n">
        <f aca="false">SUM(AM23:AM30)</f>
        <v>2738.99</v>
      </c>
      <c r="AN31" s="267" t="n">
        <f aca="false">SUM(AN23:AN30)</f>
        <v>1821.68</v>
      </c>
      <c r="AO31" s="267" t="n">
        <f aca="false">SUM(AO23:AO30)</f>
        <v>1907.19</v>
      </c>
      <c r="AP31" s="267" t="n">
        <f aca="false">SUM(AP23:AP30)</f>
        <v>2349.36</v>
      </c>
      <c r="AQ31" s="267" t="n">
        <f aca="false">SUM(AQ23:AQ30)</f>
        <v>2295.15</v>
      </c>
      <c r="AR31" s="267" t="n">
        <f aca="false">SUM(AR23:AR30)</f>
        <v>1644.46</v>
      </c>
      <c r="AS31" s="267" t="n">
        <f aca="false">SUM(AS23:AS30)</f>
        <v>1455.84</v>
      </c>
    </row>
    <row r="32" customFormat="false" ht="20.15" hidden="false" customHeight="true" outlineLevel="0" collapsed="false">
      <c r="W32" s="275"/>
      <c r="X32" s="275"/>
      <c r="Y32" s="275"/>
      <c r="Z32" s="275"/>
      <c r="AA32" s="275"/>
      <c r="AB32" s="275"/>
      <c r="AC32" s="275"/>
      <c r="AD32" s="275"/>
      <c r="AE32" s="275"/>
      <c r="AF32" s="275"/>
      <c r="AG32" s="275"/>
      <c r="AH32" s="275"/>
      <c r="AI32" s="275"/>
      <c r="AJ32" s="275"/>
      <c r="AK32" s="275"/>
      <c r="AL32" s="275"/>
      <c r="AM32" s="275"/>
      <c r="AN32" s="275"/>
    </row>
    <row r="33" customFormat="false" ht="45" hidden="false" customHeight="true" outlineLevel="0" collapsed="false">
      <c r="A33" s="272" t="s">
        <v>243</v>
      </c>
      <c r="B33" s="206" t="s">
        <v>198</v>
      </c>
      <c r="C33" s="206" t="s">
        <v>199</v>
      </c>
      <c r="D33" s="206" t="s">
        <v>200</v>
      </c>
      <c r="E33" s="206" t="s">
        <v>201</v>
      </c>
      <c r="F33" s="206" t="s">
        <v>202</v>
      </c>
      <c r="G33" s="206" t="s">
        <v>203</v>
      </c>
      <c r="H33" s="206" t="s">
        <v>204</v>
      </c>
      <c r="I33" s="206" t="s">
        <v>205</v>
      </c>
      <c r="J33" s="206" t="s">
        <v>206</v>
      </c>
      <c r="K33" s="206" t="s">
        <v>207</v>
      </c>
      <c r="L33" s="206" t="s">
        <v>208</v>
      </c>
      <c r="M33" s="206" t="s">
        <v>209</v>
      </c>
      <c r="N33" s="206" t="s">
        <v>210</v>
      </c>
      <c r="O33" s="206" t="s">
        <v>211</v>
      </c>
      <c r="P33" s="206" t="s">
        <v>212</v>
      </c>
      <c r="Q33" s="206" t="s">
        <v>213</v>
      </c>
      <c r="R33" s="206" t="s">
        <v>214</v>
      </c>
      <c r="S33" s="206" t="s">
        <v>215</v>
      </c>
      <c r="T33" s="206" t="s">
        <v>216</v>
      </c>
      <c r="U33" s="206" t="s">
        <v>217</v>
      </c>
      <c r="V33" s="206" t="s">
        <v>218</v>
      </c>
      <c r="W33" s="206" t="s">
        <v>219</v>
      </c>
      <c r="X33" s="206" t="s">
        <v>220</v>
      </c>
      <c r="Y33" s="206" t="s">
        <v>221</v>
      </c>
      <c r="Z33" s="206" t="s">
        <v>222</v>
      </c>
      <c r="AA33" s="206" t="s">
        <v>223</v>
      </c>
      <c r="AB33" s="206" t="s">
        <v>224</v>
      </c>
      <c r="AC33" s="206" t="s">
        <v>225</v>
      </c>
      <c r="AD33" s="206" t="s">
        <v>226</v>
      </c>
      <c r="AE33" s="206" t="s">
        <v>227</v>
      </c>
      <c r="AF33" s="206" t="s">
        <v>228</v>
      </c>
      <c r="AG33" s="206" t="s">
        <v>229</v>
      </c>
      <c r="AH33" s="206" t="s">
        <v>230</v>
      </c>
      <c r="AI33" s="206" t="s">
        <v>231</v>
      </c>
      <c r="AJ33" s="206" t="s">
        <v>232</v>
      </c>
      <c r="AK33" s="206" t="s">
        <v>233</v>
      </c>
      <c r="AL33" s="206" t="s">
        <v>234</v>
      </c>
      <c r="AM33" s="206" t="s">
        <v>235</v>
      </c>
      <c r="AN33" s="206" t="s">
        <v>236</v>
      </c>
      <c r="AO33" s="206" t="s">
        <v>237</v>
      </c>
      <c r="AP33" s="206" t="s">
        <v>238</v>
      </c>
      <c r="AQ33" s="206" t="s">
        <v>239</v>
      </c>
      <c r="AR33" s="206" t="s">
        <v>240</v>
      </c>
      <c r="AS33" s="206" t="s">
        <v>241</v>
      </c>
    </row>
    <row r="34" customFormat="false" ht="20.15" hidden="false" customHeight="true" outlineLevel="0" collapsed="false">
      <c r="A34" s="229" t="s">
        <v>141</v>
      </c>
      <c r="B34" s="276" t="s">
        <v>192</v>
      </c>
      <c r="C34" s="277" t="n">
        <f aca="false">100000*C23/(AVERAGE(B8:C8)*24*Calculation_HIDE!C$71)</f>
        <v>24.2891708272636</v>
      </c>
      <c r="D34" s="277" t="n">
        <f aca="false">100000*D23/(AVERAGE(C8:D8)*24*Calculation_HIDE!D$71)</f>
        <v>25.852831975281</v>
      </c>
      <c r="E34" s="277" t="n">
        <f aca="false">100000*E23/(AVERAGE(D8:E8)*24*Calculation_HIDE!E$71)</f>
        <v>18.7435819641524</v>
      </c>
      <c r="F34" s="277" t="n">
        <f aca="false">100000*F23/(AVERAGE(E8:F8)*24*Calculation_HIDE!F$71)</f>
        <v>39.8614104026704</v>
      </c>
      <c r="G34" s="277" t="n">
        <f aca="false">100000*G23/(AVERAGE(F8:G8)*24*Calculation_HIDE!G$71)</f>
        <v>26.6393273929993</v>
      </c>
      <c r="H34" s="277" t="n">
        <f aca="false">100000*H23/(AVERAGE(G8:H8)*24*Calculation_HIDE!H$71)</f>
        <v>22.8216740918819</v>
      </c>
      <c r="I34" s="277" t="n">
        <f aca="false">100000*I23/(AVERAGE(H8:I8)*24*Calculation_HIDE!I$71)</f>
        <v>19.8189948395681</v>
      </c>
      <c r="J34" s="277" t="n">
        <f aca="false">100000*J23/(AVERAGE(I8:J8)*24*Calculation_HIDE!J$71)</f>
        <v>27.8653123232071</v>
      </c>
      <c r="K34" s="277" t="n">
        <f aca="false">100000*K23/(AVERAGE(J8:K8)*24*Calculation_HIDE!K$71)</f>
        <v>24.1781876011324</v>
      </c>
      <c r="L34" s="277" t="n">
        <f aca="false">100000*L23/(AVERAGE(K8:L8)*24*Calculation_HIDE!L$71)</f>
        <v>26.216121447232</v>
      </c>
      <c r="M34" s="277" t="n">
        <f aca="false">100000*M23/(AVERAGE(L8:M8)*24*Calculation_HIDE!M$71)</f>
        <v>14.8159396927007</v>
      </c>
      <c r="N34" s="277" t="n">
        <f aca="false">100000*N23/(AVERAGE(M8:N8)*24*Calculation_HIDE!N$71)</f>
        <v>33.2388771621337</v>
      </c>
      <c r="O34" s="277" t="n">
        <f aca="false">100000*O23/(AVERAGE(N8:O8)*24*Calculation_HIDE!O$71)</f>
        <v>37.6559847395556</v>
      </c>
      <c r="P34" s="277" t="n">
        <f aca="false">100000*P23/(AVERAGE(O8:P8)*24*Calculation_HIDE!P$71)</f>
        <v>15.2477190251403</v>
      </c>
      <c r="Q34" s="277" t="n">
        <f aca="false">100000*Q23/(AVERAGE(P8:Q8)*24*Calculation_HIDE!Q$71)</f>
        <v>15.3383809686435</v>
      </c>
      <c r="R34" s="277" t="n">
        <f aca="false">100000*R23/(AVERAGE(Q8:R8)*24*Calculation_HIDE!R$71)</f>
        <v>34.6117408175137</v>
      </c>
      <c r="S34" s="277" t="n">
        <f aca="false">100000*S23/(AVERAGE(R8:S8)*24*Calculation_HIDE!S$71)</f>
        <v>34.234431832721</v>
      </c>
      <c r="T34" s="277" t="n">
        <f aca="false">100000*T23/(AVERAGE(S8:T8)*24*Calculation_HIDE!T$71)</f>
        <v>24.2011825015634</v>
      </c>
      <c r="U34" s="277" t="n">
        <f aca="false">100000*U23/(AVERAGE(T8:U8)*24*Calculation_HIDE!U$71)</f>
        <v>19.8183814149698</v>
      </c>
      <c r="V34" s="277" t="n">
        <f aca="false">100000*V23/(AVERAGE(U8:V8)*24*Calculation_HIDE!V$71)</f>
        <v>39.0535513010239</v>
      </c>
      <c r="W34" s="277" t="n">
        <f aca="false">100000*W23/(AVERAGE(V8:W8)*24*Calculation_HIDE!W$71)</f>
        <v>33.6951369997898</v>
      </c>
      <c r="X34" s="277" t="n">
        <f aca="false">100000*X23/(AVERAGE(W8:X8)*24*Calculation_HIDE!X$71)</f>
        <v>17.6807363437329</v>
      </c>
      <c r="Y34" s="277" t="n">
        <f aca="false">100000*Y23/(AVERAGE(X8:Y8)*24*Calculation_HIDE!Y$71)</f>
        <v>21.6287980676619</v>
      </c>
      <c r="Z34" s="277" t="n">
        <f aca="false">100000*Z23/(AVERAGE(Y8:Z8)*24*Calculation_HIDE!Z$71)</f>
        <v>22.9563906243206</v>
      </c>
      <c r="AA34" s="277" t="n">
        <f aca="false">100000*AA23/(AVERAGE(Z8:AA8)*24*Calculation_HIDE!AA$71)</f>
        <v>33.0481360546886</v>
      </c>
      <c r="AB34" s="277" t="n">
        <f aca="false">100000*AB23/(AVERAGE(AA8:AB8)*24*Calculation_HIDE!AB$71)</f>
        <v>21.9025499124246</v>
      </c>
      <c r="AC34" s="277" t="n">
        <f aca="false">100000*AC23/(AVERAGE(AB8:AC8)*24*Calculation_HIDE!AC$71)</f>
        <v>21.8062759768314</v>
      </c>
      <c r="AD34" s="277" t="n">
        <f aca="false">100000*AD23/(AVERAGE(AC8:AD8)*24*Calculation_HIDE!AD$71)</f>
        <v>35.7716268209044</v>
      </c>
      <c r="AE34" s="277" t="n">
        <f aca="false">100000*AE23/(AVERAGE(AD8:AE8)*24*Calculation_HIDE!AE$71)</f>
        <v>38.9026337288724</v>
      </c>
      <c r="AF34" s="277" t="n">
        <f aca="false">100000*AF23/(AVERAGE(AE8:AF8)*24*Calculation_HIDE!AF$71)</f>
        <v>17.5168306958555</v>
      </c>
      <c r="AG34" s="277" t="n">
        <f aca="false">100000*AG23/(AVERAGE(AF8:AG8)*24*Calculation_HIDE!AG$71)</f>
        <v>17.8755745048876</v>
      </c>
      <c r="AH34" s="277" t="n">
        <f aca="false">100000*AH23/(AVERAGE(AG8:AH8)*24*Calculation_HIDE!AH$71)</f>
        <v>35.4680813471208</v>
      </c>
      <c r="AI34" s="277" t="n">
        <f aca="false">100000*AI23/(AVERAGE(AH8:AI8)*24*Calculation_HIDE!AI$71)</f>
        <v>33.1000689573071</v>
      </c>
      <c r="AJ34" s="277" t="n">
        <f aca="false">100000*AJ23/(AVERAGE(AI8:AJ8)*24*Calculation_HIDE!AJ$71)</f>
        <v>19.9356679900491</v>
      </c>
      <c r="AK34" s="277" t="n">
        <f aca="false">100000*AK23/(AVERAGE(AJ8:AK8)*24*Calculation_HIDE!AK$71)</f>
        <v>23.7422194800034</v>
      </c>
      <c r="AL34" s="277" t="n">
        <f aca="false">100000*AL23/(AVERAGE(AK8:AL8)*24*Calculation_HIDE!AL$71)</f>
        <v>31.9552652253834</v>
      </c>
      <c r="AM34" s="277" t="n">
        <f aca="false">100000*AM23/(AVERAGE(AL8:AM8)*24*Calculation_HIDE!AM$71)</f>
        <v>44.8360905169738</v>
      </c>
      <c r="AN34" s="277" t="n">
        <f aca="false">100000*AN23/(AVERAGE(AM8:AN8)*24*Calculation_HIDE!AN$71)</f>
        <v>22.2689560446778</v>
      </c>
      <c r="AO34" s="277" t="n">
        <f aca="false">100000*AO23/(AVERAGE(AN8:AO8)*24*Calculation_HIDE!AO$71)</f>
        <v>23.9468319580939</v>
      </c>
      <c r="AP34" s="277" t="n">
        <f aca="false">100000*AP23/(AVERAGE(AO8:AP8)*24*Calculation_HIDE!AP$71)</f>
        <v>37.080494483478</v>
      </c>
      <c r="AQ34" s="277" t="n">
        <v>36.6</v>
      </c>
      <c r="AR34" s="277" t="n">
        <v>17.33</v>
      </c>
      <c r="AS34" s="277" t="n">
        <v>14.6</v>
      </c>
    </row>
    <row r="35" customFormat="false" ht="20.15" hidden="false" customHeight="true" outlineLevel="0" collapsed="false">
      <c r="A35" s="229" t="s">
        <v>142</v>
      </c>
      <c r="B35" s="276" t="s">
        <v>192</v>
      </c>
      <c r="C35" s="277" t="n">
        <f aca="false">IFERROR(100000*C24/(AVERAGE(B9:C9)*24*Calculation_HIDE!C$71),"-")</f>
        <v>30.5154320987654</v>
      </c>
      <c r="D35" s="277" t="n">
        <f aca="false">IFERROR(100000*D24/(AVERAGE(C9:D9)*24*Calculation_HIDE!D$71),"-")</f>
        <v>32.3840048840049</v>
      </c>
      <c r="E35" s="277" t="n">
        <f aca="false">IFERROR(100000*E24/(AVERAGE(D9:E9)*24*Calculation_HIDE!E$71),"-")</f>
        <v>23.3756038647343</v>
      </c>
      <c r="F35" s="277" t="n">
        <f aca="false">IFERROR(100000*F24/(AVERAGE(E9:F9)*24*Calculation_HIDE!F$71),"-")</f>
        <v>51.9716183574879</v>
      </c>
      <c r="G35" s="277" t="n">
        <f aca="false">IFERROR(100000*G24/(AVERAGE(F9:G9)*24*Calculation_HIDE!G$71),"-")</f>
        <v>39.2399267399267</v>
      </c>
      <c r="H35" s="277" t="n">
        <f aca="false">IFERROR(100000*H24/(AVERAGE(G9:H9)*24*Calculation_HIDE!H$71),"-")</f>
        <v>32.0177045177045</v>
      </c>
      <c r="I35" s="277" t="n">
        <f aca="false">IFERROR(100000*I24/(AVERAGE(H9:I9)*24*Calculation_HIDE!I$71),"-")</f>
        <v>31.6183574879227</v>
      </c>
      <c r="J35" s="277" t="n">
        <f aca="false">IFERROR(100000*J24/(AVERAGE(I9:J9)*24*Calculation_HIDE!J$71),"-")</f>
        <v>41.2590579710145</v>
      </c>
      <c r="K35" s="277" t="n">
        <f aca="false">IFERROR(100000*K24/(AVERAGE(J9:K9)*24*Calculation_HIDE!K$71),"-")</f>
        <v>38.1018518518519</v>
      </c>
      <c r="L35" s="277" t="n">
        <f aca="false">IFERROR(100000*L24/(AVERAGE(K9:L9)*24*Calculation_HIDE!L$71),"-")</f>
        <v>35.2869352869353</v>
      </c>
      <c r="M35" s="277" t="n">
        <f aca="false">IFERROR(100000*M24/(AVERAGE(L9:M9)*24*Calculation_HIDE!M$71),"-")</f>
        <v>24.2739302285616</v>
      </c>
      <c r="N35" s="277" t="n">
        <f aca="false">IFERROR(100000*N24/(AVERAGE(M9:N9)*24*Calculation_HIDE!N$71),"-")</f>
        <v>42.1477734316233</v>
      </c>
      <c r="O35" s="277" t="n">
        <f aca="false">IFERROR(100000*O24/(AVERAGE(N9:O9)*24*Calculation_HIDE!O$71),"-")</f>
        <v>39.7956361949618</v>
      </c>
      <c r="P35" s="277" t="n">
        <f aca="false">IFERROR(100000*P24/(AVERAGE(O9:P9)*24*Calculation_HIDE!P$71),"-")</f>
        <v>19.1442697297498</v>
      </c>
      <c r="Q35" s="277" t="n">
        <f aca="false">IFERROR(100000*Q24/(AVERAGE(P9:Q9)*24*Calculation_HIDE!Q$71),"-")</f>
        <v>21.827842522038</v>
      </c>
      <c r="R35" s="277" t="n">
        <f aca="false">IFERROR(100000*R24/(AVERAGE(Q9:R9)*24*Calculation_HIDE!R$71),"-")</f>
        <v>39.7325253767748</v>
      </c>
      <c r="S35" s="277" t="n">
        <f aca="false">IFERROR(100000*S24/(AVERAGE(R9:S9)*24*Calculation_HIDE!S$71),"-")</f>
        <v>31.9728336827393</v>
      </c>
      <c r="T35" s="277" t="n">
        <f aca="false">IFERROR(100000*T24/(AVERAGE(S9:T9)*24*Calculation_HIDE!T$71),"-")</f>
        <v>27.4841388535387</v>
      </c>
      <c r="U35" s="277" t="n">
        <f aca="false">IFERROR(100000*U24/(AVERAGE(T9:U9)*24*Calculation_HIDE!U$71),"-")</f>
        <v>25.3460993332535</v>
      </c>
      <c r="V35" s="277" t="n">
        <f aca="false">IFERROR(100000*V24/(AVERAGE(U9:V9)*24*Calculation_HIDE!V$71),"-")</f>
        <v>42.3934253603226</v>
      </c>
      <c r="W35" s="277" t="n">
        <f aca="false">IFERROR(100000*W24/(AVERAGE(V9:W9)*24*Calculation_HIDE!W$71),"-")</f>
        <v>39.3224200042382</v>
      </c>
      <c r="X35" s="277" t="n">
        <f aca="false">IFERROR(100000*X24/(AVERAGE(W9:X9)*24*Calculation_HIDE!X$71),"-")</f>
        <v>22.0480277298459</v>
      </c>
      <c r="Y35" s="277" t="n">
        <f aca="false">IFERROR(100000*Y24/(AVERAGE(X9:Y9)*24*Calculation_HIDE!Y$71),"-")</f>
        <v>29.8351598993891</v>
      </c>
      <c r="Z35" s="277" t="n">
        <f aca="false">IFERROR(100000*Z24/(AVERAGE(Y9:Z9)*24*Calculation_HIDE!Z$71),"-")</f>
        <v>34.9449285343554</v>
      </c>
      <c r="AA35" s="277" t="n">
        <f aca="false">IFERROR(100000*AA24/(AVERAGE(Z9:AA9)*24*Calculation_HIDE!AA$71),"-")</f>
        <v>43.6179981634527</v>
      </c>
      <c r="AB35" s="277" t="n">
        <f aca="false">IFERROR(100000*AB24/(AVERAGE(AA9:AB9)*24*Calculation_HIDE!AB$71),"-")</f>
        <v>29.2964611146429</v>
      </c>
      <c r="AC35" s="277" t="n">
        <f aca="false">IFERROR(100000*AC24/(AVERAGE(AB9:AC9)*24*Calculation_HIDE!AC$71),"-")</f>
        <v>27.8064738292011</v>
      </c>
      <c r="AD35" s="277" t="n">
        <f aca="false">IFERROR(100000*AD24/(AVERAGE(AC9:AD9)*24*Calculation_HIDE!AD$71),"-")</f>
        <v>52.2187038367868</v>
      </c>
      <c r="AE35" s="277" t="n">
        <f aca="false">IFERROR(100000*AE24/(AVERAGE(AD9:AE9)*24*Calculation_HIDE!AE$71),"-")</f>
        <v>49.8852157943067</v>
      </c>
      <c r="AF35" s="277" t="n">
        <f aca="false">IFERROR(100000*AF24/(AVERAGE(AE9:AF9)*24*Calculation_HIDE!AF$71),"-")</f>
        <v>19.3606898152353</v>
      </c>
      <c r="AG35" s="277" t="n">
        <f aca="false">IFERROR(100000*AG24/(AVERAGE(AF9:AG9)*24*Calculation_HIDE!AG$71),"-")</f>
        <v>24.9898939992813</v>
      </c>
      <c r="AH35" s="277" t="n">
        <f aca="false">IFERROR(100000*AH24/(AVERAGE(AG9:AH9)*24*Calculation_HIDE!AH$71),"-")</f>
        <v>44.1987812911726</v>
      </c>
      <c r="AI35" s="277" t="n">
        <f aca="false">IFERROR(100000*AI24/(AVERAGE(AH9:AI9)*24*Calculation_HIDE!AI$71),"-")</f>
        <v>43.4152127333946</v>
      </c>
      <c r="AJ35" s="277" t="n">
        <f aca="false">IFERROR(100000*AJ24/(AVERAGE(AI9:AJ9)*24*Calculation_HIDE!AJ$71),"-")</f>
        <v>27.5765900765901</v>
      </c>
      <c r="AK35" s="277" t="n">
        <f aca="false">IFERROR(100000*AK24/(AVERAGE(AJ9:AK9)*24*Calculation_HIDE!AK$71),"-")</f>
        <v>29.6043438335928</v>
      </c>
      <c r="AL35" s="277" t="n">
        <f aca="false">IFERROR(100000*AL24/(AVERAGE(AK9:AL9)*24*Calculation_HIDE!AL$71),"-")</f>
        <v>39.3198287220026</v>
      </c>
      <c r="AM35" s="277" t="n">
        <f aca="false">IFERROR(100000*AM24/(AVERAGE(AL9:AM9)*24*Calculation_HIDE!AM$71),"-")</f>
        <v>53.6169003410383</v>
      </c>
      <c r="AN35" s="277" t="n">
        <f aca="false">IFERROR(100000*AN24/(AVERAGE(AM9:AN9)*24*Calculation_HIDE!AN$71),"-")</f>
        <v>25.7877481634388</v>
      </c>
      <c r="AO35" s="277" t="n">
        <f aca="false">IFERROR(100000*AO24/(AVERAGE(AN9:AO9)*24*Calculation_HIDE!AO$71),"-")</f>
        <v>28.8954279766194</v>
      </c>
      <c r="AP35" s="277" t="n">
        <f aca="false">IFERROR(100000*AP24/(AVERAGE(AO9:AP9)*24*Calculation_HIDE!AP$71),"-")</f>
        <v>42.1520938425815</v>
      </c>
      <c r="AQ35" s="277" t="n">
        <v>39.43</v>
      </c>
      <c r="AR35" s="277" t="n">
        <v>18.21</v>
      </c>
      <c r="AS35" s="277" t="n">
        <v>16.69</v>
      </c>
    </row>
    <row r="36" customFormat="false" ht="20.15" hidden="false" customHeight="true" outlineLevel="0" collapsed="false">
      <c r="A36" s="258" t="s">
        <v>114</v>
      </c>
      <c r="B36" s="276" t="s">
        <v>192</v>
      </c>
      <c r="C36" s="277" t="n">
        <f aca="false">100000*C27/(AVERAGE(B12:C13)*2*24*Calculation_HIDE!C$71)</f>
        <v>22.5620246881764</v>
      </c>
      <c r="D36" s="277" t="n">
        <f aca="false">100000*D27/(AVERAGE(C12:D13)*2*24*Calculation_HIDE!D$71)</f>
        <v>11.8550585614525</v>
      </c>
      <c r="E36" s="277" t="n">
        <f aca="false">100000*E27/(AVERAGE(D12:E13)*2*24*Calculation_HIDE!E$71)</f>
        <v>19.8065689600895</v>
      </c>
      <c r="F36" s="277" t="n">
        <f aca="false">100000*F27/(AVERAGE(E12:F13)*2*24*Calculation_HIDE!F$71)</f>
        <v>25.0408271189915</v>
      </c>
      <c r="G36" s="277" t="n">
        <f aca="false">100000*G27/(AVERAGE(F12:G13)*2*24*Calculation_HIDE!G$71)</f>
        <v>26.1037716447942</v>
      </c>
      <c r="H36" s="277" t="n">
        <f aca="false">100000*H27/(AVERAGE(G12:H13)*2*24*Calculation_HIDE!H$71)</f>
        <v>19.1867701576595</v>
      </c>
      <c r="I36" s="277" t="n">
        <f aca="false">100000*I27/(AVERAGE(H12:I13)*2*24*Calculation_HIDE!I$71)</f>
        <v>22.4510832974395</v>
      </c>
      <c r="J36" s="277" t="n">
        <f aca="false">100000*J27/(AVERAGE(I12:J13)*2*24*Calculation_HIDE!J$71)</f>
        <v>33.8288081207714</v>
      </c>
      <c r="K36" s="277" t="n">
        <f aca="false">100000*K27/(AVERAGE(J12:K13)*2*24*Calculation_HIDE!K$71)</f>
        <v>22.0575448160333</v>
      </c>
      <c r="L36" s="277" t="n">
        <f aca="false">100000*L27/(AVERAGE(K12:L13)*2*24*Calculation_HIDE!L$71)</f>
        <v>7.8760809739157</v>
      </c>
      <c r="M36" s="277" t="n">
        <f aca="false">100000*M27/(AVERAGE(L12:M13)*2*24*Calculation_HIDE!M$71)</f>
        <v>10.83277574286</v>
      </c>
      <c r="N36" s="277" t="n">
        <f aca="false">100000*N27/(AVERAGE(M12:N13)*2*24*Calculation_HIDE!N$71)</f>
        <v>25.5868890474</v>
      </c>
      <c r="O36" s="277" t="n">
        <f aca="false">100000*O27/(AVERAGE(N12:O13)*2*24*Calculation_HIDE!O$71)</f>
        <v>35.1543034412089</v>
      </c>
      <c r="P36" s="277" t="n">
        <f aca="false">100000*P27/(AVERAGE(O12:P13)*2*24*Calculation_HIDE!P$71)</f>
        <v>10.2603850001491</v>
      </c>
      <c r="Q36" s="277" t="n">
        <f aca="false">100000*Q27/(AVERAGE(P12:Q13)*2*24*Calculation_HIDE!Q$71)</f>
        <v>6.63377365827002</v>
      </c>
      <c r="R36" s="277" t="n">
        <f aca="false">100000*R27/(AVERAGE(Q12:R13)*2*24*Calculation_HIDE!R$71)</f>
        <v>28.0637030393677</v>
      </c>
      <c r="S36" s="277" t="n">
        <f aca="false">100000*S27/(AVERAGE(R12:S13)*2*24*Calculation_HIDE!S$71)</f>
        <v>30.4662862944304</v>
      </c>
      <c r="T36" s="277" t="n">
        <f aca="false">100000*T27/(AVERAGE(S12:T13)*2*24*Calculation_HIDE!T$71)</f>
        <v>16.0252125440222</v>
      </c>
      <c r="U36" s="277" t="n">
        <f aca="false">100000*U27/(AVERAGE(T12:U13)*2*24*Calculation_HIDE!U$71)</f>
        <v>12.9673311169961</v>
      </c>
      <c r="V36" s="277" t="n">
        <f aca="false">100000*V27/(AVERAGE(U12:V13)*2*24*Calculation_HIDE!V$71)</f>
        <v>40.5966495517918</v>
      </c>
      <c r="W36" s="277" t="n">
        <f aca="false">100000*W27/(AVERAGE(V12:W13)*2*24*Calculation_HIDE!W$71)</f>
        <v>39.4284408629116</v>
      </c>
      <c r="X36" s="277" t="n">
        <f aca="false">100000*X27/(AVERAGE(W12:X13)*2*24*Calculation_HIDE!X$71)</f>
        <v>14.1193195972402</v>
      </c>
      <c r="Y36" s="277" t="n">
        <f aca="false">100000*Y27/(AVERAGE(X12:Y13)*2*24*Calculation_HIDE!Y$71)</f>
        <v>22.9107427840021</v>
      </c>
      <c r="Z36" s="277" t="n">
        <f aca="false">100000*Z27/(AVERAGE(Y12:Z13)*2*24*Calculation_HIDE!Z$71)</f>
        <v>19.4621767124015</v>
      </c>
      <c r="AA36" s="277" t="n">
        <f aca="false">100000*AA27/(AVERAGE(Z12:AA13)*2*24*Calculation_HIDE!AA$71)</f>
        <v>29.2995274433366</v>
      </c>
      <c r="AB36" s="277" t="n">
        <f aca="false">100000*AB27/(AVERAGE(AA12:AB13)*2*24*Calculation_HIDE!AB$71)</f>
        <v>13.6486568804623</v>
      </c>
      <c r="AC36" s="277" t="n">
        <f aca="false">100000*AC27/(AVERAGE(AB12:AC13)*2*24*Calculation_HIDE!AC$71)</f>
        <v>21.0686847749532</v>
      </c>
      <c r="AD36" s="277" t="n">
        <f aca="false">100000*AD27/(AVERAGE(AC12:AD13)*2*24*Calculation_HIDE!AD$71)</f>
        <v>37.3837273952092</v>
      </c>
      <c r="AE36" s="277" t="n">
        <f aca="false">100000*AE27/(AVERAGE(AD12:AE13)*2*24*Calculation_HIDE!AE$71)</f>
        <v>30.1711747887469</v>
      </c>
      <c r="AF36" s="277" t="n">
        <f aca="false">100000*AF27/(AVERAGE(AE12:AF13)*2*24*Calculation_HIDE!AF$71)</f>
        <v>12.7285215522246</v>
      </c>
      <c r="AG36" s="277" t="n">
        <f aca="false">100000*AG27/(AVERAGE(AF12:AG13)*2*24*Calculation_HIDE!AG$71)</f>
        <v>7.93902316975845</v>
      </c>
      <c r="AH36" s="277" t="n">
        <f aca="false">100000*AH27/(AVERAGE(AG12:AH13)*2*24*Calculation_HIDE!AH$71)</f>
        <v>27.2866833930214</v>
      </c>
      <c r="AI36" s="277" t="n">
        <f aca="false">100000*AI27/(AVERAGE(AH12:AI13)*2*24*Calculation_HIDE!AI$71)</f>
        <v>31.0479833959479</v>
      </c>
      <c r="AJ36" s="277" t="n">
        <f aca="false">100000*AJ27/(AVERAGE(AI12:AJ13)*2*24*Calculation_HIDE!AJ$71)</f>
        <v>13.4907324064661</v>
      </c>
      <c r="AK36" s="277" t="n">
        <f aca="false">100000*AK27/(AVERAGE(AJ12:AK13)*2*24*Calculation_HIDE!AK$71)</f>
        <v>16.1169967461761</v>
      </c>
      <c r="AL36" s="277" t="n">
        <f aca="false">100000*AL27/(AVERAGE(AK12:AL13)*2*24*Calculation_HIDE!AL$71)</f>
        <v>35.5753546326424</v>
      </c>
      <c r="AM36" s="277" t="n">
        <f aca="false">100000*AM27/(AVERAGE(AL12:AM13)*2*24*Calculation_HIDE!AM$71)</f>
        <v>36.0854730505573</v>
      </c>
      <c r="AN36" s="277" t="n">
        <f aca="false">100000*AN27/(AVERAGE(AM12:AN13)*2*24*Calculation_HIDE!AN$71)</f>
        <v>7.33745932495374</v>
      </c>
      <c r="AO36" s="277" t="n">
        <f aca="false">100000*AO27/(AVERAGE(AN12:AO13)*2*24*Calculation_HIDE!AO$71)</f>
        <v>19.4453940530331</v>
      </c>
      <c r="AP36" s="277" t="n">
        <f aca="false">100000*AP27/(AVERAGE(AO12:AP13)*2*24*Calculation_HIDE!AP$71)</f>
        <v>38.6905996780925</v>
      </c>
      <c r="AQ36" s="277" t="n">
        <v>35.51</v>
      </c>
      <c r="AR36" s="277" t="n">
        <v>15.48</v>
      </c>
      <c r="AS36" s="277" t="n">
        <v>8.93</v>
      </c>
    </row>
    <row r="37" customFormat="false" ht="20.15" hidden="false" customHeight="true" outlineLevel="0" collapsed="false">
      <c r="A37" s="258" t="s">
        <v>145</v>
      </c>
      <c r="B37" s="276" t="s">
        <v>192</v>
      </c>
      <c r="C37" s="277" t="n">
        <f aca="false">100000*C28/(AVERAGE(B14:C14)*24*Calculation_HIDE!C$71)</f>
        <v>56.0784936128305</v>
      </c>
      <c r="D37" s="277" t="n">
        <f aca="false">100000*D28/(AVERAGE(C14:D14)*24*Calculation_HIDE!D$71)</f>
        <v>54.3936175992851</v>
      </c>
      <c r="E37" s="277" t="n">
        <f aca="false">100000*E28/(AVERAGE(D14:E14)*24*Calculation_HIDE!E$71)</f>
        <v>55.1659912793216</v>
      </c>
      <c r="F37" s="277" t="n">
        <f aca="false">100000*F28/(AVERAGE(E14:F14)*24*Calculation_HIDE!F$71)</f>
        <v>56.3591488515207</v>
      </c>
      <c r="G37" s="277" t="n">
        <f aca="false">100000*G28/(AVERAGE(F14:G14)*24*Calculation_HIDE!G$71)</f>
        <v>55.843167975114</v>
      </c>
      <c r="H37" s="277" t="n">
        <f aca="false">100000*H28/(AVERAGE(G14:H14)*24*Calculation_HIDE!H$71)</f>
        <v>54.4443011788595</v>
      </c>
      <c r="I37" s="277" t="n">
        <f aca="false">100000*I28/(AVERAGE(H14:I14)*24*Calculation_HIDE!I$71)</f>
        <v>52.7796761349235</v>
      </c>
      <c r="J37" s="277" t="n">
        <f aca="false">100000*J28/(AVERAGE(I14:J14)*24*Calculation_HIDE!J$71)</f>
        <v>53.6720376805177</v>
      </c>
      <c r="K37" s="277" t="n">
        <f aca="false">100000*K28/(AVERAGE(J14:K14)*24*Calculation_HIDE!K$71)</f>
        <v>49.9981618322856</v>
      </c>
      <c r="L37" s="277" t="n">
        <f aca="false">100000*L28/(AVERAGE(K14:L14)*24*Calculation_HIDE!L$71)</f>
        <v>49.7323189630882</v>
      </c>
      <c r="M37" s="277" t="n">
        <f aca="false">100000*M28/(AVERAGE(L14:M14)*24*Calculation_HIDE!M$71)</f>
        <v>49.5899028507724</v>
      </c>
      <c r="N37" s="277" t="n">
        <f aca="false">100000*N28/(AVERAGE(M14:N14)*24*Calculation_HIDE!N$71)</f>
        <v>51.9489568402612</v>
      </c>
      <c r="O37" s="277" t="n">
        <f aca="false">100000*O28/(AVERAGE(N14:O14)*24*Calculation_HIDE!O$71)</f>
        <v>48.6225928322111</v>
      </c>
      <c r="P37" s="277" t="n">
        <f aca="false">100000*P28/(AVERAGE(O14:P14)*24*Calculation_HIDE!P$71)</f>
        <v>45.6906204154299</v>
      </c>
      <c r="Q37" s="277" t="n">
        <f aca="false">100000*Q28/(AVERAGE(P14:Q14)*24*Calculation_HIDE!Q$71)</f>
        <v>46.7375197879468</v>
      </c>
      <c r="R37" s="277" t="n">
        <f aca="false">100000*R28/(AVERAGE(Q14:R14)*24*Calculation_HIDE!R$71)</f>
        <v>46.8238044398631</v>
      </c>
      <c r="S37" s="277" t="n">
        <f aca="false">100000*S28/(AVERAGE(R14:S14)*24*Calculation_HIDE!S$71)</f>
        <v>45.1104682158874</v>
      </c>
      <c r="T37" s="277" t="n">
        <f aca="false">100000*T28/(AVERAGE(S14:T14)*24*Calculation_HIDE!T$71)</f>
        <v>43.6164174521499</v>
      </c>
      <c r="U37" s="277" t="n">
        <f aca="false">100000*U28/(AVERAGE(T14:U14)*24*Calculation_HIDE!U$71)</f>
        <v>42.5766821288763</v>
      </c>
      <c r="V37" s="277" t="n">
        <f aca="false">100000*V28/(AVERAGE(U14:V14)*24*Calculation_HIDE!V$71)</f>
        <v>41.9631023819166</v>
      </c>
      <c r="W37" s="277" t="n">
        <f aca="false">100000*W28/(AVERAGE(V14:W14)*24*Calculation_HIDE!W$71)</f>
        <v>40.1597556241093</v>
      </c>
      <c r="X37" s="277" t="n">
        <f aca="false">100000*X28/(AVERAGE(W14:X14)*24*Calculation_HIDE!X$71)</f>
        <v>37.0366068040487</v>
      </c>
      <c r="Y37" s="277" t="n">
        <f aca="false">100000*Y28/(AVERAGE(X14:Y14)*24*Calculation_HIDE!Y$71)</f>
        <v>35.8201581027668</v>
      </c>
      <c r="Z37" s="277" t="n">
        <f aca="false">100000*Z28/(AVERAGE(Y14:Z14)*24*Calculation_HIDE!Z$71)</f>
        <v>36.7010601464595</v>
      </c>
      <c r="AA37" s="277" t="n">
        <f aca="false">100000*AA28/(AVERAGE(Z14:AA14)*24*Calculation_HIDE!AA$71)</f>
        <v>35.3338452753657</v>
      </c>
      <c r="AB37" s="277" t="n">
        <f aca="false">100000*AB28/(AVERAGE(AA14:AB14)*24*Calculation_HIDE!AB$71)</f>
        <v>34.1717106422989</v>
      </c>
      <c r="AC37" s="277" t="n">
        <f aca="false">100000*AC28/(AVERAGE(AB14:AC14)*24*Calculation_HIDE!AC$71)</f>
        <v>33.8487173525537</v>
      </c>
      <c r="AD37" s="277" t="n">
        <f aca="false">100000*AD28/(AVERAGE(AC14:AD14)*24*Calculation_HIDE!AD$71)</f>
        <v>34.7690459583043</v>
      </c>
      <c r="AE37" s="277" t="n">
        <f aca="false">100000*AE28/(AVERAGE(AD14:AE14)*24*Calculation_HIDE!AE$71)</f>
        <v>32.4782059355902</v>
      </c>
      <c r="AF37" s="277" t="n">
        <f aca="false">100000*AF28/(AVERAGE(AE14:AF14)*24*Calculation_HIDE!AF$71)</f>
        <v>30.1496692642972</v>
      </c>
      <c r="AG37" s="277" t="n">
        <f aca="false">100000*AG28/(AVERAGE(AF14:AG14)*24*Calculation_HIDE!AG$71)</f>
        <v>29.8994402499349</v>
      </c>
      <c r="AH37" s="277" t="n">
        <f aca="false">100000*AH28/(AVERAGE(AG14:AH14)*24*Calculation_HIDE!AH$71)</f>
        <v>30.8583144270465</v>
      </c>
      <c r="AI37" s="277" t="n">
        <f aca="false">100000*AI28/(AVERAGE(AH14:AI14)*24*Calculation_HIDE!AI$71)</f>
        <v>29.8213097614295</v>
      </c>
      <c r="AJ37" s="277" t="n">
        <f aca="false">100000*AJ28/(AVERAGE(AI14:AJ14)*24*Calculation_HIDE!AJ$71)</f>
        <v>26.7616258848081</v>
      </c>
      <c r="AK37" s="277" t="n">
        <f aca="false">100000*AK28/(AVERAGE(AJ14:AK14)*24*Calculation_HIDE!AK$71)</f>
        <v>26.5579090266672</v>
      </c>
      <c r="AL37" s="277" t="n">
        <f aca="false">100000*AL28/(AVERAGE(AK14:AL14)*24*Calculation_HIDE!AL$71)</f>
        <v>26.8387913613766</v>
      </c>
      <c r="AM37" s="277" t="n">
        <f aca="false">100000*AM28/(AVERAGE(AL14:AM14)*24*Calculation_HIDE!AM$71)</f>
        <v>28.3871033443317</v>
      </c>
      <c r="AN37" s="277" t="n">
        <f aca="false">100000*AN28/(AVERAGE(AM14:AN14)*24*Calculation_HIDE!AN$71)</f>
        <v>28.4164794429978</v>
      </c>
      <c r="AO37" s="277" t="n">
        <f aca="false">100000*AO28/(AVERAGE(AN14:AO14)*24*Calculation_HIDE!AO$71)</f>
        <v>27.6620671700078</v>
      </c>
      <c r="AP37" s="277" t="n">
        <f aca="false">100000*AP28/(AVERAGE(AO14:AP14)*24*Calculation_HIDE!AP$71)</f>
        <v>29.3086187872702</v>
      </c>
      <c r="AQ37" s="277" t="n">
        <v>25.99</v>
      </c>
      <c r="AR37" s="277" t="n">
        <v>26.67</v>
      </c>
      <c r="AS37" s="277" t="n">
        <v>29.54</v>
      </c>
    </row>
    <row r="38" customFormat="false" ht="20.15" hidden="false" customHeight="true" outlineLevel="0" collapsed="false">
      <c r="A38" s="278" t="s">
        <v>146</v>
      </c>
      <c r="B38" s="279" t="s">
        <v>192</v>
      </c>
      <c r="C38" s="277" t="n">
        <f aca="false">100000*C29/(AVERAGE(B15:C15)*24*Calculation_HIDE!C$71)</f>
        <v>34.012812140436</v>
      </c>
      <c r="D38" s="277" t="n">
        <f aca="false">100000*D29/(AVERAGE(C15:D15)*24*Calculation_HIDE!D$71)</f>
        <v>38.2523997133569</v>
      </c>
      <c r="E38" s="277" t="n">
        <f aca="false">100000*E29/(AVERAGE(D15:E15)*24*Calculation_HIDE!E$71)</f>
        <v>37.6845057739812</v>
      </c>
      <c r="F38" s="277" t="n">
        <f aca="false">100000*F29/(AVERAGE(E15:F15)*24*Calculation_HIDE!F$71)</f>
        <v>36.011328928315</v>
      </c>
      <c r="G38" s="277" t="n">
        <f aca="false">100000*G29/(AVERAGE(F15:G15)*24*Calculation_HIDE!G$71)</f>
        <v>37.2229688776451</v>
      </c>
      <c r="H38" s="277" t="n">
        <f aca="false">100000*H29/(AVERAGE(G15:H15)*24*Calculation_HIDE!H$71)</f>
        <v>32.0268340863307</v>
      </c>
      <c r="I38" s="277" t="n">
        <f aca="false">100000*I29/(AVERAGE(H15:I15)*24*Calculation_HIDE!I$71)</f>
        <v>32.784189522325</v>
      </c>
      <c r="J38" s="277" t="n">
        <f aca="false">100000*J29/(AVERAGE(I15:J15)*24*Calculation_HIDE!J$71)</f>
        <v>32.6460053725997</v>
      </c>
      <c r="K38" s="277" t="n">
        <f aca="false">100000*K29/(AVERAGE(J15:K15)*24*Calculation_HIDE!K$71)</f>
        <v>36.7262762380993</v>
      </c>
      <c r="L38" s="277" t="n">
        <f aca="false">100000*L29/(AVERAGE(K15:L15)*24*Calculation_HIDE!L$71)</f>
        <v>44.2857422262457</v>
      </c>
      <c r="M38" s="277" t="n">
        <f aca="false">100000*M29/(AVERAGE(L15:M15)*24*Calculation_HIDE!M$71)</f>
        <v>39.5552128588642</v>
      </c>
      <c r="N38" s="277" t="n">
        <f aca="false">100000*N29/(AVERAGE(M15:N15)*24*Calculation_HIDE!N$71)</f>
        <v>36.1351551531633</v>
      </c>
      <c r="O38" s="277" t="n">
        <f aca="false">100000*O29/(AVERAGE(N15:O15)*24*Calculation_HIDE!O$71)</f>
        <v>32.8417662513772</v>
      </c>
      <c r="P38" s="277" t="n">
        <f aca="false">100000*P29/(AVERAGE(O15:P15)*24*Calculation_HIDE!P$71)</f>
        <v>44.1460395693805</v>
      </c>
      <c r="Q38" s="277" t="n">
        <f aca="false">100000*Q29/(AVERAGE(P15:Q15)*24*Calculation_HIDE!Q$71)</f>
        <v>38.13882532418</v>
      </c>
      <c r="R38" s="277" t="n">
        <f aca="false">100000*R29/(AVERAGE(Q15:R15)*24*Calculation_HIDE!R$71)</f>
        <v>37.9315490995921</v>
      </c>
      <c r="S38" s="277" t="n">
        <f aca="false">100000*S29/(AVERAGE(R15:S15)*24*Calculation_HIDE!S$71)</f>
        <v>43.859649122807</v>
      </c>
      <c r="T38" s="277" t="n">
        <f aca="false">100000*T29/(AVERAGE(S15:T15)*24*Calculation_HIDE!T$71)</f>
        <v>49.9786254934996</v>
      </c>
      <c r="U38" s="277" t="n">
        <f aca="false">100000*U29/(AVERAGE(T15:U15)*24*Calculation_HIDE!U$71)</f>
        <v>45.2553090350324</v>
      </c>
      <c r="V38" s="277" t="n">
        <f aca="false">100000*V29/(AVERAGE(U15:V15)*24*Calculation_HIDE!V$71)</f>
        <v>42.2843498159387</v>
      </c>
      <c r="W38" s="277" t="n">
        <f aca="false">100000*W29/(AVERAGE(V15:W15)*24*Calculation_HIDE!W$71)</f>
        <v>37.1086272022309</v>
      </c>
      <c r="X38" s="277" t="n">
        <f aca="false">100000*X29/(AVERAGE(W15:X15)*24*Calculation_HIDE!X$71)</f>
        <v>47.6877472088965</v>
      </c>
      <c r="Y38" s="277" t="n">
        <f aca="false">100000*Y29/(AVERAGE(X15:Y15)*24*Calculation_HIDE!Y$71)</f>
        <v>43.4825982858531</v>
      </c>
      <c r="Z38" s="277" t="n">
        <f aca="false">100000*Z29/(AVERAGE(Y15:Z15)*24*Calculation_HIDE!Z$71)</f>
        <v>37.3017800756445</v>
      </c>
      <c r="AA38" s="277" t="n">
        <f aca="false">100000*AA29/(AVERAGE(Z15:AA15)*24*Calculation_HIDE!AA$71)</f>
        <v>37.3178445804144</v>
      </c>
      <c r="AB38" s="277" t="n">
        <f aca="false">100000*AB29/(AVERAGE(AA15:AB15)*24*Calculation_HIDE!AB$71)</f>
        <v>42.8276166504419</v>
      </c>
      <c r="AC38" s="277" t="n">
        <f aca="false">100000*AC29/(AVERAGE(AB15:AC15)*24*Calculation_HIDE!AC$71)</f>
        <v>40.9524387845981</v>
      </c>
      <c r="AD38" s="277" t="n">
        <f aca="false">100000*AD29/(AVERAGE(AC15:AD15)*24*Calculation_HIDE!AD$71)</f>
        <v>41.5307609563135</v>
      </c>
      <c r="AE38" s="277" t="n">
        <f aca="false">100000*AE29/(AVERAGE(AD15:AE15)*24*Calculation_HIDE!AE$71)</f>
        <v>37.7242765510922</v>
      </c>
      <c r="AF38" s="277" t="n">
        <f aca="false">100000*AF29/(AVERAGE(AE15:AF15)*24*Calculation_HIDE!AF$71)</f>
        <v>46.7011041631952</v>
      </c>
      <c r="AG38" s="277" t="n">
        <f aca="false">100000*AG29/(AVERAGE(AF15:AG15)*24*Calculation_HIDE!AG$71)</f>
        <v>39.4343430838451</v>
      </c>
      <c r="AH38" s="277" t="n">
        <f aca="false">100000*AH29/(AVERAGE(AG15:AH15)*24*Calculation_HIDE!AH$71)</f>
        <v>37.1210543969835</v>
      </c>
      <c r="AI38" s="277" t="n">
        <f aca="false">100000*AI29/(AVERAGE(AH15:AI15)*24*Calculation_HIDE!AI$71)</f>
        <v>49.3999586178357</v>
      </c>
      <c r="AJ38" s="277" t="n">
        <f aca="false">100000*AJ29/(AVERAGE(AI15:AJ15)*24*Calculation_HIDE!AJ$71)</f>
        <v>47.1396121835068</v>
      </c>
      <c r="AK38" s="277" t="n">
        <f aca="false">100000*AK29/(AVERAGE(AJ15:AK15)*24*Calculation_HIDE!AK$71)</f>
        <v>41.4584706848491</v>
      </c>
      <c r="AL38" s="277" t="n">
        <f aca="false">100000*AL29/(AVERAGE(AK15:AL15)*24*Calculation_HIDE!AL$71)</f>
        <v>39.4343430838451</v>
      </c>
      <c r="AM38" s="277" t="n">
        <f aca="false">100000*AM29/(AVERAGE(AL15:AM15)*24*Calculation_HIDE!AM$71)</f>
        <v>45.0932414220523</v>
      </c>
      <c r="AN38" s="277" t="n">
        <f aca="false">100000*AN29/(AVERAGE(AM15:AN15)*24*Calculation_HIDE!AN$71)</f>
        <v>49.9899143155328</v>
      </c>
      <c r="AO38" s="277" t="n">
        <f aca="false">100000*AO29/(AVERAGE(AN15:AO15)*24*Calculation_HIDE!AO$71)</f>
        <v>43.4825982858531</v>
      </c>
      <c r="AP38" s="277" t="n">
        <f aca="false">100000*AP29/(AVERAGE(AO15:AP15)*24*Calculation_HIDE!AP$71)</f>
        <v>34.7716205743896</v>
      </c>
      <c r="AQ38" s="277" t="n">
        <v>42.2</v>
      </c>
      <c r="AR38" s="277" t="n">
        <v>53.02</v>
      </c>
      <c r="AS38" s="277" t="n">
        <v>41.13</v>
      </c>
    </row>
    <row r="39" customFormat="false" ht="20.15" hidden="false" customHeight="true" outlineLevel="0" collapsed="false">
      <c r="A39" s="258"/>
    </row>
    <row r="41" customFormat="false" ht="20.15" hidden="false" customHeight="true" outlineLevel="0" collapsed="false">
      <c r="A41" s="280"/>
    </row>
    <row r="42" customFormat="false" ht="20.15" hidden="false" customHeight="true" outlineLevel="0" collapsed="false">
      <c r="A42" s="280"/>
    </row>
    <row r="43" customFormat="false" ht="20.15" hidden="false" customHeight="true" outlineLevel="0" collapsed="false">
      <c r="A43" s="280"/>
    </row>
    <row r="44" customFormat="false" ht="20.15" hidden="false" customHeight="true" outlineLevel="0" collapsed="false">
      <c r="A44" s="280"/>
    </row>
    <row r="45" customFormat="false" ht="20.15" hidden="false" customHeight="true" outlineLevel="0" collapsed="false">
      <c r="A45" s="280"/>
    </row>
    <row r="46" customFormat="false" ht="20.15" hidden="false" customHeight="true" outlineLevel="0" collapsed="false">
      <c r="A46" s="280"/>
    </row>
    <row r="47" customFormat="false" ht="20.15" hidden="false" customHeight="true" outlineLevel="0" collapsed="false">
      <c r="A47" s="280"/>
    </row>
    <row r="49" customFormat="false" ht="20.15" hidden="false" customHeight="true" outlineLevel="0" collapsed="false">
      <c r="A49" s="281"/>
    </row>
    <row r="51" customFormat="false" ht="20.15" hidden="false" customHeight="true" outlineLevel="0" collapsed="false">
      <c r="A51" s="280"/>
    </row>
    <row r="52" customFormat="false" ht="20.15" hidden="false" customHeight="true" outlineLevel="0" collapsed="false">
      <c r="A52" s="280"/>
    </row>
    <row r="54" customFormat="false" ht="20.15" hidden="false" customHeight="true" outlineLevel="0" collapsed="false">
      <c r="A54" s="282"/>
    </row>
  </sheetData>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71"/>
  <sheetViews>
    <sheetView showFormulas="false" showGridLines="true" showRowColHeaders="true" showZeros="true" rightToLeft="false" tabSelected="false" showOutlineSymbols="true" defaultGridColor="true" view="normal" topLeftCell="AS30" colorId="64" zoomScale="100" zoomScaleNormal="100" zoomScalePageLayoutView="100" workbookViewId="0">
      <selection pane="topLeft" activeCell="BK56" activeCellId="0" sqref="BK56"/>
    </sheetView>
  </sheetViews>
  <sheetFormatPr defaultColWidth="9.01171875" defaultRowHeight="12.5" zeroHeight="false" outlineLevelRow="0" outlineLevelCol="0"/>
  <cols>
    <col collapsed="false" customWidth="false" hidden="false" outlineLevel="0" max="1" min="1" style="283" width="9"/>
    <col collapsed="false" customWidth="true" hidden="false" outlineLevel="0" max="2" min="2" style="283" width="26"/>
    <col collapsed="false" customWidth="true" hidden="false" outlineLevel="0" max="3" min="3" style="283" width="12.44"/>
    <col collapsed="false" customWidth="false" hidden="false" outlineLevel="0" max="4" min="4" style="283" width="9"/>
    <col collapsed="false" customWidth="true" hidden="false" outlineLevel="0" max="12" min="5" style="283" width="11.45"/>
    <col collapsed="false" customWidth="true" hidden="false" outlineLevel="0" max="13" min="13" style="283" width="11.99"/>
    <col collapsed="false" customWidth="true" hidden="false" outlineLevel="0" max="16" min="14" style="283" width="11.45"/>
    <col collapsed="false" customWidth="true" hidden="false" outlineLevel="0" max="17" min="17" style="283" width="12.18"/>
    <col collapsed="false" customWidth="true" hidden="false" outlineLevel="0" max="18" min="18" style="283" width="13.44"/>
    <col collapsed="false" customWidth="true" hidden="false" outlineLevel="0" max="19" min="19" style="283" width="11.99"/>
    <col collapsed="false" customWidth="true" hidden="false" outlineLevel="0" max="20" min="20" style="283" width="14.01"/>
    <col collapsed="false" customWidth="true" hidden="false" outlineLevel="0" max="21" min="21" style="283" width="11.99"/>
    <col collapsed="false" customWidth="true" hidden="false" outlineLevel="0" max="26" min="22" style="283" width="13.02"/>
    <col collapsed="false" customWidth="true" hidden="false" outlineLevel="0" max="27" min="27" style="283" width="14.45"/>
    <col collapsed="false" customWidth="true" hidden="false" outlineLevel="0" max="29" min="28" style="283" width="15.45"/>
    <col collapsed="false" customWidth="true" hidden="false" outlineLevel="0" max="30" min="30" style="283" width="16"/>
    <col collapsed="false" customWidth="true" hidden="false" outlineLevel="0" max="31" min="31" style="283" width="18.82"/>
    <col collapsed="false" customWidth="true" hidden="false" outlineLevel="0" max="32" min="32" style="283" width="14.45"/>
    <col collapsed="false" customWidth="true" hidden="false" outlineLevel="0" max="33" min="33" style="283" width="12.44"/>
    <col collapsed="false" customWidth="true" hidden="false" outlineLevel="0" max="34" min="34" style="283" width="17.82"/>
    <col collapsed="false" customWidth="true" hidden="false" outlineLevel="0" max="35" min="35" style="283" width="15.45"/>
    <col collapsed="false" customWidth="true" hidden="false" outlineLevel="0" max="37" min="36" style="283" width="14.16"/>
    <col collapsed="false" customWidth="true" hidden="false" outlineLevel="0" max="38" min="38" style="283" width="18.18"/>
    <col collapsed="false" customWidth="false" hidden="false" outlineLevel="0" max="41" min="39" style="283" width="9"/>
    <col collapsed="false" customWidth="true" hidden="false" outlineLevel="0" max="42" min="42" style="283" width="15.45"/>
    <col collapsed="false" customWidth="true" hidden="false" outlineLevel="0" max="43" min="43" style="283" width="19"/>
    <col collapsed="false" customWidth="false" hidden="false" outlineLevel="0" max="49" min="44" style="283" width="9"/>
    <col collapsed="false" customWidth="true" hidden="false" outlineLevel="0" max="50" min="50" style="283" width="17.18"/>
    <col collapsed="false" customWidth="true" hidden="false" outlineLevel="0" max="51" min="51" style="283" width="17.73"/>
    <col collapsed="false" customWidth="false" hidden="false" outlineLevel="0" max="52" min="52" style="283" width="9"/>
    <col collapsed="false" customWidth="true" hidden="false" outlineLevel="0" max="53" min="53" style="283" width="13.71"/>
    <col collapsed="false" customWidth="false" hidden="false" outlineLevel="0" max="61" min="54" style="283" width="9"/>
    <col collapsed="false" customWidth="true" hidden="false" outlineLevel="0" max="62" min="62" style="283" width="13.17"/>
    <col collapsed="false" customWidth="false" hidden="false" outlineLevel="0" max="1024" min="63" style="283" width="9"/>
  </cols>
  <sheetData>
    <row r="1" customFormat="false" ht="13" hidden="false" customHeight="false" outlineLevel="0" collapsed="false"/>
    <row r="2" customFormat="false" ht="12.5" hidden="false" customHeight="false" outlineLevel="0" collapsed="false">
      <c r="B2" s="284" t="s">
        <v>110</v>
      </c>
      <c r="C2" s="285" t="s">
        <v>43</v>
      </c>
    </row>
    <row r="3" customFormat="false" ht="13" hidden="false" customHeight="false" outlineLevel="0" collapsed="false">
      <c r="B3" s="286" t="n">
        <v>2010</v>
      </c>
      <c r="C3" s="287" t="n">
        <v>1</v>
      </c>
      <c r="E3" s="283" t="s">
        <v>281</v>
      </c>
      <c r="R3" s="283" t="s">
        <v>282</v>
      </c>
    </row>
    <row r="4" customFormat="false" ht="12.5" hidden="false" customHeight="false" outlineLevel="0" collapsed="false">
      <c r="D4" s="283" t="n">
        <v>2</v>
      </c>
      <c r="E4" s="283" t="n">
        <f aca="false">$D$4+1</f>
        <v>3</v>
      </c>
      <c r="F4" s="283" t="n">
        <v>4</v>
      </c>
      <c r="G4" s="283" t="n">
        <v>5</v>
      </c>
      <c r="H4" s="283" t="n">
        <v>6</v>
      </c>
      <c r="I4" s="283" t="n">
        <v>7</v>
      </c>
      <c r="J4" s="283" t="n">
        <v>8</v>
      </c>
      <c r="K4" s="283" t="n">
        <v>9</v>
      </c>
      <c r="L4" s="283" t="n">
        <v>10</v>
      </c>
      <c r="M4" s="283" t="n">
        <v>11</v>
      </c>
      <c r="N4" s="283" t="n">
        <v>12</v>
      </c>
      <c r="O4" s="283" t="n">
        <v>13</v>
      </c>
      <c r="Q4" s="283" t="n">
        <v>2</v>
      </c>
      <c r="R4" s="283" t="n">
        <f aca="false">Q4+1</f>
        <v>3</v>
      </c>
      <c r="S4" s="283" t="n">
        <f aca="false">R4+1</f>
        <v>4</v>
      </c>
      <c r="T4" s="283" t="n">
        <f aca="false">S4+1</f>
        <v>5</v>
      </c>
      <c r="U4" s="283" t="n">
        <f aca="false">T4+1</f>
        <v>6</v>
      </c>
      <c r="V4" s="283" t="n">
        <f aca="false">U4+1</f>
        <v>7</v>
      </c>
      <c r="W4" s="283" t="n">
        <f aca="false">V4+1</f>
        <v>8</v>
      </c>
      <c r="X4" s="283" t="n">
        <f aca="false">W4+1</f>
        <v>9</v>
      </c>
      <c r="Y4" s="283" t="n">
        <f aca="false">X4+1</f>
        <v>10</v>
      </c>
      <c r="Z4" s="283" t="n">
        <f aca="false">Y4+1</f>
        <v>11</v>
      </c>
      <c r="AA4" s="283" t="n">
        <f aca="false">Z4+1</f>
        <v>12</v>
      </c>
      <c r="AB4" s="283" t="n">
        <f aca="false">AA4+1</f>
        <v>13</v>
      </c>
      <c r="AC4" s="283" t="n">
        <f aca="false">AB4+1</f>
        <v>14</v>
      </c>
      <c r="AD4" s="283" t="n">
        <f aca="false">AC4+1</f>
        <v>15</v>
      </c>
      <c r="AE4" s="283" t="n">
        <f aca="false">AD4+1</f>
        <v>16</v>
      </c>
      <c r="AF4" s="283" t="n">
        <f aca="false">AE4+1</f>
        <v>17</v>
      </c>
      <c r="AG4" s="283" t="n">
        <f aca="false">AF4+1</f>
        <v>18</v>
      </c>
      <c r="AH4" s="283" t="n">
        <f aca="false">AG4+1</f>
        <v>19</v>
      </c>
      <c r="AI4" s="283" t="n">
        <f aca="false">AH4+1</f>
        <v>20</v>
      </c>
      <c r="AJ4" s="283" t="n">
        <f aca="false">AI4+1</f>
        <v>21</v>
      </c>
      <c r="AK4" s="283" t="n">
        <f aca="false">AJ4+1</f>
        <v>22</v>
      </c>
      <c r="AL4" s="283" t="n">
        <f aca="false">AK4+1</f>
        <v>23</v>
      </c>
      <c r="AM4" s="283" t="n">
        <f aca="false">AL4+1</f>
        <v>24</v>
      </c>
      <c r="AN4" s="283" t="n">
        <f aca="false">AM4+1</f>
        <v>25</v>
      </c>
      <c r="AO4" s="283" t="n">
        <f aca="false">AN4+1</f>
        <v>26</v>
      </c>
      <c r="AP4" s="283" t="n">
        <f aca="false">AO4+1</f>
        <v>27</v>
      </c>
      <c r="AQ4" s="283" t="n">
        <f aca="false">AP4+1</f>
        <v>28</v>
      </c>
      <c r="AR4" s="283" t="n">
        <f aca="false">AQ4+1</f>
        <v>29</v>
      </c>
      <c r="AS4" s="283" t="n">
        <f aca="false">AR4+1</f>
        <v>30</v>
      </c>
      <c r="AT4" s="283" t="n">
        <f aca="false">AS4+1</f>
        <v>31</v>
      </c>
      <c r="AU4" s="283" t="n">
        <f aca="false">AT4+1</f>
        <v>32</v>
      </c>
      <c r="AV4" s="283" t="n">
        <f aca="false">AU4+1</f>
        <v>33</v>
      </c>
      <c r="AW4" s="283" t="n">
        <f aca="false">AV4+1</f>
        <v>34</v>
      </c>
      <c r="AX4" s="283" t="n">
        <f aca="false">AW4+1</f>
        <v>35</v>
      </c>
      <c r="AY4" s="283" t="n">
        <f aca="false">AX4+1</f>
        <v>36</v>
      </c>
      <c r="AZ4" s="283" t="n">
        <v>37</v>
      </c>
      <c r="BA4" s="283" t="n">
        <f aca="false">AZ4+1</f>
        <v>38</v>
      </c>
      <c r="BB4" s="283" t="n">
        <f aca="false">BA4+1</f>
        <v>39</v>
      </c>
      <c r="BC4" s="283" t="n">
        <v>40</v>
      </c>
      <c r="BD4" s="283" t="n">
        <v>41</v>
      </c>
      <c r="BE4" s="283" t="n">
        <v>42</v>
      </c>
      <c r="BF4" s="283" t="n">
        <v>43</v>
      </c>
      <c r="BG4" s="283" t="n">
        <v>44</v>
      </c>
      <c r="BH4" s="283" t="n">
        <v>45</v>
      </c>
      <c r="BI4" s="283" t="n">
        <v>46</v>
      </c>
      <c r="BJ4" s="283" t="n">
        <v>47</v>
      </c>
      <c r="BK4" s="283" t="n">
        <v>48</v>
      </c>
    </row>
    <row r="5" customFormat="false" ht="12.5" hidden="false" customHeight="false" outlineLevel="0" collapsed="false">
      <c r="P5" s="283" t="n">
        <v>6</v>
      </c>
      <c r="Q5" s="283" t="str">
        <f aca="false">$R$3&amp;"r"&amp;$P5&amp;"c"&amp;Q$4</f>
        <v>Quarter!r6c2</v>
      </c>
      <c r="R5" s="283" t="str">
        <f aca="false">$R$3&amp;"r"&amp;$P5&amp;"c"&amp;R$4</f>
        <v>Quarter!r6c3</v>
      </c>
      <c r="S5" s="283" t="str">
        <f aca="false">$R$3&amp;"r"&amp;$P5&amp;"c"&amp;S$4</f>
        <v>Quarter!r6c4</v>
      </c>
      <c r="T5" s="283" t="str">
        <f aca="false">$R$3&amp;"r"&amp;$P5&amp;"c"&amp;T$4</f>
        <v>Quarter!r6c5</v>
      </c>
      <c r="U5" s="283" t="str">
        <f aca="false">$R$3&amp;"r"&amp;$P5&amp;"c"&amp;U$4</f>
        <v>Quarter!r6c6</v>
      </c>
      <c r="V5" s="283" t="str">
        <f aca="false">$R$3&amp;"r"&amp;$P5&amp;"c"&amp;V$4</f>
        <v>Quarter!r6c7</v>
      </c>
      <c r="W5" s="283" t="str">
        <f aca="false">$R$3&amp;"r"&amp;$P5&amp;"c"&amp;W$4</f>
        <v>Quarter!r6c8</v>
      </c>
      <c r="X5" s="283" t="str">
        <f aca="false">$R$3&amp;"r"&amp;$P5&amp;"c"&amp;X$4</f>
        <v>Quarter!r6c9</v>
      </c>
      <c r="Y5" s="283" t="str">
        <f aca="false">$R$3&amp;"r"&amp;$P5&amp;"c"&amp;Y$4</f>
        <v>Quarter!r6c10</v>
      </c>
      <c r="Z5" s="283" t="str">
        <f aca="false">$R$3&amp;"r"&amp;$P5&amp;"c"&amp;Z$4</f>
        <v>Quarter!r6c11</v>
      </c>
      <c r="AA5" s="283" t="str">
        <f aca="false">$R$3&amp;"r"&amp;$P5&amp;"c"&amp;AA$4</f>
        <v>Quarter!r6c12</v>
      </c>
      <c r="AB5" s="283" t="str">
        <f aca="false">$R$3&amp;"r"&amp;$P5&amp;"c"&amp;AB$4</f>
        <v>Quarter!r6c13</v>
      </c>
      <c r="AC5" s="283" t="str">
        <f aca="false">$R$3&amp;"r"&amp;$P5&amp;"c"&amp;AC$4</f>
        <v>Quarter!r6c14</v>
      </c>
      <c r="AD5" s="283" t="str">
        <f aca="false">$R$3&amp;"r"&amp;$P5&amp;"c"&amp;AD$4</f>
        <v>Quarter!r6c15</v>
      </c>
      <c r="AE5" s="283" t="str">
        <f aca="false">$R$3&amp;"r"&amp;$P5&amp;"c"&amp;AE$4</f>
        <v>Quarter!r6c16</v>
      </c>
      <c r="AF5" s="283" t="str">
        <f aca="false">$R$3&amp;"r"&amp;$P5&amp;"c"&amp;AF$4</f>
        <v>Quarter!r6c17</v>
      </c>
      <c r="AG5" s="283" t="str">
        <f aca="false">$R$3&amp;"r"&amp;$P5&amp;"c"&amp;AG$4</f>
        <v>Quarter!r6c18</v>
      </c>
      <c r="AH5" s="283" t="str">
        <f aca="false">$R$3&amp;"r"&amp;$P5&amp;"c"&amp;AH$4</f>
        <v>Quarter!r6c19</v>
      </c>
      <c r="AI5" s="283" t="str">
        <f aca="false">$R$3&amp;"r"&amp;$P5&amp;"c"&amp;AI$4</f>
        <v>Quarter!r6c20</v>
      </c>
      <c r="AJ5" s="283" t="str">
        <f aca="false">$R$3&amp;"r"&amp;$P5&amp;"c"&amp;AJ$4</f>
        <v>Quarter!r6c21</v>
      </c>
      <c r="AK5" s="283" t="str">
        <f aca="false">$R$3&amp;"r"&amp;$P5&amp;"c"&amp;AK$4</f>
        <v>Quarter!r6c22</v>
      </c>
      <c r="AL5" s="283" t="str">
        <f aca="false">$R$3&amp;"r"&amp;$P5&amp;"c"&amp;AL$4</f>
        <v>Quarter!r6c23</v>
      </c>
      <c r="AM5" s="283" t="str">
        <f aca="false">$R$3&amp;"r"&amp;$P5&amp;"c"&amp;AM$4</f>
        <v>Quarter!r6c24</v>
      </c>
      <c r="AN5" s="283" t="str">
        <f aca="false">$R$3&amp;"r"&amp;$P5&amp;"c"&amp;AN$4</f>
        <v>Quarter!r6c25</v>
      </c>
      <c r="AO5" s="283" t="str">
        <f aca="false">$R$3&amp;"r"&amp;$P5&amp;"c"&amp;AO$4</f>
        <v>Quarter!r6c26</v>
      </c>
      <c r="AP5" s="283" t="str">
        <f aca="false">$R$3&amp;"r"&amp;$P5&amp;"c"&amp;AP$4</f>
        <v>Quarter!r6c27</v>
      </c>
      <c r="AQ5" s="283" t="str">
        <f aca="false">$R$3&amp;"r"&amp;$P5&amp;"c"&amp;AQ$4</f>
        <v>Quarter!r6c28</v>
      </c>
      <c r="AR5" s="283" t="str">
        <f aca="false">$R$3&amp;"r"&amp;$P5&amp;"c"&amp;AR$4</f>
        <v>Quarter!r6c29</v>
      </c>
      <c r="AS5" s="283" t="str">
        <f aca="false">$R$3&amp;"r"&amp;$P5&amp;"c"&amp;AS$4</f>
        <v>Quarter!r6c30</v>
      </c>
      <c r="AT5" s="283" t="str">
        <f aca="false">$R$3&amp;"r"&amp;$P5&amp;"c"&amp;AT$4</f>
        <v>Quarter!r6c31</v>
      </c>
      <c r="AU5" s="283" t="str">
        <f aca="false">$R$3&amp;"r"&amp;$P5&amp;"c"&amp;AU$4</f>
        <v>Quarter!r6c32</v>
      </c>
      <c r="AV5" s="283" t="str">
        <f aca="false">$R$3&amp;"r"&amp;$P5&amp;"c"&amp;AV$4</f>
        <v>Quarter!r6c33</v>
      </c>
      <c r="AW5" s="283" t="str">
        <f aca="false">$R$3&amp;"r"&amp;$P5&amp;"c"&amp;AW$4</f>
        <v>Quarter!r6c34</v>
      </c>
      <c r="AX5" s="283" t="str">
        <f aca="false">$R$3&amp;"r"&amp;$P5&amp;"c"&amp;AX$4</f>
        <v>Quarter!r6c35</v>
      </c>
      <c r="AY5" s="283" t="str">
        <f aca="false">$R$3&amp;"r"&amp;$P5&amp;"c"&amp;AY$4</f>
        <v>Quarter!r6c36</v>
      </c>
      <c r="AZ5" s="283" t="str">
        <f aca="false">$R$3&amp;"r"&amp;$P5&amp;"c"&amp;AZ$4</f>
        <v>Quarter!r6c37</v>
      </c>
      <c r="BA5" s="283" t="str">
        <f aca="false">$R$3&amp;"r"&amp;$P5&amp;"c"&amp;BA$4</f>
        <v>Quarter!r6c38</v>
      </c>
      <c r="BB5" s="283" t="str">
        <f aca="false">$R$3&amp;"r"&amp;$P5&amp;"c"&amp;BB$4</f>
        <v>Quarter!r6c39</v>
      </c>
      <c r="BC5" s="283" t="str">
        <f aca="false">$R$3&amp;"r"&amp;$P5&amp;"c"&amp;BC$4</f>
        <v>Quarter!r6c40</v>
      </c>
      <c r="BD5" s="283" t="str">
        <f aca="false">$R$3&amp;"r"&amp;$P5&amp;"c"&amp;BD$4</f>
        <v>Quarter!r6c41</v>
      </c>
      <c r="BE5" s="283" t="str">
        <f aca="false">$R$3&amp;"r"&amp;$P5&amp;"c"&amp;BE$4</f>
        <v>Quarter!r6c42</v>
      </c>
      <c r="BF5" s="283" t="str">
        <f aca="false">$R$3&amp;"r"&amp;$P5&amp;"c"&amp;BF$4</f>
        <v>Quarter!r6c43</v>
      </c>
      <c r="BG5" s="283" t="str">
        <f aca="false">$R$3&amp;"r"&amp;$P5&amp;"c"&amp;BG$4</f>
        <v>Quarter!r6c44</v>
      </c>
      <c r="BH5" s="283" t="str">
        <f aca="false">$R$3&amp;"r"&amp;$P5&amp;"c"&amp;BH$4</f>
        <v>Quarter!r6c45</v>
      </c>
      <c r="BI5" s="283" t="str">
        <f aca="false">$R$3&amp;"r"&amp;$P5&amp;"c"&amp;BI$4</f>
        <v>Quarter!r6c46</v>
      </c>
      <c r="BJ5" s="283" t="str">
        <f aca="false">$R$3&amp;"r"&amp;$P5&amp;"c"&amp;BJ$4</f>
        <v>Quarter!r6c47</v>
      </c>
      <c r="BK5" s="283" t="str">
        <f aca="false">$R$3&amp;"r"&amp;$P5&amp;"c"&amp;BK$4</f>
        <v>Quarter!r6c48</v>
      </c>
    </row>
    <row r="6" customFormat="false" ht="13" hidden="false" customHeight="false" outlineLevel="0" collapsed="false">
      <c r="B6" s="288" t="s">
        <v>283</v>
      </c>
    </row>
    <row r="7" customFormat="false" ht="13" hidden="false" customHeight="false" outlineLevel="0" collapsed="false">
      <c r="B7" s="289" t="s">
        <v>284</v>
      </c>
    </row>
    <row r="8" customFormat="false" ht="12.5" hidden="false" customHeight="false" outlineLevel="0" collapsed="false">
      <c r="B8" s="290" t="s">
        <v>141</v>
      </c>
      <c r="C8" s="283" t="n">
        <v>8</v>
      </c>
      <c r="D8" s="283" t="str">
        <f aca="false">$E$3&amp;"r"&amp;$C8&amp;"c"&amp;D$4</f>
        <v>Annual!r8c2</v>
      </c>
      <c r="E8" s="283" t="str">
        <f aca="false">$E$3&amp;"r"&amp;$C8&amp;"c"&amp;E$4</f>
        <v>Annual!r8c3</v>
      </c>
      <c r="F8" s="283" t="str">
        <f aca="false">$E$3&amp;"r"&amp;$C8&amp;"c"&amp;F$4</f>
        <v>Annual!r8c4</v>
      </c>
      <c r="G8" s="283" t="str">
        <f aca="false">$E$3&amp;"r"&amp;$C8&amp;"c"&amp;G$4</f>
        <v>Annual!r8c5</v>
      </c>
      <c r="H8" s="283" t="str">
        <f aca="false">$E$3&amp;"r"&amp;$C8&amp;"c"&amp;H$4</f>
        <v>Annual!r8c6</v>
      </c>
      <c r="I8" s="283" t="str">
        <f aca="false">$E$3&amp;"r"&amp;$C8&amp;"c"&amp;I$4</f>
        <v>Annual!r8c7</v>
      </c>
      <c r="J8" s="283" t="str">
        <f aca="false">$E$3&amp;"r"&amp;$C8&amp;"c"&amp;J$4</f>
        <v>Annual!r8c8</v>
      </c>
      <c r="K8" s="283" t="str">
        <f aca="false">$E$3&amp;"r"&amp;$C8&amp;"c"&amp;K$4</f>
        <v>Annual!r8c9</v>
      </c>
      <c r="L8" s="283" t="str">
        <f aca="false">$E$3&amp;"r"&amp;$C8&amp;"c"&amp;L$4</f>
        <v>Annual!r8c10</v>
      </c>
      <c r="M8" s="283" t="str">
        <f aca="false">$E$3&amp;"r"&amp;$C8&amp;"c"&amp;M$4</f>
        <v>Annual!r8c11</v>
      </c>
      <c r="N8" s="283" t="str">
        <f aca="false">$E$3&amp;"r"&amp;$C8&amp;"c"&amp;N$4</f>
        <v>Annual!r8c12</v>
      </c>
      <c r="O8" s="283" t="str">
        <f aca="false">$E$3&amp;"r"&amp;$C8&amp;"c"&amp;O$4</f>
        <v>Annual!r8c13</v>
      </c>
      <c r="P8" s="283" t="n">
        <v>8</v>
      </c>
      <c r="Q8" s="283" t="str">
        <f aca="false">$R$3&amp;"r"&amp;$P8&amp;"c"&amp;Q$4</f>
        <v>Quarter!r8c2</v>
      </c>
      <c r="R8" s="283" t="str">
        <f aca="false">$R$3&amp;"r"&amp;$P8&amp;"c"&amp;R$4</f>
        <v>Quarter!r8c3</v>
      </c>
      <c r="S8" s="283" t="str">
        <f aca="false">$R$3&amp;"r"&amp;$P8&amp;"c"&amp;S$4</f>
        <v>Quarter!r8c4</v>
      </c>
      <c r="T8" s="283" t="str">
        <f aca="false">$R$3&amp;"r"&amp;$P8&amp;"c"&amp;T$4</f>
        <v>Quarter!r8c5</v>
      </c>
      <c r="U8" s="283" t="str">
        <f aca="false">$R$3&amp;"r"&amp;$P8&amp;"c"&amp;U$4</f>
        <v>Quarter!r8c6</v>
      </c>
      <c r="V8" s="283" t="str">
        <f aca="false">$R$3&amp;"r"&amp;$P8&amp;"c"&amp;V$4</f>
        <v>Quarter!r8c7</v>
      </c>
      <c r="W8" s="283" t="str">
        <f aca="false">$R$3&amp;"r"&amp;$P8&amp;"c"&amp;W$4</f>
        <v>Quarter!r8c8</v>
      </c>
      <c r="X8" s="283" t="str">
        <f aca="false">$R$3&amp;"r"&amp;$P8&amp;"c"&amp;X$4</f>
        <v>Quarter!r8c9</v>
      </c>
      <c r="Y8" s="283" t="str">
        <f aca="false">$R$3&amp;"r"&amp;$P8&amp;"c"&amp;Y$4</f>
        <v>Quarter!r8c10</v>
      </c>
      <c r="Z8" s="283" t="str">
        <f aca="false">$R$3&amp;"r"&amp;$P8&amp;"c"&amp;Z$4</f>
        <v>Quarter!r8c11</v>
      </c>
      <c r="AA8" s="283" t="str">
        <f aca="false">$R$3&amp;"r"&amp;$P8&amp;"c"&amp;AA$4</f>
        <v>Quarter!r8c12</v>
      </c>
      <c r="AB8" s="283" t="str">
        <f aca="false">$R$3&amp;"r"&amp;$P8&amp;"c"&amp;AB$4</f>
        <v>Quarter!r8c13</v>
      </c>
      <c r="AC8" s="283" t="str">
        <f aca="false">$R$3&amp;"r"&amp;$P8&amp;"c"&amp;AC$4</f>
        <v>Quarter!r8c14</v>
      </c>
      <c r="AD8" s="283" t="str">
        <f aca="false">$R$3&amp;"r"&amp;$P8&amp;"c"&amp;AD$4</f>
        <v>Quarter!r8c15</v>
      </c>
      <c r="AE8" s="283" t="str">
        <f aca="false">$R$3&amp;"r"&amp;$P8&amp;"c"&amp;AE$4</f>
        <v>Quarter!r8c16</v>
      </c>
      <c r="AF8" s="283" t="str">
        <f aca="false">$R$3&amp;"r"&amp;$P8&amp;"c"&amp;AF$4</f>
        <v>Quarter!r8c17</v>
      </c>
      <c r="AG8" s="283" t="str">
        <f aca="false">$R$3&amp;"r"&amp;$P8&amp;"c"&amp;AG$4</f>
        <v>Quarter!r8c18</v>
      </c>
      <c r="AH8" s="283" t="str">
        <f aca="false">$R$3&amp;"r"&amp;$P8&amp;"c"&amp;AH$4</f>
        <v>Quarter!r8c19</v>
      </c>
      <c r="AI8" s="283" t="str">
        <f aca="false">$R$3&amp;"r"&amp;$P8&amp;"c"&amp;AI$4</f>
        <v>Quarter!r8c20</v>
      </c>
      <c r="AJ8" s="283" t="str">
        <f aca="false">$R$3&amp;"r"&amp;$P8&amp;"c"&amp;AJ$4</f>
        <v>Quarter!r8c21</v>
      </c>
      <c r="AK8" s="283" t="str">
        <f aca="false">$R$3&amp;"r"&amp;$P8&amp;"c"&amp;AK$4</f>
        <v>Quarter!r8c22</v>
      </c>
      <c r="AL8" s="283" t="str">
        <f aca="false">$R$3&amp;"r"&amp;$P8&amp;"c"&amp;AL$4</f>
        <v>Quarter!r8c23</v>
      </c>
      <c r="AM8" s="283" t="str">
        <f aca="false">$R$3&amp;"r"&amp;$P8&amp;"c"&amp;AM$4</f>
        <v>Quarter!r8c24</v>
      </c>
      <c r="AN8" s="283" t="str">
        <f aca="false">$R$3&amp;"r"&amp;$P8&amp;"c"&amp;AN$4</f>
        <v>Quarter!r8c25</v>
      </c>
      <c r="AO8" s="283" t="str">
        <f aca="false">$R$3&amp;"r"&amp;$P8&amp;"c"&amp;AO$4</f>
        <v>Quarter!r8c26</v>
      </c>
      <c r="AP8" s="283" t="str">
        <f aca="false">$R$3&amp;"r"&amp;$P8&amp;"c"&amp;AP$4</f>
        <v>Quarter!r8c27</v>
      </c>
      <c r="AQ8" s="283" t="str">
        <f aca="false">$R$3&amp;"r"&amp;$P8&amp;"c"&amp;AQ$4</f>
        <v>Quarter!r8c28</v>
      </c>
      <c r="AR8" s="283" t="str">
        <f aca="false">$R$3&amp;"r"&amp;$P8&amp;"c"&amp;AR$4</f>
        <v>Quarter!r8c29</v>
      </c>
      <c r="AS8" s="283" t="str">
        <f aca="false">$R$3&amp;"r"&amp;$P8&amp;"c"&amp;AS$4</f>
        <v>Quarter!r8c30</v>
      </c>
      <c r="AT8" s="283" t="str">
        <f aca="false">$R$3&amp;"r"&amp;$P8&amp;"c"&amp;AT$4</f>
        <v>Quarter!r8c31</v>
      </c>
      <c r="AU8" s="283" t="str">
        <f aca="false">$R$3&amp;"r"&amp;$P8&amp;"c"&amp;AU$4</f>
        <v>Quarter!r8c32</v>
      </c>
      <c r="AV8" s="283" t="str">
        <f aca="false">$R$3&amp;"r"&amp;$P8&amp;"c"&amp;AV$4</f>
        <v>Quarter!r8c33</v>
      </c>
      <c r="AW8" s="283" t="str">
        <f aca="false">$R$3&amp;"r"&amp;$P8&amp;"c"&amp;AW$4</f>
        <v>Quarter!r8c34</v>
      </c>
      <c r="AX8" s="283" t="str">
        <f aca="false">$R$3&amp;"r"&amp;$P8&amp;"c"&amp;AX$4</f>
        <v>Quarter!r8c35</v>
      </c>
      <c r="AY8" s="283" t="str">
        <f aca="false">$R$3&amp;"r"&amp;$P8&amp;"c"&amp;AY$4</f>
        <v>Quarter!r8c36</v>
      </c>
      <c r="AZ8" s="283" t="str">
        <f aca="false">$R$3&amp;"r"&amp;$P8&amp;"c"&amp;AZ$4</f>
        <v>Quarter!r8c37</v>
      </c>
      <c r="BA8" s="283" t="str">
        <f aca="false">$R$3&amp;"r"&amp;$P8&amp;"c"&amp;BA$4</f>
        <v>Quarter!r8c38</v>
      </c>
      <c r="BB8" s="283" t="str">
        <f aca="false">$R$3&amp;"r"&amp;$P8&amp;"c"&amp;BB$4</f>
        <v>Quarter!r8c39</v>
      </c>
      <c r="BC8" s="283" t="str">
        <f aca="false">$R$3&amp;"r"&amp;$P8&amp;"c"&amp;BC$4</f>
        <v>Quarter!r8c40</v>
      </c>
      <c r="BD8" s="283" t="str">
        <f aca="false">$R$3&amp;"r"&amp;$P8&amp;"c"&amp;BD$4</f>
        <v>Quarter!r8c41</v>
      </c>
      <c r="BE8" s="283" t="str">
        <f aca="false">$R$3&amp;"r"&amp;$P8&amp;"c"&amp;BE$4</f>
        <v>Quarter!r8c42</v>
      </c>
      <c r="BF8" s="283" t="str">
        <f aca="false">$R$3&amp;"r"&amp;$P8&amp;"c"&amp;BF$4</f>
        <v>Quarter!r8c43</v>
      </c>
      <c r="BG8" s="283" t="str">
        <f aca="false">$R$3&amp;"r"&amp;$P8&amp;"c"&amp;BG$4</f>
        <v>Quarter!r8c44</v>
      </c>
      <c r="BH8" s="283" t="str">
        <f aca="false">$R$3&amp;"r"&amp;$P8&amp;"c"&amp;BH$4</f>
        <v>Quarter!r8c45</v>
      </c>
      <c r="BI8" s="283" t="str">
        <f aca="false">$R$3&amp;"r"&amp;$P8&amp;"c"&amp;BI$4</f>
        <v>Quarter!r8c46</v>
      </c>
      <c r="BJ8" s="283" t="str">
        <f aca="false">$R$3&amp;"r"&amp;$P8&amp;"c"&amp;BJ$4</f>
        <v>Quarter!r8c47</v>
      </c>
      <c r="BK8" s="283" t="str">
        <f aca="false">$R$3&amp;"r"&amp;$P8&amp;"c"&amp;BK$4</f>
        <v>Quarter!r8c48</v>
      </c>
    </row>
    <row r="9" customFormat="false" ht="14.5" hidden="false" customHeight="false" outlineLevel="0" collapsed="false">
      <c r="B9" s="290" t="s">
        <v>285</v>
      </c>
      <c r="C9" s="283" t="n">
        <v>9</v>
      </c>
      <c r="D9" s="283" t="str">
        <f aca="false">$E$3&amp;"r"&amp;$C9&amp;"c"&amp;D$4</f>
        <v>Annual!r9c2</v>
      </c>
      <c r="E9" s="283" t="str">
        <f aca="false">$E$3&amp;"r"&amp;$C9&amp;"c"&amp;E$4</f>
        <v>Annual!r9c3</v>
      </c>
      <c r="F9" s="283" t="str">
        <f aca="false">$E$3&amp;"r"&amp;$C9&amp;"c"&amp;F$4</f>
        <v>Annual!r9c4</v>
      </c>
      <c r="G9" s="283" t="str">
        <f aca="false">$E$3&amp;"r"&amp;$C9&amp;"c"&amp;G$4</f>
        <v>Annual!r9c5</v>
      </c>
      <c r="H9" s="283" t="str">
        <f aca="false">$E$3&amp;"r"&amp;$C9&amp;"c"&amp;H$4</f>
        <v>Annual!r9c6</v>
      </c>
      <c r="I9" s="283" t="str">
        <f aca="false">$E$3&amp;"r"&amp;$C9&amp;"c"&amp;I$4</f>
        <v>Annual!r9c7</v>
      </c>
      <c r="J9" s="283" t="str">
        <f aca="false">$E$3&amp;"r"&amp;$C9&amp;"c"&amp;J$4</f>
        <v>Annual!r9c8</v>
      </c>
      <c r="K9" s="283" t="str">
        <f aca="false">$E$3&amp;"r"&amp;$C9&amp;"c"&amp;K$4</f>
        <v>Annual!r9c9</v>
      </c>
      <c r="L9" s="283" t="str">
        <f aca="false">$E$3&amp;"r"&amp;$C9&amp;"c"&amp;L$4</f>
        <v>Annual!r9c10</v>
      </c>
      <c r="M9" s="283" t="str">
        <f aca="false">$E$3&amp;"r"&amp;$C9&amp;"c"&amp;M$4</f>
        <v>Annual!r9c11</v>
      </c>
      <c r="N9" s="283" t="str">
        <f aca="false">$E$3&amp;"r"&amp;$C9&amp;"c"&amp;N$4</f>
        <v>Annual!r9c12</v>
      </c>
      <c r="O9" s="283" t="str">
        <f aca="false">$E$3&amp;"r"&amp;$C9&amp;"c"&amp;O$4</f>
        <v>Annual!r9c13</v>
      </c>
      <c r="P9" s="283" t="n">
        <v>9</v>
      </c>
      <c r="Q9" s="283" t="str">
        <f aca="false">$R$3&amp;"r"&amp;$P9&amp;"c"&amp;Q$4</f>
        <v>Quarter!r9c2</v>
      </c>
      <c r="R9" s="283" t="str">
        <f aca="false">$R$3&amp;"r"&amp;$P9&amp;"c"&amp;R$4</f>
        <v>Quarter!r9c3</v>
      </c>
      <c r="S9" s="283" t="str">
        <f aca="false">$R$3&amp;"r"&amp;$P9&amp;"c"&amp;S$4</f>
        <v>Quarter!r9c4</v>
      </c>
      <c r="T9" s="283" t="str">
        <f aca="false">$R$3&amp;"r"&amp;$P9&amp;"c"&amp;T$4</f>
        <v>Quarter!r9c5</v>
      </c>
      <c r="U9" s="283" t="str">
        <f aca="false">$R$3&amp;"r"&amp;$P9&amp;"c"&amp;U$4</f>
        <v>Quarter!r9c6</v>
      </c>
      <c r="V9" s="283" t="str">
        <f aca="false">$R$3&amp;"r"&amp;$P9&amp;"c"&amp;V$4</f>
        <v>Quarter!r9c7</v>
      </c>
      <c r="W9" s="283" t="str">
        <f aca="false">$R$3&amp;"r"&amp;$P9&amp;"c"&amp;W$4</f>
        <v>Quarter!r9c8</v>
      </c>
      <c r="X9" s="283" t="str">
        <f aca="false">$R$3&amp;"r"&amp;$P9&amp;"c"&amp;X$4</f>
        <v>Quarter!r9c9</v>
      </c>
      <c r="Y9" s="283" t="str">
        <f aca="false">$R$3&amp;"r"&amp;$P9&amp;"c"&amp;Y$4</f>
        <v>Quarter!r9c10</v>
      </c>
      <c r="Z9" s="283" t="str">
        <f aca="false">$R$3&amp;"r"&amp;$P9&amp;"c"&amp;Z$4</f>
        <v>Quarter!r9c11</v>
      </c>
      <c r="AA9" s="283" t="str">
        <f aca="false">$R$3&amp;"r"&amp;$P9&amp;"c"&amp;AA$4</f>
        <v>Quarter!r9c12</v>
      </c>
      <c r="AB9" s="283" t="str">
        <f aca="false">$R$3&amp;"r"&amp;$P9&amp;"c"&amp;AB$4</f>
        <v>Quarter!r9c13</v>
      </c>
      <c r="AC9" s="283" t="str">
        <f aca="false">$R$3&amp;"r"&amp;$P9&amp;"c"&amp;AC$4</f>
        <v>Quarter!r9c14</v>
      </c>
      <c r="AD9" s="283" t="str">
        <f aca="false">$R$3&amp;"r"&amp;$P9&amp;"c"&amp;AD$4</f>
        <v>Quarter!r9c15</v>
      </c>
      <c r="AE9" s="283" t="str">
        <f aca="false">$R$3&amp;"r"&amp;$P9&amp;"c"&amp;AE$4</f>
        <v>Quarter!r9c16</v>
      </c>
      <c r="AF9" s="283" t="str">
        <f aca="false">$R$3&amp;"r"&amp;$P9&amp;"c"&amp;AF$4</f>
        <v>Quarter!r9c17</v>
      </c>
      <c r="AG9" s="283" t="str">
        <f aca="false">$R$3&amp;"r"&amp;$P9&amp;"c"&amp;AG$4</f>
        <v>Quarter!r9c18</v>
      </c>
      <c r="AH9" s="283" t="str">
        <f aca="false">$R$3&amp;"r"&amp;$P9&amp;"c"&amp;AH$4</f>
        <v>Quarter!r9c19</v>
      </c>
      <c r="AI9" s="283" t="str">
        <f aca="false">$R$3&amp;"r"&amp;$P9&amp;"c"&amp;AI$4</f>
        <v>Quarter!r9c20</v>
      </c>
      <c r="AJ9" s="283" t="str">
        <f aca="false">$R$3&amp;"r"&amp;$P9&amp;"c"&amp;AJ$4</f>
        <v>Quarter!r9c21</v>
      </c>
      <c r="AK9" s="283" t="str">
        <f aca="false">$R$3&amp;"r"&amp;$P9&amp;"c"&amp;AK$4</f>
        <v>Quarter!r9c22</v>
      </c>
      <c r="AL9" s="283" t="str">
        <f aca="false">$R$3&amp;"r"&amp;$P9&amp;"c"&amp;AL$4</f>
        <v>Quarter!r9c23</v>
      </c>
      <c r="AM9" s="283" t="str">
        <f aca="false">$R$3&amp;"r"&amp;$P9&amp;"c"&amp;AM$4</f>
        <v>Quarter!r9c24</v>
      </c>
      <c r="AN9" s="283" t="str">
        <f aca="false">$R$3&amp;"r"&amp;$P9&amp;"c"&amp;AN$4</f>
        <v>Quarter!r9c25</v>
      </c>
      <c r="AO9" s="283" t="str">
        <f aca="false">$R$3&amp;"r"&amp;$P9&amp;"c"&amp;AO$4</f>
        <v>Quarter!r9c26</v>
      </c>
      <c r="AP9" s="283" t="str">
        <f aca="false">$R$3&amp;"r"&amp;$P9&amp;"c"&amp;AP$4</f>
        <v>Quarter!r9c27</v>
      </c>
      <c r="AQ9" s="283" t="str">
        <f aca="false">$R$3&amp;"r"&amp;$P9&amp;"c"&amp;AQ$4</f>
        <v>Quarter!r9c28</v>
      </c>
      <c r="AR9" s="283" t="str">
        <f aca="false">$R$3&amp;"r"&amp;$P9&amp;"c"&amp;AR$4</f>
        <v>Quarter!r9c29</v>
      </c>
      <c r="AS9" s="283" t="str">
        <f aca="false">$R$3&amp;"r"&amp;$P9&amp;"c"&amp;AS$4</f>
        <v>Quarter!r9c30</v>
      </c>
      <c r="AT9" s="283" t="str">
        <f aca="false">$R$3&amp;"r"&amp;$P9&amp;"c"&amp;AT$4</f>
        <v>Quarter!r9c31</v>
      </c>
      <c r="AU9" s="283" t="str">
        <f aca="false">$R$3&amp;"r"&amp;$P9&amp;"c"&amp;AU$4</f>
        <v>Quarter!r9c32</v>
      </c>
      <c r="AV9" s="283" t="str">
        <f aca="false">$R$3&amp;"r"&amp;$P9&amp;"c"&amp;AV$4</f>
        <v>Quarter!r9c33</v>
      </c>
      <c r="AW9" s="283" t="str">
        <f aca="false">$R$3&amp;"r"&amp;$P9&amp;"c"&amp;AW$4</f>
        <v>Quarter!r9c34</v>
      </c>
      <c r="AX9" s="283" t="str">
        <f aca="false">$R$3&amp;"r"&amp;$P9&amp;"c"&amp;AX$4</f>
        <v>Quarter!r9c35</v>
      </c>
      <c r="AY9" s="283" t="str">
        <f aca="false">$R$3&amp;"r"&amp;$P9&amp;"c"&amp;AY$4</f>
        <v>Quarter!r9c36</v>
      </c>
      <c r="AZ9" s="283" t="str">
        <f aca="false">$R$3&amp;"r"&amp;$P9&amp;"c"&amp;AZ$4</f>
        <v>Quarter!r9c37</v>
      </c>
      <c r="BA9" s="283" t="str">
        <f aca="false">$R$3&amp;"r"&amp;$P9&amp;"c"&amp;BA$4</f>
        <v>Quarter!r9c38</v>
      </c>
      <c r="BB9" s="283" t="str">
        <f aca="false">$R$3&amp;"r"&amp;$P9&amp;"c"&amp;BB$4</f>
        <v>Quarter!r9c39</v>
      </c>
      <c r="BC9" s="283" t="str">
        <f aca="false">$R$3&amp;"r"&amp;$P9&amp;"c"&amp;BC$4</f>
        <v>Quarter!r9c40</v>
      </c>
      <c r="BD9" s="283" t="str">
        <f aca="false">$R$3&amp;"r"&amp;$P9&amp;"c"&amp;BD$4</f>
        <v>Quarter!r9c41</v>
      </c>
      <c r="BE9" s="283" t="str">
        <f aca="false">$R$3&amp;"r"&amp;$P9&amp;"c"&amp;BE$4</f>
        <v>Quarter!r9c42</v>
      </c>
      <c r="BF9" s="283" t="str">
        <f aca="false">$R$3&amp;"r"&amp;$P9&amp;"c"&amp;BF$4</f>
        <v>Quarter!r9c43</v>
      </c>
      <c r="BG9" s="283" t="str">
        <f aca="false">$R$3&amp;"r"&amp;$P9&amp;"c"&amp;BG$4</f>
        <v>Quarter!r9c44</v>
      </c>
      <c r="BH9" s="283" t="str">
        <f aca="false">$R$3&amp;"r"&amp;$P9&amp;"c"&amp;BH$4</f>
        <v>Quarter!r9c45</v>
      </c>
      <c r="BI9" s="283" t="str">
        <f aca="false">$R$3&amp;"r"&amp;$P9&amp;"c"&amp;BI$4</f>
        <v>Quarter!r9c46</v>
      </c>
      <c r="BJ9" s="283" t="str">
        <f aca="false">$R$3&amp;"r"&amp;$P9&amp;"c"&amp;BJ$4</f>
        <v>Quarter!r9c47</v>
      </c>
      <c r="BK9" s="283" t="str">
        <f aca="false">$R$3&amp;"r"&amp;$P9&amp;"c"&amp;BK$4</f>
        <v>Quarter!r9c48</v>
      </c>
    </row>
    <row r="10" customFormat="false" ht="12.5" hidden="false" customHeight="false" outlineLevel="0" collapsed="false">
      <c r="B10" s="290" t="s">
        <v>112</v>
      </c>
      <c r="C10" s="283" t="n">
        <v>10</v>
      </c>
      <c r="D10" s="283" t="str">
        <f aca="false">$E$3&amp;"r"&amp;$C10&amp;"c"&amp;D$4</f>
        <v>Annual!r10c2</v>
      </c>
      <c r="E10" s="283" t="str">
        <f aca="false">$E$3&amp;"r"&amp;$C10&amp;"c"&amp;E$4</f>
        <v>Annual!r10c3</v>
      </c>
      <c r="F10" s="283" t="str">
        <f aca="false">$E$3&amp;"r"&amp;$C10&amp;"c"&amp;F$4</f>
        <v>Annual!r10c4</v>
      </c>
      <c r="G10" s="283" t="str">
        <f aca="false">$E$3&amp;"r"&amp;$C10&amp;"c"&amp;G$4</f>
        <v>Annual!r10c5</v>
      </c>
      <c r="H10" s="283" t="str">
        <f aca="false">$E$3&amp;"r"&amp;$C10&amp;"c"&amp;H$4</f>
        <v>Annual!r10c6</v>
      </c>
      <c r="I10" s="283" t="str">
        <f aca="false">$E$3&amp;"r"&amp;$C10&amp;"c"&amp;I$4</f>
        <v>Annual!r10c7</v>
      </c>
      <c r="J10" s="283" t="str">
        <f aca="false">$E$3&amp;"r"&amp;$C10&amp;"c"&amp;J$4</f>
        <v>Annual!r10c8</v>
      </c>
      <c r="K10" s="283" t="str">
        <f aca="false">$E$3&amp;"r"&amp;$C10&amp;"c"&amp;K$4</f>
        <v>Annual!r10c9</v>
      </c>
      <c r="L10" s="283" t="str">
        <f aca="false">$E$3&amp;"r"&amp;$C10&amp;"c"&amp;L$4</f>
        <v>Annual!r10c10</v>
      </c>
      <c r="M10" s="283" t="str">
        <f aca="false">$E$3&amp;"r"&amp;$C10&amp;"c"&amp;M$4</f>
        <v>Annual!r10c11</v>
      </c>
      <c r="N10" s="283" t="str">
        <f aca="false">$E$3&amp;"r"&amp;$C10&amp;"c"&amp;N$4</f>
        <v>Annual!r10c12</v>
      </c>
      <c r="O10" s="283" t="str">
        <f aca="false">$E$3&amp;"r"&amp;$C10&amp;"c"&amp;O$4</f>
        <v>Annual!r10c13</v>
      </c>
      <c r="P10" s="283" t="n">
        <v>10</v>
      </c>
      <c r="Q10" s="283" t="str">
        <f aca="false">$R$3&amp;"r"&amp;$P10&amp;"c"&amp;Q$4</f>
        <v>Quarter!r10c2</v>
      </c>
      <c r="R10" s="283" t="str">
        <f aca="false">$R$3&amp;"r"&amp;$P10&amp;"c"&amp;R$4</f>
        <v>Quarter!r10c3</v>
      </c>
      <c r="S10" s="283" t="str">
        <f aca="false">$R$3&amp;"r"&amp;$P10&amp;"c"&amp;S$4</f>
        <v>Quarter!r10c4</v>
      </c>
      <c r="T10" s="283" t="str">
        <f aca="false">$R$3&amp;"r"&amp;$P10&amp;"c"&amp;T$4</f>
        <v>Quarter!r10c5</v>
      </c>
      <c r="U10" s="283" t="str">
        <f aca="false">$R$3&amp;"r"&amp;$P10&amp;"c"&amp;U$4</f>
        <v>Quarter!r10c6</v>
      </c>
      <c r="V10" s="283" t="str">
        <f aca="false">$R$3&amp;"r"&amp;$P10&amp;"c"&amp;V$4</f>
        <v>Quarter!r10c7</v>
      </c>
      <c r="W10" s="283" t="str">
        <f aca="false">$R$3&amp;"r"&amp;$P10&amp;"c"&amp;W$4</f>
        <v>Quarter!r10c8</v>
      </c>
      <c r="X10" s="283" t="str">
        <f aca="false">$R$3&amp;"r"&amp;$P10&amp;"c"&amp;X$4</f>
        <v>Quarter!r10c9</v>
      </c>
      <c r="Y10" s="283" t="str">
        <f aca="false">$R$3&amp;"r"&amp;$P10&amp;"c"&amp;Y$4</f>
        <v>Quarter!r10c10</v>
      </c>
      <c r="Z10" s="283" t="str">
        <f aca="false">$R$3&amp;"r"&amp;$P10&amp;"c"&amp;Z$4</f>
        <v>Quarter!r10c11</v>
      </c>
      <c r="AA10" s="283" t="str">
        <f aca="false">$R$3&amp;"r"&amp;$P10&amp;"c"&amp;AA$4</f>
        <v>Quarter!r10c12</v>
      </c>
      <c r="AB10" s="283" t="str">
        <f aca="false">$R$3&amp;"r"&amp;$P10&amp;"c"&amp;AB$4</f>
        <v>Quarter!r10c13</v>
      </c>
      <c r="AC10" s="283" t="str">
        <f aca="false">$R$3&amp;"r"&amp;$P10&amp;"c"&amp;AC$4</f>
        <v>Quarter!r10c14</v>
      </c>
      <c r="AD10" s="283" t="str">
        <f aca="false">$R$3&amp;"r"&amp;$P10&amp;"c"&amp;AD$4</f>
        <v>Quarter!r10c15</v>
      </c>
      <c r="AE10" s="283" t="str">
        <f aca="false">$R$3&amp;"r"&amp;$P10&amp;"c"&amp;AE$4</f>
        <v>Quarter!r10c16</v>
      </c>
      <c r="AF10" s="283" t="str">
        <f aca="false">$R$3&amp;"r"&amp;$P10&amp;"c"&amp;AF$4</f>
        <v>Quarter!r10c17</v>
      </c>
      <c r="AG10" s="283" t="str">
        <f aca="false">$R$3&amp;"r"&amp;$P10&amp;"c"&amp;AG$4</f>
        <v>Quarter!r10c18</v>
      </c>
      <c r="AH10" s="283" t="str">
        <f aca="false">$R$3&amp;"r"&amp;$P10&amp;"c"&amp;AH$4</f>
        <v>Quarter!r10c19</v>
      </c>
      <c r="AI10" s="283" t="str">
        <f aca="false">$R$3&amp;"r"&amp;$P10&amp;"c"&amp;AI$4</f>
        <v>Quarter!r10c20</v>
      </c>
      <c r="AJ10" s="283" t="str">
        <f aca="false">$R$3&amp;"r"&amp;$P10&amp;"c"&amp;AJ$4</f>
        <v>Quarter!r10c21</v>
      </c>
      <c r="AK10" s="283" t="str">
        <f aca="false">$R$3&amp;"r"&amp;$P10&amp;"c"&amp;AK$4</f>
        <v>Quarter!r10c22</v>
      </c>
      <c r="AL10" s="283" t="str">
        <f aca="false">$R$3&amp;"r"&amp;$P10&amp;"c"&amp;AL$4</f>
        <v>Quarter!r10c23</v>
      </c>
      <c r="AM10" s="283" t="str">
        <f aca="false">$R$3&amp;"r"&amp;$P10&amp;"c"&amp;AM$4</f>
        <v>Quarter!r10c24</v>
      </c>
      <c r="AN10" s="283" t="str">
        <f aca="false">$R$3&amp;"r"&amp;$P10&amp;"c"&amp;AN$4</f>
        <v>Quarter!r10c25</v>
      </c>
      <c r="AO10" s="283" t="str">
        <f aca="false">$R$3&amp;"r"&amp;$P10&amp;"c"&amp;AO$4</f>
        <v>Quarter!r10c26</v>
      </c>
      <c r="AP10" s="283" t="str">
        <f aca="false">$R$3&amp;"r"&amp;$P10&amp;"c"&amp;AP$4</f>
        <v>Quarter!r10c27</v>
      </c>
      <c r="AQ10" s="283" t="str">
        <f aca="false">$R$3&amp;"r"&amp;$P10&amp;"c"&amp;AQ$4</f>
        <v>Quarter!r10c28</v>
      </c>
      <c r="AR10" s="283" t="str">
        <f aca="false">$R$3&amp;"r"&amp;$P10&amp;"c"&amp;AR$4</f>
        <v>Quarter!r10c29</v>
      </c>
      <c r="AS10" s="283" t="str">
        <f aca="false">$R$3&amp;"r"&amp;$P10&amp;"c"&amp;AS$4</f>
        <v>Quarter!r10c30</v>
      </c>
      <c r="AT10" s="283" t="str">
        <f aca="false">$R$3&amp;"r"&amp;$P10&amp;"c"&amp;AT$4</f>
        <v>Quarter!r10c31</v>
      </c>
      <c r="AU10" s="283" t="str">
        <f aca="false">$R$3&amp;"r"&amp;$P10&amp;"c"&amp;AU$4</f>
        <v>Quarter!r10c32</v>
      </c>
      <c r="AV10" s="283" t="str">
        <f aca="false">$R$3&amp;"r"&amp;$P10&amp;"c"&amp;AV$4</f>
        <v>Quarter!r10c33</v>
      </c>
      <c r="AW10" s="283" t="str">
        <f aca="false">$R$3&amp;"r"&amp;$P10&amp;"c"&amp;AW$4</f>
        <v>Quarter!r10c34</v>
      </c>
      <c r="AX10" s="283" t="str">
        <f aca="false">$R$3&amp;"r"&amp;$P10&amp;"c"&amp;AX$4</f>
        <v>Quarter!r10c35</v>
      </c>
      <c r="AY10" s="283" t="str">
        <f aca="false">$R$3&amp;"r"&amp;$P10&amp;"c"&amp;AY$4</f>
        <v>Quarter!r10c36</v>
      </c>
      <c r="AZ10" s="283" t="str">
        <f aca="false">$R$3&amp;"r"&amp;$P10&amp;"c"&amp;AZ$4</f>
        <v>Quarter!r10c37</v>
      </c>
      <c r="BA10" s="283" t="str">
        <f aca="false">$R$3&amp;"r"&amp;$P10&amp;"c"&amp;BA$4</f>
        <v>Quarter!r10c38</v>
      </c>
      <c r="BB10" s="283" t="str">
        <f aca="false">$R$3&amp;"r"&amp;$P10&amp;"c"&amp;BB$4</f>
        <v>Quarter!r10c39</v>
      </c>
      <c r="BC10" s="283" t="str">
        <f aca="false">$R$3&amp;"r"&amp;$P10&amp;"c"&amp;BC$4</f>
        <v>Quarter!r10c40</v>
      </c>
      <c r="BD10" s="283" t="str">
        <f aca="false">$R$3&amp;"r"&amp;$P10&amp;"c"&amp;BD$4</f>
        <v>Quarter!r10c41</v>
      </c>
      <c r="BE10" s="283" t="str">
        <f aca="false">$R$3&amp;"r"&amp;$P10&amp;"c"&amp;BE$4</f>
        <v>Quarter!r10c42</v>
      </c>
      <c r="BF10" s="283" t="str">
        <f aca="false">$R$3&amp;"r"&amp;$P10&amp;"c"&amp;BF$4</f>
        <v>Quarter!r10c43</v>
      </c>
      <c r="BG10" s="283" t="str">
        <f aca="false">$R$3&amp;"r"&amp;$P10&amp;"c"&amp;BG$4</f>
        <v>Quarter!r10c44</v>
      </c>
      <c r="BH10" s="283" t="str">
        <f aca="false">$R$3&amp;"r"&amp;$P10&amp;"c"&amp;BH$4</f>
        <v>Quarter!r10c45</v>
      </c>
      <c r="BI10" s="283" t="str">
        <f aca="false">$R$3&amp;"r"&amp;$P10&amp;"c"&amp;BI$4</f>
        <v>Quarter!r10c46</v>
      </c>
      <c r="BJ10" s="283" t="str">
        <f aca="false">$R$3&amp;"r"&amp;$P10&amp;"c"&amp;BJ$4</f>
        <v>Quarter!r10c47</v>
      </c>
      <c r="BK10" s="283" t="str">
        <f aca="false">$R$3&amp;"r"&amp;$P10&amp;"c"&amp;BK$4</f>
        <v>Quarter!r10c48</v>
      </c>
    </row>
    <row r="11" customFormat="false" ht="12.5" hidden="false" customHeight="false" outlineLevel="0" collapsed="false">
      <c r="B11" s="290" t="s">
        <v>113</v>
      </c>
      <c r="C11" s="283" t="n">
        <v>11</v>
      </c>
      <c r="D11" s="283" t="str">
        <f aca="false">$E$3&amp;"r"&amp;$C11&amp;"c"&amp;D$4</f>
        <v>Annual!r11c2</v>
      </c>
      <c r="E11" s="283" t="str">
        <f aca="false">$E$3&amp;"r"&amp;$C11&amp;"c"&amp;E$4</f>
        <v>Annual!r11c3</v>
      </c>
      <c r="F11" s="283" t="str">
        <f aca="false">$E$3&amp;"r"&amp;$C11&amp;"c"&amp;F$4</f>
        <v>Annual!r11c4</v>
      </c>
      <c r="G11" s="283" t="str">
        <f aca="false">$E$3&amp;"r"&amp;$C11&amp;"c"&amp;G$4</f>
        <v>Annual!r11c5</v>
      </c>
      <c r="H11" s="283" t="str">
        <f aca="false">$E$3&amp;"r"&amp;$C11&amp;"c"&amp;H$4</f>
        <v>Annual!r11c6</v>
      </c>
      <c r="I11" s="283" t="str">
        <f aca="false">$E$3&amp;"r"&amp;$C11&amp;"c"&amp;I$4</f>
        <v>Annual!r11c7</v>
      </c>
      <c r="J11" s="283" t="str">
        <f aca="false">$E$3&amp;"r"&amp;$C11&amp;"c"&amp;J$4</f>
        <v>Annual!r11c8</v>
      </c>
      <c r="K11" s="283" t="str">
        <f aca="false">$E$3&amp;"r"&amp;$C11&amp;"c"&amp;K$4</f>
        <v>Annual!r11c9</v>
      </c>
      <c r="L11" s="283" t="str">
        <f aca="false">$E$3&amp;"r"&amp;$C11&amp;"c"&amp;L$4</f>
        <v>Annual!r11c10</v>
      </c>
      <c r="M11" s="283" t="str">
        <f aca="false">$E$3&amp;"r"&amp;$C11&amp;"c"&amp;M$4</f>
        <v>Annual!r11c11</v>
      </c>
      <c r="N11" s="283" t="str">
        <f aca="false">$E$3&amp;"r"&amp;$C11&amp;"c"&amp;N$4</f>
        <v>Annual!r11c12</v>
      </c>
      <c r="O11" s="283" t="str">
        <f aca="false">$E$3&amp;"r"&amp;$C11&amp;"c"&amp;O$4</f>
        <v>Annual!r11c13</v>
      </c>
      <c r="P11" s="283" t="n">
        <v>11</v>
      </c>
      <c r="Q11" s="283" t="str">
        <f aca="false">$R$3&amp;"r"&amp;$P11&amp;"c"&amp;Q$4</f>
        <v>Quarter!r11c2</v>
      </c>
      <c r="R11" s="283" t="str">
        <f aca="false">$R$3&amp;"r"&amp;$P11&amp;"c"&amp;R$4</f>
        <v>Quarter!r11c3</v>
      </c>
      <c r="S11" s="283" t="str">
        <f aca="false">$R$3&amp;"r"&amp;$P11&amp;"c"&amp;S$4</f>
        <v>Quarter!r11c4</v>
      </c>
      <c r="T11" s="283" t="str">
        <f aca="false">$R$3&amp;"r"&amp;$P11&amp;"c"&amp;T$4</f>
        <v>Quarter!r11c5</v>
      </c>
      <c r="U11" s="283" t="str">
        <f aca="false">$R$3&amp;"r"&amp;$P11&amp;"c"&amp;U$4</f>
        <v>Quarter!r11c6</v>
      </c>
      <c r="V11" s="283" t="str">
        <f aca="false">$R$3&amp;"r"&amp;$P11&amp;"c"&amp;V$4</f>
        <v>Quarter!r11c7</v>
      </c>
      <c r="W11" s="283" t="str">
        <f aca="false">$R$3&amp;"r"&amp;$P11&amp;"c"&amp;W$4</f>
        <v>Quarter!r11c8</v>
      </c>
      <c r="X11" s="283" t="str">
        <f aca="false">$R$3&amp;"r"&amp;$P11&amp;"c"&amp;X$4</f>
        <v>Quarter!r11c9</v>
      </c>
      <c r="Y11" s="283" t="str">
        <f aca="false">$R$3&amp;"r"&amp;$P11&amp;"c"&amp;Y$4</f>
        <v>Quarter!r11c10</v>
      </c>
      <c r="Z11" s="283" t="str">
        <f aca="false">$R$3&amp;"r"&amp;$P11&amp;"c"&amp;Z$4</f>
        <v>Quarter!r11c11</v>
      </c>
      <c r="AA11" s="283" t="str">
        <f aca="false">$R$3&amp;"r"&amp;$P11&amp;"c"&amp;AA$4</f>
        <v>Quarter!r11c12</v>
      </c>
      <c r="AB11" s="283" t="str">
        <f aca="false">$R$3&amp;"r"&amp;$P11&amp;"c"&amp;AB$4</f>
        <v>Quarter!r11c13</v>
      </c>
      <c r="AC11" s="283" t="str">
        <f aca="false">$R$3&amp;"r"&amp;$P11&amp;"c"&amp;AC$4</f>
        <v>Quarter!r11c14</v>
      </c>
      <c r="AD11" s="283" t="str">
        <f aca="false">$R$3&amp;"r"&amp;$P11&amp;"c"&amp;AD$4</f>
        <v>Quarter!r11c15</v>
      </c>
      <c r="AE11" s="283" t="str">
        <f aca="false">$R$3&amp;"r"&amp;$P11&amp;"c"&amp;AE$4</f>
        <v>Quarter!r11c16</v>
      </c>
      <c r="AF11" s="283" t="str">
        <f aca="false">$R$3&amp;"r"&amp;$P11&amp;"c"&amp;AF$4</f>
        <v>Quarter!r11c17</v>
      </c>
      <c r="AG11" s="283" t="str">
        <f aca="false">$R$3&amp;"r"&amp;$P11&amp;"c"&amp;AG$4</f>
        <v>Quarter!r11c18</v>
      </c>
      <c r="AH11" s="283" t="str">
        <f aca="false">$R$3&amp;"r"&amp;$P11&amp;"c"&amp;AH$4</f>
        <v>Quarter!r11c19</v>
      </c>
      <c r="AI11" s="283" t="str">
        <f aca="false">$R$3&amp;"r"&amp;$P11&amp;"c"&amp;AI$4</f>
        <v>Quarter!r11c20</v>
      </c>
      <c r="AJ11" s="283" t="str">
        <f aca="false">$R$3&amp;"r"&amp;$P11&amp;"c"&amp;AJ$4</f>
        <v>Quarter!r11c21</v>
      </c>
      <c r="AK11" s="283" t="str">
        <f aca="false">$R$3&amp;"r"&amp;$P11&amp;"c"&amp;AK$4</f>
        <v>Quarter!r11c22</v>
      </c>
      <c r="AL11" s="283" t="str">
        <f aca="false">$R$3&amp;"r"&amp;$P11&amp;"c"&amp;AL$4</f>
        <v>Quarter!r11c23</v>
      </c>
      <c r="AM11" s="283" t="str">
        <f aca="false">$R$3&amp;"r"&amp;$P11&amp;"c"&amp;AM$4</f>
        <v>Quarter!r11c24</v>
      </c>
      <c r="AN11" s="283" t="str">
        <f aca="false">$R$3&amp;"r"&amp;$P11&amp;"c"&amp;AN$4</f>
        <v>Quarter!r11c25</v>
      </c>
      <c r="AO11" s="283" t="str">
        <f aca="false">$R$3&amp;"r"&amp;$P11&amp;"c"&amp;AO$4</f>
        <v>Quarter!r11c26</v>
      </c>
      <c r="AP11" s="283" t="str">
        <f aca="false">$R$3&amp;"r"&amp;$P11&amp;"c"&amp;AP$4</f>
        <v>Quarter!r11c27</v>
      </c>
      <c r="AQ11" s="283" t="str">
        <f aca="false">$R$3&amp;"r"&amp;$P11&amp;"c"&amp;AQ$4</f>
        <v>Quarter!r11c28</v>
      </c>
      <c r="AR11" s="283" t="str">
        <f aca="false">$R$3&amp;"r"&amp;$P11&amp;"c"&amp;AR$4</f>
        <v>Quarter!r11c29</v>
      </c>
      <c r="AS11" s="283" t="str">
        <f aca="false">$R$3&amp;"r"&amp;$P11&amp;"c"&amp;AS$4</f>
        <v>Quarter!r11c30</v>
      </c>
      <c r="AT11" s="283" t="str">
        <f aca="false">$R$3&amp;"r"&amp;$P11&amp;"c"&amp;AT$4</f>
        <v>Quarter!r11c31</v>
      </c>
      <c r="AU11" s="283" t="str">
        <f aca="false">$R$3&amp;"r"&amp;$P11&amp;"c"&amp;AU$4</f>
        <v>Quarter!r11c32</v>
      </c>
      <c r="AV11" s="283" t="str">
        <f aca="false">$R$3&amp;"r"&amp;$P11&amp;"c"&amp;AV$4</f>
        <v>Quarter!r11c33</v>
      </c>
      <c r="AW11" s="283" t="str">
        <f aca="false">$R$3&amp;"r"&amp;$P11&amp;"c"&amp;AW$4</f>
        <v>Quarter!r11c34</v>
      </c>
      <c r="AX11" s="283" t="str">
        <f aca="false">$R$3&amp;"r"&amp;$P11&amp;"c"&amp;AX$4</f>
        <v>Quarter!r11c35</v>
      </c>
      <c r="AY11" s="283" t="str">
        <f aca="false">$R$3&amp;"r"&amp;$P11&amp;"c"&amp;AY$4</f>
        <v>Quarter!r11c36</v>
      </c>
      <c r="AZ11" s="283" t="str">
        <f aca="false">$R$3&amp;"r"&amp;$P11&amp;"c"&amp;AZ$4</f>
        <v>Quarter!r11c37</v>
      </c>
      <c r="BA11" s="283" t="str">
        <f aca="false">$R$3&amp;"r"&amp;$P11&amp;"c"&amp;BA$4</f>
        <v>Quarter!r11c38</v>
      </c>
      <c r="BB11" s="283" t="str">
        <f aca="false">$R$3&amp;"r"&amp;$P11&amp;"c"&amp;BB$4</f>
        <v>Quarter!r11c39</v>
      </c>
      <c r="BC11" s="283" t="str">
        <f aca="false">$R$3&amp;"r"&amp;$P11&amp;"c"&amp;BC$4</f>
        <v>Quarter!r11c40</v>
      </c>
      <c r="BD11" s="283" t="str">
        <f aca="false">$R$3&amp;"r"&amp;$P11&amp;"c"&amp;BD$4</f>
        <v>Quarter!r11c41</v>
      </c>
      <c r="BE11" s="283" t="str">
        <f aca="false">$R$3&amp;"r"&amp;$P11&amp;"c"&amp;BE$4</f>
        <v>Quarter!r11c42</v>
      </c>
      <c r="BF11" s="283" t="str">
        <f aca="false">$R$3&amp;"r"&amp;$P11&amp;"c"&amp;BF$4</f>
        <v>Quarter!r11c43</v>
      </c>
      <c r="BG11" s="283" t="str">
        <f aca="false">$R$3&amp;"r"&amp;$P11&amp;"c"&amp;BG$4</f>
        <v>Quarter!r11c44</v>
      </c>
      <c r="BH11" s="283" t="str">
        <f aca="false">$R$3&amp;"r"&amp;$P11&amp;"c"&amp;BH$4</f>
        <v>Quarter!r11c45</v>
      </c>
      <c r="BI11" s="283" t="str">
        <f aca="false">$R$3&amp;"r"&amp;$P11&amp;"c"&amp;BI$4</f>
        <v>Quarter!r11c46</v>
      </c>
      <c r="BJ11" s="283" t="str">
        <f aca="false">$R$3&amp;"r"&amp;$P11&amp;"c"&amp;BJ$4</f>
        <v>Quarter!r11c47</v>
      </c>
      <c r="BK11" s="283" t="str">
        <f aca="false">$R$3&amp;"r"&amp;$P11&amp;"c"&amp;BK$4</f>
        <v>Quarter!r11c48</v>
      </c>
    </row>
    <row r="12" customFormat="false" ht="12.5" hidden="false" customHeight="false" outlineLevel="0" collapsed="false">
      <c r="B12" s="290" t="s">
        <v>143</v>
      </c>
      <c r="C12" s="283" t="n">
        <v>12</v>
      </c>
      <c r="D12" s="283" t="str">
        <f aca="false">$E$3&amp;"r"&amp;$C12&amp;"c"&amp;D$4</f>
        <v>Annual!r12c2</v>
      </c>
      <c r="E12" s="283" t="str">
        <f aca="false">$E$3&amp;"r"&amp;$C12&amp;"c"&amp;E$4</f>
        <v>Annual!r12c3</v>
      </c>
      <c r="F12" s="283" t="str">
        <f aca="false">$E$3&amp;"r"&amp;$C12&amp;"c"&amp;F$4</f>
        <v>Annual!r12c4</v>
      </c>
      <c r="G12" s="283" t="str">
        <f aca="false">$E$3&amp;"r"&amp;$C12&amp;"c"&amp;G$4</f>
        <v>Annual!r12c5</v>
      </c>
      <c r="H12" s="283" t="str">
        <f aca="false">$E$3&amp;"r"&amp;$C12&amp;"c"&amp;H$4</f>
        <v>Annual!r12c6</v>
      </c>
      <c r="I12" s="283" t="str">
        <f aca="false">$E$3&amp;"r"&amp;$C12&amp;"c"&amp;I$4</f>
        <v>Annual!r12c7</v>
      </c>
      <c r="J12" s="283" t="str">
        <f aca="false">$E$3&amp;"r"&amp;$C12&amp;"c"&amp;J$4</f>
        <v>Annual!r12c8</v>
      </c>
      <c r="K12" s="283" t="str">
        <f aca="false">$E$3&amp;"r"&amp;$C12&amp;"c"&amp;K$4</f>
        <v>Annual!r12c9</v>
      </c>
      <c r="L12" s="283" t="str">
        <f aca="false">$E$3&amp;"r"&amp;$C12&amp;"c"&amp;L$4</f>
        <v>Annual!r12c10</v>
      </c>
      <c r="M12" s="283" t="str">
        <f aca="false">$E$3&amp;"r"&amp;$C12&amp;"c"&amp;M$4</f>
        <v>Annual!r12c11</v>
      </c>
      <c r="N12" s="283" t="str">
        <f aca="false">$E$3&amp;"r"&amp;$C12&amp;"c"&amp;N$4</f>
        <v>Annual!r12c12</v>
      </c>
      <c r="O12" s="283" t="str">
        <f aca="false">$E$3&amp;"r"&amp;$C12&amp;"c"&amp;O$4</f>
        <v>Annual!r12c13</v>
      </c>
      <c r="P12" s="283" t="n">
        <v>12</v>
      </c>
      <c r="Q12" s="283" t="str">
        <f aca="false">$R$3&amp;"r"&amp;$P12&amp;"c"&amp;Q$4</f>
        <v>Quarter!r12c2</v>
      </c>
      <c r="R12" s="283" t="str">
        <f aca="false">$R$3&amp;"r"&amp;$P12&amp;"c"&amp;R$4</f>
        <v>Quarter!r12c3</v>
      </c>
      <c r="S12" s="283" t="str">
        <f aca="false">$R$3&amp;"r"&amp;$P12&amp;"c"&amp;S$4</f>
        <v>Quarter!r12c4</v>
      </c>
      <c r="T12" s="283" t="str">
        <f aca="false">$R$3&amp;"r"&amp;$P12&amp;"c"&amp;T$4</f>
        <v>Quarter!r12c5</v>
      </c>
      <c r="U12" s="283" t="str">
        <f aca="false">$R$3&amp;"r"&amp;$P12&amp;"c"&amp;U$4</f>
        <v>Quarter!r12c6</v>
      </c>
      <c r="V12" s="283" t="str">
        <f aca="false">$R$3&amp;"r"&amp;$P12&amp;"c"&amp;V$4</f>
        <v>Quarter!r12c7</v>
      </c>
      <c r="W12" s="283" t="str">
        <f aca="false">$R$3&amp;"r"&amp;$P12&amp;"c"&amp;W$4</f>
        <v>Quarter!r12c8</v>
      </c>
      <c r="X12" s="283" t="str">
        <f aca="false">$R$3&amp;"r"&amp;$P12&amp;"c"&amp;X$4</f>
        <v>Quarter!r12c9</v>
      </c>
      <c r="Y12" s="283" t="str">
        <f aca="false">$R$3&amp;"r"&amp;$P12&amp;"c"&amp;Y$4</f>
        <v>Quarter!r12c10</v>
      </c>
      <c r="Z12" s="283" t="str">
        <f aca="false">$R$3&amp;"r"&amp;$P12&amp;"c"&amp;Z$4</f>
        <v>Quarter!r12c11</v>
      </c>
      <c r="AA12" s="283" t="str">
        <f aca="false">$R$3&amp;"r"&amp;$P12&amp;"c"&amp;AA$4</f>
        <v>Quarter!r12c12</v>
      </c>
      <c r="AB12" s="283" t="str">
        <f aca="false">$R$3&amp;"r"&amp;$P12&amp;"c"&amp;AB$4</f>
        <v>Quarter!r12c13</v>
      </c>
      <c r="AC12" s="283" t="str">
        <f aca="false">$R$3&amp;"r"&amp;$P12&amp;"c"&amp;AC$4</f>
        <v>Quarter!r12c14</v>
      </c>
      <c r="AD12" s="283" t="str">
        <f aca="false">$R$3&amp;"r"&amp;$P12&amp;"c"&amp;AD$4</f>
        <v>Quarter!r12c15</v>
      </c>
      <c r="AE12" s="283" t="str">
        <f aca="false">$R$3&amp;"r"&amp;$P12&amp;"c"&amp;AE$4</f>
        <v>Quarter!r12c16</v>
      </c>
      <c r="AF12" s="283" t="str">
        <f aca="false">$R$3&amp;"r"&amp;$P12&amp;"c"&amp;AF$4</f>
        <v>Quarter!r12c17</v>
      </c>
      <c r="AG12" s="283" t="str">
        <f aca="false">$R$3&amp;"r"&amp;$P12&amp;"c"&amp;AG$4</f>
        <v>Quarter!r12c18</v>
      </c>
      <c r="AH12" s="283" t="str">
        <f aca="false">$R$3&amp;"r"&amp;$P12&amp;"c"&amp;AH$4</f>
        <v>Quarter!r12c19</v>
      </c>
      <c r="AI12" s="283" t="str">
        <f aca="false">$R$3&amp;"r"&amp;$P12&amp;"c"&amp;AI$4</f>
        <v>Quarter!r12c20</v>
      </c>
      <c r="AJ12" s="283" t="str">
        <f aca="false">$R$3&amp;"r"&amp;$P12&amp;"c"&amp;AJ$4</f>
        <v>Quarter!r12c21</v>
      </c>
      <c r="AK12" s="283" t="str">
        <f aca="false">$R$3&amp;"r"&amp;$P12&amp;"c"&amp;AK$4</f>
        <v>Quarter!r12c22</v>
      </c>
      <c r="AL12" s="283" t="str">
        <f aca="false">$R$3&amp;"r"&amp;$P12&amp;"c"&amp;AL$4</f>
        <v>Quarter!r12c23</v>
      </c>
      <c r="AM12" s="283" t="str">
        <f aca="false">$R$3&amp;"r"&amp;$P12&amp;"c"&amp;AM$4</f>
        <v>Quarter!r12c24</v>
      </c>
      <c r="AN12" s="283" t="str">
        <f aca="false">$R$3&amp;"r"&amp;$P12&amp;"c"&amp;AN$4</f>
        <v>Quarter!r12c25</v>
      </c>
      <c r="AO12" s="283" t="str">
        <f aca="false">$R$3&amp;"r"&amp;$P12&amp;"c"&amp;AO$4</f>
        <v>Quarter!r12c26</v>
      </c>
      <c r="AP12" s="283" t="str">
        <f aca="false">$R$3&amp;"r"&amp;$P12&amp;"c"&amp;AP$4</f>
        <v>Quarter!r12c27</v>
      </c>
      <c r="AQ12" s="283" t="str">
        <f aca="false">$R$3&amp;"r"&amp;$P12&amp;"c"&amp;AQ$4</f>
        <v>Quarter!r12c28</v>
      </c>
      <c r="AR12" s="283" t="str">
        <f aca="false">$R$3&amp;"r"&amp;$P12&amp;"c"&amp;AR$4</f>
        <v>Quarter!r12c29</v>
      </c>
      <c r="AS12" s="283" t="str">
        <f aca="false">$R$3&amp;"r"&amp;$P12&amp;"c"&amp;AS$4</f>
        <v>Quarter!r12c30</v>
      </c>
      <c r="AT12" s="283" t="str">
        <f aca="false">$R$3&amp;"r"&amp;$P12&amp;"c"&amp;AT$4</f>
        <v>Quarter!r12c31</v>
      </c>
      <c r="AU12" s="283" t="str">
        <f aca="false">$R$3&amp;"r"&amp;$P12&amp;"c"&amp;AU$4</f>
        <v>Quarter!r12c32</v>
      </c>
      <c r="AV12" s="283" t="str">
        <f aca="false">$R$3&amp;"r"&amp;$P12&amp;"c"&amp;AV$4</f>
        <v>Quarter!r12c33</v>
      </c>
      <c r="AW12" s="283" t="str">
        <f aca="false">$R$3&amp;"r"&amp;$P12&amp;"c"&amp;AW$4</f>
        <v>Quarter!r12c34</v>
      </c>
      <c r="AX12" s="283" t="str">
        <f aca="false">$R$3&amp;"r"&amp;$P12&amp;"c"&amp;AX$4</f>
        <v>Quarter!r12c35</v>
      </c>
      <c r="AY12" s="283" t="str">
        <f aca="false">$R$3&amp;"r"&amp;$P12&amp;"c"&amp;AY$4</f>
        <v>Quarter!r12c36</v>
      </c>
      <c r="AZ12" s="283" t="str">
        <f aca="false">$R$3&amp;"r"&amp;$P12&amp;"c"&amp;AZ$4</f>
        <v>Quarter!r12c37</v>
      </c>
      <c r="BA12" s="283" t="str">
        <f aca="false">$R$3&amp;"r"&amp;$P12&amp;"c"&amp;BA$4</f>
        <v>Quarter!r12c38</v>
      </c>
      <c r="BB12" s="283" t="str">
        <f aca="false">$R$3&amp;"r"&amp;$P12&amp;"c"&amp;BB$4</f>
        <v>Quarter!r12c39</v>
      </c>
      <c r="BC12" s="283" t="str">
        <f aca="false">$R$3&amp;"r"&amp;$P12&amp;"c"&amp;BC$4</f>
        <v>Quarter!r12c40</v>
      </c>
      <c r="BD12" s="283" t="str">
        <f aca="false">$R$3&amp;"r"&amp;$P12&amp;"c"&amp;BD$4</f>
        <v>Quarter!r12c41</v>
      </c>
      <c r="BE12" s="283" t="str">
        <f aca="false">$R$3&amp;"r"&amp;$P12&amp;"c"&amp;BE$4</f>
        <v>Quarter!r12c42</v>
      </c>
      <c r="BF12" s="283" t="str">
        <f aca="false">$R$3&amp;"r"&amp;$P12&amp;"c"&amp;BF$4</f>
        <v>Quarter!r12c43</v>
      </c>
      <c r="BG12" s="283" t="str">
        <f aca="false">$R$3&amp;"r"&amp;$P12&amp;"c"&amp;BG$4</f>
        <v>Quarter!r12c44</v>
      </c>
      <c r="BH12" s="283" t="str">
        <f aca="false">$R$3&amp;"r"&amp;$P12&amp;"c"&amp;BH$4</f>
        <v>Quarter!r12c45</v>
      </c>
      <c r="BI12" s="283" t="str">
        <f aca="false">$R$3&amp;"r"&amp;$P12&amp;"c"&amp;BI$4</f>
        <v>Quarter!r12c46</v>
      </c>
      <c r="BJ12" s="283" t="str">
        <f aca="false">$R$3&amp;"r"&amp;$P12&amp;"c"&amp;BJ$4</f>
        <v>Quarter!r12c47</v>
      </c>
      <c r="BK12" s="283" t="str">
        <f aca="false">$R$3&amp;"r"&amp;$P12&amp;"c"&amp;BK$4</f>
        <v>Quarter!r12c48</v>
      </c>
    </row>
    <row r="13" customFormat="false" ht="12.5" hidden="false" customHeight="false" outlineLevel="0" collapsed="false">
      <c r="B13" s="290" t="s">
        <v>144</v>
      </c>
      <c r="C13" s="283" t="n">
        <v>13</v>
      </c>
      <c r="D13" s="283" t="str">
        <f aca="false">$E$3&amp;"r"&amp;$C13&amp;"c"&amp;D$4</f>
        <v>Annual!r13c2</v>
      </c>
      <c r="E13" s="283" t="str">
        <f aca="false">$E$3&amp;"r"&amp;$C13&amp;"c"&amp;E$4</f>
        <v>Annual!r13c3</v>
      </c>
      <c r="F13" s="283" t="str">
        <f aca="false">$E$3&amp;"r"&amp;$C13&amp;"c"&amp;F$4</f>
        <v>Annual!r13c4</v>
      </c>
      <c r="G13" s="283" t="str">
        <f aca="false">$E$3&amp;"r"&amp;$C13&amp;"c"&amp;G$4</f>
        <v>Annual!r13c5</v>
      </c>
      <c r="H13" s="283" t="str">
        <f aca="false">$E$3&amp;"r"&amp;$C13&amp;"c"&amp;H$4</f>
        <v>Annual!r13c6</v>
      </c>
      <c r="I13" s="283" t="str">
        <f aca="false">$E$3&amp;"r"&amp;$C13&amp;"c"&amp;I$4</f>
        <v>Annual!r13c7</v>
      </c>
      <c r="J13" s="283" t="str">
        <f aca="false">$E$3&amp;"r"&amp;$C13&amp;"c"&amp;J$4</f>
        <v>Annual!r13c8</v>
      </c>
      <c r="K13" s="283" t="str">
        <f aca="false">$E$3&amp;"r"&amp;$C13&amp;"c"&amp;K$4</f>
        <v>Annual!r13c9</v>
      </c>
      <c r="L13" s="283" t="str">
        <f aca="false">$E$3&amp;"r"&amp;$C13&amp;"c"&amp;L$4</f>
        <v>Annual!r13c10</v>
      </c>
      <c r="M13" s="283" t="str">
        <f aca="false">$E$3&amp;"r"&amp;$C13&amp;"c"&amp;M$4</f>
        <v>Annual!r13c11</v>
      </c>
      <c r="N13" s="283" t="str">
        <f aca="false">$E$3&amp;"r"&amp;$C13&amp;"c"&amp;N$4</f>
        <v>Annual!r13c12</v>
      </c>
      <c r="O13" s="283" t="str">
        <f aca="false">$E$3&amp;"r"&amp;$C13&amp;"c"&amp;O$4</f>
        <v>Annual!r13c13</v>
      </c>
      <c r="P13" s="283" t="n">
        <v>13</v>
      </c>
      <c r="Q13" s="283" t="str">
        <f aca="false">$R$3&amp;"r"&amp;$P13&amp;"c"&amp;Q$4</f>
        <v>Quarter!r13c2</v>
      </c>
      <c r="R13" s="283" t="str">
        <f aca="false">$R$3&amp;"r"&amp;$P13&amp;"c"&amp;R$4</f>
        <v>Quarter!r13c3</v>
      </c>
      <c r="S13" s="283" t="str">
        <f aca="false">$R$3&amp;"r"&amp;$P13&amp;"c"&amp;S$4</f>
        <v>Quarter!r13c4</v>
      </c>
      <c r="T13" s="283" t="str">
        <f aca="false">$R$3&amp;"r"&amp;$P13&amp;"c"&amp;T$4</f>
        <v>Quarter!r13c5</v>
      </c>
      <c r="U13" s="283" t="str">
        <f aca="false">$R$3&amp;"r"&amp;$P13&amp;"c"&amp;U$4</f>
        <v>Quarter!r13c6</v>
      </c>
      <c r="V13" s="283" t="str">
        <f aca="false">$R$3&amp;"r"&amp;$P13&amp;"c"&amp;V$4</f>
        <v>Quarter!r13c7</v>
      </c>
      <c r="W13" s="283" t="str">
        <f aca="false">$R$3&amp;"r"&amp;$P13&amp;"c"&amp;W$4</f>
        <v>Quarter!r13c8</v>
      </c>
      <c r="X13" s="283" t="str">
        <f aca="false">$R$3&amp;"r"&amp;$P13&amp;"c"&amp;X$4</f>
        <v>Quarter!r13c9</v>
      </c>
      <c r="Y13" s="283" t="str">
        <f aca="false">$R$3&amp;"r"&amp;$P13&amp;"c"&amp;Y$4</f>
        <v>Quarter!r13c10</v>
      </c>
      <c r="Z13" s="283" t="str">
        <f aca="false">$R$3&amp;"r"&amp;$P13&amp;"c"&amp;Z$4</f>
        <v>Quarter!r13c11</v>
      </c>
      <c r="AA13" s="283" t="str">
        <f aca="false">$R$3&amp;"r"&amp;$P13&amp;"c"&amp;AA$4</f>
        <v>Quarter!r13c12</v>
      </c>
      <c r="AB13" s="283" t="str">
        <f aca="false">$R$3&amp;"r"&amp;$P13&amp;"c"&amp;AB$4</f>
        <v>Quarter!r13c13</v>
      </c>
      <c r="AC13" s="283" t="str">
        <f aca="false">$R$3&amp;"r"&amp;$P13&amp;"c"&amp;AC$4</f>
        <v>Quarter!r13c14</v>
      </c>
      <c r="AD13" s="283" t="str">
        <f aca="false">$R$3&amp;"r"&amp;$P13&amp;"c"&amp;AD$4</f>
        <v>Quarter!r13c15</v>
      </c>
      <c r="AE13" s="283" t="str">
        <f aca="false">$R$3&amp;"r"&amp;$P13&amp;"c"&amp;AE$4</f>
        <v>Quarter!r13c16</v>
      </c>
      <c r="AF13" s="283" t="str">
        <f aca="false">$R$3&amp;"r"&amp;$P13&amp;"c"&amp;AF$4</f>
        <v>Quarter!r13c17</v>
      </c>
      <c r="AG13" s="283" t="str">
        <f aca="false">$R$3&amp;"r"&amp;$P13&amp;"c"&amp;AG$4</f>
        <v>Quarter!r13c18</v>
      </c>
      <c r="AH13" s="283" t="str">
        <f aca="false">$R$3&amp;"r"&amp;$P13&amp;"c"&amp;AH$4</f>
        <v>Quarter!r13c19</v>
      </c>
      <c r="AI13" s="283" t="str">
        <f aca="false">$R$3&amp;"r"&amp;$P13&amp;"c"&amp;AI$4</f>
        <v>Quarter!r13c20</v>
      </c>
      <c r="AJ13" s="283" t="str">
        <f aca="false">$R$3&amp;"r"&amp;$P13&amp;"c"&amp;AJ$4</f>
        <v>Quarter!r13c21</v>
      </c>
      <c r="AK13" s="283" t="str">
        <f aca="false">$R$3&amp;"r"&amp;$P13&amp;"c"&amp;AK$4</f>
        <v>Quarter!r13c22</v>
      </c>
      <c r="AL13" s="283" t="str">
        <f aca="false">$R$3&amp;"r"&amp;$P13&amp;"c"&amp;AL$4</f>
        <v>Quarter!r13c23</v>
      </c>
      <c r="AM13" s="283" t="str">
        <f aca="false">$R$3&amp;"r"&amp;$P13&amp;"c"&amp;AM$4</f>
        <v>Quarter!r13c24</v>
      </c>
      <c r="AN13" s="283" t="str">
        <f aca="false">$R$3&amp;"r"&amp;$P13&amp;"c"&amp;AN$4</f>
        <v>Quarter!r13c25</v>
      </c>
      <c r="AO13" s="283" t="str">
        <f aca="false">$R$3&amp;"r"&amp;$P13&amp;"c"&amp;AO$4</f>
        <v>Quarter!r13c26</v>
      </c>
      <c r="AP13" s="283" t="str">
        <f aca="false">$R$3&amp;"r"&amp;$P13&amp;"c"&amp;AP$4</f>
        <v>Quarter!r13c27</v>
      </c>
      <c r="AQ13" s="283" t="str">
        <f aca="false">$R$3&amp;"r"&amp;$P13&amp;"c"&amp;AQ$4</f>
        <v>Quarter!r13c28</v>
      </c>
      <c r="AR13" s="283" t="str">
        <f aca="false">$R$3&amp;"r"&amp;$P13&amp;"c"&amp;AR$4</f>
        <v>Quarter!r13c29</v>
      </c>
      <c r="AS13" s="283" t="str">
        <f aca="false">$R$3&amp;"r"&amp;$P13&amp;"c"&amp;AS$4</f>
        <v>Quarter!r13c30</v>
      </c>
      <c r="AT13" s="283" t="str">
        <f aca="false">$R$3&amp;"r"&amp;$P13&amp;"c"&amp;AT$4</f>
        <v>Quarter!r13c31</v>
      </c>
      <c r="AU13" s="283" t="str">
        <f aca="false">$R$3&amp;"r"&amp;$P13&amp;"c"&amp;AU$4</f>
        <v>Quarter!r13c32</v>
      </c>
      <c r="AV13" s="283" t="str">
        <f aca="false">$R$3&amp;"r"&amp;$P13&amp;"c"&amp;AV$4</f>
        <v>Quarter!r13c33</v>
      </c>
      <c r="AW13" s="283" t="str">
        <f aca="false">$R$3&amp;"r"&amp;$P13&amp;"c"&amp;AW$4</f>
        <v>Quarter!r13c34</v>
      </c>
      <c r="AX13" s="283" t="str">
        <f aca="false">$R$3&amp;"r"&amp;$P13&amp;"c"&amp;AX$4</f>
        <v>Quarter!r13c35</v>
      </c>
      <c r="AY13" s="283" t="str">
        <f aca="false">$R$3&amp;"r"&amp;$P13&amp;"c"&amp;AY$4</f>
        <v>Quarter!r13c36</v>
      </c>
      <c r="AZ13" s="283" t="str">
        <f aca="false">$R$3&amp;"r"&amp;$P13&amp;"c"&amp;AZ$4</f>
        <v>Quarter!r13c37</v>
      </c>
      <c r="BA13" s="283" t="str">
        <f aca="false">$R$3&amp;"r"&amp;$P13&amp;"c"&amp;BA$4</f>
        <v>Quarter!r13c38</v>
      </c>
      <c r="BB13" s="283" t="str">
        <f aca="false">$R$3&amp;"r"&amp;$P13&amp;"c"&amp;BB$4</f>
        <v>Quarter!r13c39</v>
      </c>
      <c r="BC13" s="283" t="str">
        <f aca="false">$R$3&amp;"r"&amp;$P13&amp;"c"&amp;BC$4</f>
        <v>Quarter!r13c40</v>
      </c>
      <c r="BD13" s="283" t="str">
        <f aca="false">$R$3&amp;"r"&amp;$P13&amp;"c"&amp;BD$4</f>
        <v>Quarter!r13c41</v>
      </c>
      <c r="BE13" s="283" t="str">
        <f aca="false">$R$3&amp;"r"&amp;$P13&amp;"c"&amp;BE$4</f>
        <v>Quarter!r13c42</v>
      </c>
      <c r="BF13" s="283" t="str">
        <f aca="false">$R$3&amp;"r"&amp;$P13&amp;"c"&amp;BF$4</f>
        <v>Quarter!r13c43</v>
      </c>
      <c r="BG13" s="283" t="str">
        <f aca="false">$R$3&amp;"r"&amp;$P13&amp;"c"&amp;BG$4</f>
        <v>Quarter!r13c44</v>
      </c>
      <c r="BH13" s="283" t="str">
        <f aca="false">$R$3&amp;"r"&amp;$P13&amp;"c"&amp;BH$4</f>
        <v>Quarter!r13c45</v>
      </c>
      <c r="BI13" s="283" t="str">
        <f aca="false">$R$3&amp;"r"&amp;$P13&amp;"c"&amp;BI$4</f>
        <v>Quarter!r13c46</v>
      </c>
      <c r="BJ13" s="283" t="str">
        <f aca="false">$R$3&amp;"r"&amp;$P13&amp;"c"&amp;BJ$4</f>
        <v>Quarter!r13c47</v>
      </c>
      <c r="BK13" s="283" t="str">
        <f aca="false">$R$3&amp;"r"&amp;$P13&amp;"c"&amp;BK$4</f>
        <v>Quarter!r13c48</v>
      </c>
    </row>
    <row r="14" customFormat="false" ht="12.5" hidden="false" customHeight="false" outlineLevel="0" collapsed="false">
      <c r="B14" s="290" t="s">
        <v>145</v>
      </c>
      <c r="C14" s="283" t="n">
        <v>14</v>
      </c>
      <c r="D14" s="283" t="str">
        <f aca="false">$E$3&amp;"r"&amp;$C14&amp;"c"&amp;D$4</f>
        <v>Annual!r14c2</v>
      </c>
      <c r="E14" s="283" t="str">
        <f aca="false">$E$3&amp;"r"&amp;$C14&amp;"c"&amp;E$4</f>
        <v>Annual!r14c3</v>
      </c>
      <c r="F14" s="283" t="str">
        <f aca="false">$E$3&amp;"r"&amp;$C14&amp;"c"&amp;F$4</f>
        <v>Annual!r14c4</v>
      </c>
      <c r="G14" s="283" t="str">
        <f aca="false">$E$3&amp;"r"&amp;$C14&amp;"c"&amp;G$4</f>
        <v>Annual!r14c5</v>
      </c>
      <c r="H14" s="283" t="str">
        <f aca="false">$E$3&amp;"r"&amp;$C14&amp;"c"&amp;H$4</f>
        <v>Annual!r14c6</v>
      </c>
      <c r="I14" s="283" t="str">
        <f aca="false">$E$3&amp;"r"&amp;$C14&amp;"c"&amp;I$4</f>
        <v>Annual!r14c7</v>
      </c>
      <c r="J14" s="283" t="str">
        <f aca="false">$E$3&amp;"r"&amp;$C14&amp;"c"&amp;J$4</f>
        <v>Annual!r14c8</v>
      </c>
      <c r="K14" s="283" t="str">
        <f aca="false">$E$3&amp;"r"&amp;$C14&amp;"c"&amp;K$4</f>
        <v>Annual!r14c9</v>
      </c>
      <c r="L14" s="283" t="str">
        <f aca="false">$E$3&amp;"r"&amp;$C14&amp;"c"&amp;L$4</f>
        <v>Annual!r14c10</v>
      </c>
      <c r="M14" s="283" t="str">
        <f aca="false">$E$3&amp;"r"&amp;$C14&amp;"c"&amp;M$4</f>
        <v>Annual!r14c11</v>
      </c>
      <c r="N14" s="283" t="str">
        <f aca="false">$E$3&amp;"r"&amp;$C14&amp;"c"&amp;N$4</f>
        <v>Annual!r14c12</v>
      </c>
      <c r="O14" s="283" t="str">
        <f aca="false">$E$3&amp;"r"&amp;$C14&amp;"c"&amp;O$4</f>
        <v>Annual!r14c13</v>
      </c>
      <c r="P14" s="283" t="n">
        <v>14</v>
      </c>
      <c r="Q14" s="283" t="str">
        <f aca="false">$R$3&amp;"r"&amp;$P14&amp;"c"&amp;Q$4</f>
        <v>Quarter!r14c2</v>
      </c>
      <c r="R14" s="283" t="str">
        <f aca="false">$R$3&amp;"r"&amp;$P14&amp;"c"&amp;R$4</f>
        <v>Quarter!r14c3</v>
      </c>
      <c r="S14" s="283" t="str">
        <f aca="false">$R$3&amp;"r"&amp;$P14&amp;"c"&amp;S$4</f>
        <v>Quarter!r14c4</v>
      </c>
      <c r="T14" s="283" t="str">
        <f aca="false">$R$3&amp;"r"&amp;$P14&amp;"c"&amp;T$4</f>
        <v>Quarter!r14c5</v>
      </c>
      <c r="U14" s="283" t="str">
        <f aca="false">$R$3&amp;"r"&amp;$P14&amp;"c"&amp;U$4</f>
        <v>Quarter!r14c6</v>
      </c>
      <c r="V14" s="283" t="str">
        <f aca="false">$R$3&amp;"r"&amp;$P14&amp;"c"&amp;V$4</f>
        <v>Quarter!r14c7</v>
      </c>
      <c r="W14" s="283" t="str">
        <f aca="false">$R$3&amp;"r"&amp;$P14&amp;"c"&amp;W$4</f>
        <v>Quarter!r14c8</v>
      </c>
      <c r="X14" s="283" t="str">
        <f aca="false">$R$3&amp;"r"&amp;$P14&amp;"c"&amp;X$4</f>
        <v>Quarter!r14c9</v>
      </c>
      <c r="Y14" s="283" t="str">
        <f aca="false">$R$3&amp;"r"&amp;$P14&amp;"c"&amp;Y$4</f>
        <v>Quarter!r14c10</v>
      </c>
      <c r="Z14" s="283" t="str">
        <f aca="false">$R$3&amp;"r"&amp;$P14&amp;"c"&amp;Z$4</f>
        <v>Quarter!r14c11</v>
      </c>
      <c r="AA14" s="283" t="str">
        <f aca="false">$R$3&amp;"r"&amp;$P14&amp;"c"&amp;AA$4</f>
        <v>Quarter!r14c12</v>
      </c>
      <c r="AB14" s="283" t="str">
        <f aca="false">$R$3&amp;"r"&amp;$P14&amp;"c"&amp;AB$4</f>
        <v>Quarter!r14c13</v>
      </c>
      <c r="AC14" s="283" t="str">
        <f aca="false">$R$3&amp;"r"&amp;$P14&amp;"c"&amp;AC$4</f>
        <v>Quarter!r14c14</v>
      </c>
      <c r="AD14" s="283" t="str">
        <f aca="false">$R$3&amp;"r"&amp;$P14&amp;"c"&amp;AD$4</f>
        <v>Quarter!r14c15</v>
      </c>
      <c r="AE14" s="283" t="str">
        <f aca="false">$R$3&amp;"r"&amp;$P14&amp;"c"&amp;AE$4</f>
        <v>Quarter!r14c16</v>
      </c>
      <c r="AF14" s="283" t="str">
        <f aca="false">$R$3&amp;"r"&amp;$P14&amp;"c"&amp;AF$4</f>
        <v>Quarter!r14c17</v>
      </c>
      <c r="AG14" s="283" t="str">
        <f aca="false">$R$3&amp;"r"&amp;$P14&amp;"c"&amp;AG$4</f>
        <v>Quarter!r14c18</v>
      </c>
      <c r="AH14" s="283" t="str">
        <f aca="false">$R$3&amp;"r"&amp;$P14&amp;"c"&amp;AH$4</f>
        <v>Quarter!r14c19</v>
      </c>
      <c r="AI14" s="283" t="str">
        <f aca="false">$R$3&amp;"r"&amp;$P14&amp;"c"&amp;AI$4</f>
        <v>Quarter!r14c20</v>
      </c>
      <c r="AJ14" s="283" t="str">
        <f aca="false">$R$3&amp;"r"&amp;$P14&amp;"c"&amp;AJ$4</f>
        <v>Quarter!r14c21</v>
      </c>
      <c r="AK14" s="283" t="str">
        <f aca="false">$R$3&amp;"r"&amp;$P14&amp;"c"&amp;AK$4</f>
        <v>Quarter!r14c22</v>
      </c>
      <c r="AL14" s="283" t="str">
        <f aca="false">$R$3&amp;"r"&amp;$P14&amp;"c"&amp;AL$4</f>
        <v>Quarter!r14c23</v>
      </c>
      <c r="AM14" s="283" t="str">
        <f aca="false">$R$3&amp;"r"&amp;$P14&amp;"c"&amp;AM$4</f>
        <v>Quarter!r14c24</v>
      </c>
      <c r="AN14" s="283" t="str">
        <f aca="false">$R$3&amp;"r"&amp;$P14&amp;"c"&amp;AN$4</f>
        <v>Quarter!r14c25</v>
      </c>
      <c r="AO14" s="283" t="str">
        <f aca="false">$R$3&amp;"r"&amp;$P14&amp;"c"&amp;AO$4</f>
        <v>Quarter!r14c26</v>
      </c>
      <c r="AP14" s="283" t="str">
        <f aca="false">$R$3&amp;"r"&amp;$P14&amp;"c"&amp;AP$4</f>
        <v>Quarter!r14c27</v>
      </c>
      <c r="AQ14" s="283" t="str">
        <f aca="false">$R$3&amp;"r"&amp;$P14&amp;"c"&amp;AQ$4</f>
        <v>Quarter!r14c28</v>
      </c>
      <c r="AR14" s="283" t="str">
        <f aca="false">$R$3&amp;"r"&amp;$P14&amp;"c"&amp;AR$4</f>
        <v>Quarter!r14c29</v>
      </c>
      <c r="AS14" s="283" t="str">
        <f aca="false">$R$3&amp;"r"&amp;$P14&amp;"c"&amp;AS$4</f>
        <v>Quarter!r14c30</v>
      </c>
      <c r="AT14" s="283" t="str">
        <f aca="false">$R$3&amp;"r"&amp;$P14&amp;"c"&amp;AT$4</f>
        <v>Quarter!r14c31</v>
      </c>
      <c r="AU14" s="283" t="str">
        <f aca="false">$R$3&amp;"r"&amp;$P14&amp;"c"&amp;AU$4</f>
        <v>Quarter!r14c32</v>
      </c>
      <c r="AV14" s="283" t="str">
        <f aca="false">$R$3&amp;"r"&amp;$P14&amp;"c"&amp;AV$4</f>
        <v>Quarter!r14c33</v>
      </c>
      <c r="AW14" s="283" t="str">
        <f aca="false">$R$3&amp;"r"&amp;$P14&amp;"c"&amp;AW$4</f>
        <v>Quarter!r14c34</v>
      </c>
      <c r="AX14" s="283" t="str">
        <f aca="false">$R$3&amp;"r"&amp;$P14&amp;"c"&amp;AX$4</f>
        <v>Quarter!r14c35</v>
      </c>
      <c r="AY14" s="283" t="str">
        <f aca="false">$R$3&amp;"r"&amp;$P14&amp;"c"&amp;AY$4</f>
        <v>Quarter!r14c36</v>
      </c>
      <c r="AZ14" s="283" t="str">
        <f aca="false">$R$3&amp;"r"&amp;$P14&amp;"c"&amp;AZ$4</f>
        <v>Quarter!r14c37</v>
      </c>
      <c r="BA14" s="283" t="str">
        <f aca="false">$R$3&amp;"r"&amp;$P14&amp;"c"&amp;BA$4</f>
        <v>Quarter!r14c38</v>
      </c>
      <c r="BB14" s="283" t="str">
        <f aca="false">$R$3&amp;"r"&amp;$P14&amp;"c"&amp;BB$4</f>
        <v>Quarter!r14c39</v>
      </c>
      <c r="BC14" s="283" t="str">
        <f aca="false">$R$3&amp;"r"&amp;$P14&amp;"c"&amp;BC$4</f>
        <v>Quarter!r14c40</v>
      </c>
      <c r="BD14" s="283" t="str">
        <f aca="false">$R$3&amp;"r"&amp;$P14&amp;"c"&amp;BD$4</f>
        <v>Quarter!r14c41</v>
      </c>
      <c r="BE14" s="283" t="str">
        <f aca="false">$R$3&amp;"r"&amp;$P14&amp;"c"&amp;BE$4</f>
        <v>Quarter!r14c42</v>
      </c>
      <c r="BF14" s="283" t="str">
        <f aca="false">$R$3&amp;"r"&amp;$P14&amp;"c"&amp;BF$4</f>
        <v>Quarter!r14c43</v>
      </c>
      <c r="BG14" s="283" t="str">
        <f aca="false">$R$3&amp;"r"&amp;$P14&amp;"c"&amp;BG$4</f>
        <v>Quarter!r14c44</v>
      </c>
      <c r="BH14" s="283" t="str">
        <f aca="false">$R$3&amp;"r"&amp;$P14&amp;"c"&amp;BH$4</f>
        <v>Quarter!r14c45</v>
      </c>
      <c r="BI14" s="283" t="str">
        <f aca="false">$R$3&amp;"r"&amp;$P14&amp;"c"&amp;BI$4</f>
        <v>Quarter!r14c46</v>
      </c>
      <c r="BJ14" s="283" t="str">
        <f aca="false">$R$3&amp;"r"&amp;$P14&amp;"c"&amp;BJ$4</f>
        <v>Quarter!r14c47</v>
      </c>
      <c r="BK14" s="283" t="str">
        <f aca="false">$R$3&amp;"r"&amp;$P14&amp;"c"&amp;BK$4</f>
        <v>Quarter!r14c48</v>
      </c>
    </row>
    <row r="15" customFormat="false" ht="12.5" hidden="false" customHeight="false" outlineLevel="0" collapsed="false">
      <c r="B15" s="290" t="s">
        <v>146</v>
      </c>
      <c r="C15" s="283" t="n">
        <v>15</v>
      </c>
      <c r="D15" s="283" t="str">
        <f aca="false">$E$3&amp;"r"&amp;$C15&amp;"c"&amp;D$4</f>
        <v>Annual!r15c2</v>
      </c>
      <c r="E15" s="283" t="str">
        <f aca="false">$E$3&amp;"r"&amp;$C15&amp;"c"&amp;E$4</f>
        <v>Annual!r15c3</v>
      </c>
      <c r="F15" s="283" t="str">
        <f aca="false">$E$3&amp;"r"&amp;$C15&amp;"c"&amp;F$4</f>
        <v>Annual!r15c4</v>
      </c>
      <c r="G15" s="283" t="str">
        <f aca="false">$E$3&amp;"r"&amp;$C15&amp;"c"&amp;G$4</f>
        <v>Annual!r15c5</v>
      </c>
      <c r="H15" s="283" t="str">
        <f aca="false">$E$3&amp;"r"&amp;$C15&amp;"c"&amp;H$4</f>
        <v>Annual!r15c6</v>
      </c>
      <c r="I15" s="283" t="str">
        <f aca="false">$E$3&amp;"r"&amp;$C15&amp;"c"&amp;I$4</f>
        <v>Annual!r15c7</v>
      </c>
      <c r="J15" s="283" t="str">
        <f aca="false">$E$3&amp;"r"&amp;$C15&amp;"c"&amp;J$4</f>
        <v>Annual!r15c8</v>
      </c>
      <c r="K15" s="283" t="str">
        <f aca="false">$E$3&amp;"r"&amp;$C15&amp;"c"&amp;K$4</f>
        <v>Annual!r15c9</v>
      </c>
      <c r="L15" s="283" t="str">
        <f aca="false">$E$3&amp;"r"&amp;$C15&amp;"c"&amp;L$4</f>
        <v>Annual!r15c10</v>
      </c>
      <c r="M15" s="283" t="str">
        <f aca="false">$E$3&amp;"r"&amp;$C15&amp;"c"&amp;M$4</f>
        <v>Annual!r15c11</v>
      </c>
      <c r="N15" s="283" t="str">
        <f aca="false">$E$3&amp;"r"&amp;$C15&amp;"c"&amp;N$4</f>
        <v>Annual!r15c12</v>
      </c>
      <c r="O15" s="283" t="str">
        <f aca="false">$E$3&amp;"r"&amp;$C15&amp;"c"&amp;O$4</f>
        <v>Annual!r15c13</v>
      </c>
      <c r="P15" s="283" t="n">
        <v>15</v>
      </c>
      <c r="Q15" s="283" t="str">
        <f aca="false">$R$3&amp;"r"&amp;$P15&amp;"c"&amp;Q$4</f>
        <v>Quarter!r15c2</v>
      </c>
      <c r="R15" s="283" t="str">
        <f aca="false">$R$3&amp;"r"&amp;$P15&amp;"c"&amp;R$4</f>
        <v>Quarter!r15c3</v>
      </c>
      <c r="S15" s="283" t="str">
        <f aca="false">$R$3&amp;"r"&amp;$P15&amp;"c"&amp;S$4</f>
        <v>Quarter!r15c4</v>
      </c>
      <c r="T15" s="283" t="str">
        <f aca="false">$R$3&amp;"r"&amp;$P15&amp;"c"&amp;T$4</f>
        <v>Quarter!r15c5</v>
      </c>
      <c r="U15" s="283" t="str">
        <f aca="false">$R$3&amp;"r"&amp;$P15&amp;"c"&amp;U$4</f>
        <v>Quarter!r15c6</v>
      </c>
      <c r="V15" s="283" t="str">
        <f aca="false">$R$3&amp;"r"&amp;$P15&amp;"c"&amp;V$4</f>
        <v>Quarter!r15c7</v>
      </c>
      <c r="W15" s="283" t="str">
        <f aca="false">$R$3&amp;"r"&amp;$P15&amp;"c"&amp;W$4</f>
        <v>Quarter!r15c8</v>
      </c>
      <c r="X15" s="283" t="str">
        <f aca="false">$R$3&amp;"r"&amp;$P15&amp;"c"&amp;X$4</f>
        <v>Quarter!r15c9</v>
      </c>
      <c r="Y15" s="283" t="str">
        <f aca="false">$R$3&amp;"r"&amp;$P15&amp;"c"&amp;Y$4</f>
        <v>Quarter!r15c10</v>
      </c>
      <c r="Z15" s="283" t="str">
        <f aca="false">$R$3&amp;"r"&amp;$P15&amp;"c"&amp;Z$4</f>
        <v>Quarter!r15c11</v>
      </c>
      <c r="AA15" s="283" t="str">
        <f aca="false">$R$3&amp;"r"&amp;$P15&amp;"c"&amp;AA$4</f>
        <v>Quarter!r15c12</v>
      </c>
      <c r="AB15" s="283" t="str">
        <f aca="false">$R$3&amp;"r"&amp;$P15&amp;"c"&amp;AB$4</f>
        <v>Quarter!r15c13</v>
      </c>
      <c r="AC15" s="283" t="str">
        <f aca="false">$R$3&amp;"r"&amp;$P15&amp;"c"&amp;AC$4</f>
        <v>Quarter!r15c14</v>
      </c>
      <c r="AD15" s="283" t="str">
        <f aca="false">$R$3&amp;"r"&amp;$P15&amp;"c"&amp;AD$4</f>
        <v>Quarter!r15c15</v>
      </c>
      <c r="AE15" s="283" t="str">
        <f aca="false">$R$3&amp;"r"&amp;$P15&amp;"c"&amp;AE$4</f>
        <v>Quarter!r15c16</v>
      </c>
      <c r="AF15" s="283" t="str">
        <f aca="false">$R$3&amp;"r"&amp;$P15&amp;"c"&amp;AF$4</f>
        <v>Quarter!r15c17</v>
      </c>
      <c r="AG15" s="283" t="str">
        <f aca="false">$R$3&amp;"r"&amp;$P15&amp;"c"&amp;AG$4</f>
        <v>Quarter!r15c18</v>
      </c>
      <c r="AH15" s="283" t="str">
        <f aca="false">$R$3&amp;"r"&amp;$P15&amp;"c"&amp;AH$4</f>
        <v>Quarter!r15c19</v>
      </c>
      <c r="AI15" s="283" t="str">
        <f aca="false">$R$3&amp;"r"&amp;$P15&amp;"c"&amp;AI$4</f>
        <v>Quarter!r15c20</v>
      </c>
      <c r="AJ15" s="283" t="str">
        <f aca="false">$R$3&amp;"r"&amp;$P15&amp;"c"&amp;AJ$4</f>
        <v>Quarter!r15c21</v>
      </c>
      <c r="AK15" s="283" t="str">
        <f aca="false">$R$3&amp;"r"&amp;$P15&amp;"c"&amp;AK$4</f>
        <v>Quarter!r15c22</v>
      </c>
      <c r="AL15" s="283" t="str">
        <f aca="false">$R$3&amp;"r"&amp;$P15&amp;"c"&amp;AL$4</f>
        <v>Quarter!r15c23</v>
      </c>
      <c r="AM15" s="283" t="str">
        <f aca="false">$R$3&amp;"r"&amp;$P15&amp;"c"&amp;AM$4</f>
        <v>Quarter!r15c24</v>
      </c>
      <c r="AN15" s="283" t="str">
        <f aca="false">$R$3&amp;"r"&amp;$P15&amp;"c"&amp;AN$4</f>
        <v>Quarter!r15c25</v>
      </c>
      <c r="AO15" s="283" t="str">
        <f aca="false">$R$3&amp;"r"&amp;$P15&amp;"c"&amp;AO$4</f>
        <v>Quarter!r15c26</v>
      </c>
      <c r="AP15" s="283" t="str">
        <f aca="false">$R$3&amp;"r"&amp;$P15&amp;"c"&amp;AP$4</f>
        <v>Quarter!r15c27</v>
      </c>
      <c r="AQ15" s="283" t="str">
        <f aca="false">$R$3&amp;"r"&amp;$P15&amp;"c"&amp;AQ$4</f>
        <v>Quarter!r15c28</v>
      </c>
      <c r="AR15" s="283" t="str">
        <f aca="false">$R$3&amp;"r"&amp;$P15&amp;"c"&amp;AR$4</f>
        <v>Quarter!r15c29</v>
      </c>
      <c r="AS15" s="283" t="str">
        <f aca="false">$R$3&amp;"r"&amp;$P15&amp;"c"&amp;AS$4</f>
        <v>Quarter!r15c30</v>
      </c>
      <c r="AT15" s="283" t="str">
        <f aca="false">$R$3&amp;"r"&amp;$P15&amp;"c"&amp;AT$4</f>
        <v>Quarter!r15c31</v>
      </c>
      <c r="AU15" s="283" t="str">
        <f aca="false">$R$3&amp;"r"&amp;$P15&amp;"c"&amp;AU$4</f>
        <v>Quarter!r15c32</v>
      </c>
      <c r="AV15" s="283" t="str">
        <f aca="false">$R$3&amp;"r"&amp;$P15&amp;"c"&amp;AV$4</f>
        <v>Quarter!r15c33</v>
      </c>
      <c r="AW15" s="283" t="str">
        <f aca="false">$R$3&amp;"r"&amp;$P15&amp;"c"&amp;AW$4</f>
        <v>Quarter!r15c34</v>
      </c>
      <c r="AX15" s="283" t="str">
        <f aca="false">$R$3&amp;"r"&amp;$P15&amp;"c"&amp;AX$4</f>
        <v>Quarter!r15c35</v>
      </c>
      <c r="AY15" s="283" t="str">
        <f aca="false">$R$3&amp;"r"&amp;$P15&amp;"c"&amp;AY$4</f>
        <v>Quarter!r15c36</v>
      </c>
      <c r="AZ15" s="283" t="str">
        <f aca="false">$R$3&amp;"r"&amp;$P15&amp;"c"&amp;AZ$4</f>
        <v>Quarter!r15c37</v>
      </c>
      <c r="BA15" s="283" t="str">
        <f aca="false">$R$3&amp;"r"&amp;$P15&amp;"c"&amp;BA$4</f>
        <v>Quarter!r15c38</v>
      </c>
      <c r="BB15" s="283" t="str">
        <f aca="false">$R$3&amp;"r"&amp;$P15&amp;"c"&amp;BB$4</f>
        <v>Quarter!r15c39</v>
      </c>
      <c r="BC15" s="283" t="str">
        <f aca="false">$R$3&amp;"r"&amp;$P15&amp;"c"&amp;BC$4</f>
        <v>Quarter!r15c40</v>
      </c>
      <c r="BD15" s="283" t="str">
        <f aca="false">$R$3&amp;"r"&amp;$P15&amp;"c"&amp;BD$4</f>
        <v>Quarter!r15c41</v>
      </c>
      <c r="BE15" s="283" t="str">
        <f aca="false">$R$3&amp;"r"&amp;$P15&amp;"c"&amp;BE$4</f>
        <v>Quarter!r15c42</v>
      </c>
      <c r="BF15" s="283" t="str">
        <f aca="false">$R$3&amp;"r"&amp;$P15&amp;"c"&amp;BF$4</f>
        <v>Quarter!r15c43</v>
      </c>
      <c r="BG15" s="283" t="str">
        <f aca="false">$R$3&amp;"r"&amp;$P15&amp;"c"&amp;BG$4</f>
        <v>Quarter!r15c44</v>
      </c>
      <c r="BH15" s="283" t="str">
        <f aca="false">$R$3&amp;"r"&amp;$P15&amp;"c"&amp;BH$4</f>
        <v>Quarter!r15c45</v>
      </c>
      <c r="BI15" s="283" t="str">
        <f aca="false">$R$3&amp;"r"&amp;$P15&amp;"c"&amp;BI$4</f>
        <v>Quarter!r15c46</v>
      </c>
      <c r="BJ15" s="283" t="str">
        <f aca="false">$R$3&amp;"r"&amp;$P15&amp;"c"&amp;BJ$4</f>
        <v>Quarter!r15c47</v>
      </c>
      <c r="BK15" s="283" t="str">
        <f aca="false">$R$3&amp;"r"&amp;$P15&amp;"c"&amp;BK$4</f>
        <v>Quarter!r15c48</v>
      </c>
    </row>
    <row r="16" customFormat="false" ht="12.5" hidden="false" customHeight="false" outlineLevel="0" collapsed="false">
      <c r="B16" s="290" t="s">
        <v>286</v>
      </c>
      <c r="C16" s="283" t="n">
        <v>16</v>
      </c>
      <c r="D16" s="283" t="str">
        <f aca="false">$E$3&amp;"r"&amp;$C16&amp;"c"&amp;D$4</f>
        <v>Annual!r16c2</v>
      </c>
      <c r="E16" s="283" t="str">
        <f aca="false">$E$3&amp;"r"&amp;$C16&amp;"c"&amp;E$4</f>
        <v>Annual!r16c3</v>
      </c>
      <c r="F16" s="283" t="str">
        <f aca="false">$E$3&amp;"r"&amp;$C16&amp;"c"&amp;F$4</f>
        <v>Annual!r16c4</v>
      </c>
      <c r="G16" s="283" t="str">
        <f aca="false">$E$3&amp;"r"&amp;$C16&amp;"c"&amp;G$4</f>
        <v>Annual!r16c5</v>
      </c>
      <c r="H16" s="283" t="str">
        <f aca="false">$E$3&amp;"r"&amp;$C16&amp;"c"&amp;H$4</f>
        <v>Annual!r16c6</v>
      </c>
      <c r="I16" s="283" t="str">
        <f aca="false">$E$3&amp;"r"&amp;$C16&amp;"c"&amp;I$4</f>
        <v>Annual!r16c7</v>
      </c>
      <c r="J16" s="283" t="str">
        <f aca="false">$E$3&amp;"r"&amp;$C16&amp;"c"&amp;J$4</f>
        <v>Annual!r16c8</v>
      </c>
      <c r="K16" s="283" t="str">
        <f aca="false">$E$3&amp;"r"&amp;$C16&amp;"c"&amp;K$4</f>
        <v>Annual!r16c9</v>
      </c>
      <c r="L16" s="283" t="str">
        <f aca="false">$E$3&amp;"r"&amp;$C16&amp;"c"&amp;L$4</f>
        <v>Annual!r16c10</v>
      </c>
      <c r="M16" s="283" t="str">
        <f aca="false">$E$3&amp;"r"&amp;$C16&amp;"c"&amp;M$4</f>
        <v>Annual!r16c11</v>
      </c>
      <c r="N16" s="283" t="str">
        <f aca="false">$E$3&amp;"r"&amp;$C16&amp;"c"&amp;N$4</f>
        <v>Annual!r16c12</v>
      </c>
      <c r="O16" s="283" t="str">
        <f aca="false">$E$3&amp;"r"&amp;$C16&amp;"c"&amp;O$4</f>
        <v>Annual!r16c13</v>
      </c>
      <c r="P16" s="283" t="n">
        <v>16</v>
      </c>
      <c r="Q16" s="283" t="str">
        <f aca="false">$R$3&amp;"r"&amp;$P16&amp;"c"&amp;Q$4</f>
        <v>Quarter!r16c2</v>
      </c>
      <c r="R16" s="283" t="str">
        <f aca="false">$R$3&amp;"r"&amp;$P16&amp;"c"&amp;R$4</f>
        <v>Quarter!r16c3</v>
      </c>
      <c r="S16" s="283" t="str">
        <f aca="false">$R$3&amp;"r"&amp;$P16&amp;"c"&amp;S$4</f>
        <v>Quarter!r16c4</v>
      </c>
      <c r="T16" s="283" t="str">
        <f aca="false">$R$3&amp;"r"&amp;$P16&amp;"c"&amp;T$4</f>
        <v>Quarter!r16c5</v>
      </c>
      <c r="U16" s="283" t="str">
        <f aca="false">$R$3&amp;"r"&amp;$P16&amp;"c"&amp;U$4</f>
        <v>Quarter!r16c6</v>
      </c>
      <c r="V16" s="283" t="str">
        <f aca="false">$R$3&amp;"r"&amp;$P16&amp;"c"&amp;V$4</f>
        <v>Quarter!r16c7</v>
      </c>
      <c r="W16" s="283" t="str">
        <f aca="false">$R$3&amp;"r"&amp;$P16&amp;"c"&amp;W$4</f>
        <v>Quarter!r16c8</v>
      </c>
      <c r="X16" s="283" t="str">
        <f aca="false">$R$3&amp;"r"&amp;$P16&amp;"c"&amp;X$4</f>
        <v>Quarter!r16c9</v>
      </c>
      <c r="Y16" s="283" t="str">
        <f aca="false">$R$3&amp;"r"&amp;$P16&amp;"c"&amp;Y$4</f>
        <v>Quarter!r16c10</v>
      </c>
      <c r="Z16" s="283" t="str">
        <f aca="false">$R$3&amp;"r"&amp;$P16&amp;"c"&amp;Z$4</f>
        <v>Quarter!r16c11</v>
      </c>
      <c r="AA16" s="283" t="str">
        <f aca="false">$R$3&amp;"r"&amp;$P16&amp;"c"&amp;AA$4</f>
        <v>Quarter!r16c12</v>
      </c>
      <c r="AB16" s="283" t="str">
        <f aca="false">$R$3&amp;"r"&amp;$P16&amp;"c"&amp;AB$4</f>
        <v>Quarter!r16c13</v>
      </c>
      <c r="AC16" s="283" t="str">
        <f aca="false">$R$3&amp;"r"&amp;$P16&amp;"c"&amp;AC$4</f>
        <v>Quarter!r16c14</v>
      </c>
      <c r="AD16" s="283" t="str">
        <f aca="false">$R$3&amp;"r"&amp;$P16&amp;"c"&amp;AD$4</f>
        <v>Quarter!r16c15</v>
      </c>
      <c r="AE16" s="283" t="str">
        <f aca="false">$R$3&amp;"r"&amp;$P16&amp;"c"&amp;AE$4</f>
        <v>Quarter!r16c16</v>
      </c>
      <c r="AF16" s="283" t="str">
        <f aca="false">$R$3&amp;"r"&amp;$P16&amp;"c"&amp;AF$4</f>
        <v>Quarter!r16c17</v>
      </c>
      <c r="AG16" s="283" t="str">
        <f aca="false">$R$3&amp;"r"&amp;$P16&amp;"c"&amp;AG$4</f>
        <v>Quarter!r16c18</v>
      </c>
      <c r="AH16" s="283" t="str">
        <f aca="false">$R$3&amp;"r"&amp;$P16&amp;"c"&amp;AH$4</f>
        <v>Quarter!r16c19</v>
      </c>
      <c r="AI16" s="283" t="str">
        <f aca="false">$R$3&amp;"r"&amp;$P16&amp;"c"&amp;AI$4</f>
        <v>Quarter!r16c20</v>
      </c>
      <c r="AJ16" s="283" t="str">
        <f aca="false">$R$3&amp;"r"&amp;$P16&amp;"c"&amp;AJ$4</f>
        <v>Quarter!r16c21</v>
      </c>
      <c r="AK16" s="283" t="str">
        <f aca="false">$R$3&amp;"r"&amp;$P16&amp;"c"&amp;AK$4</f>
        <v>Quarter!r16c22</v>
      </c>
      <c r="AL16" s="283" t="str">
        <f aca="false">$R$3&amp;"r"&amp;$P16&amp;"c"&amp;AL$4</f>
        <v>Quarter!r16c23</v>
      </c>
      <c r="AM16" s="283" t="str">
        <f aca="false">$R$3&amp;"r"&amp;$P16&amp;"c"&amp;AM$4</f>
        <v>Quarter!r16c24</v>
      </c>
      <c r="AN16" s="283" t="str">
        <f aca="false">$R$3&amp;"r"&amp;$P16&amp;"c"&amp;AN$4</f>
        <v>Quarter!r16c25</v>
      </c>
      <c r="AO16" s="283" t="str">
        <f aca="false">$R$3&amp;"r"&amp;$P16&amp;"c"&amp;AO$4</f>
        <v>Quarter!r16c26</v>
      </c>
      <c r="AP16" s="283" t="str">
        <f aca="false">$R$3&amp;"r"&amp;$P16&amp;"c"&amp;AP$4</f>
        <v>Quarter!r16c27</v>
      </c>
      <c r="AQ16" s="283" t="str">
        <f aca="false">$R$3&amp;"r"&amp;$P16&amp;"c"&amp;AQ$4</f>
        <v>Quarter!r16c28</v>
      </c>
      <c r="AR16" s="283" t="str">
        <f aca="false">$R$3&amp;"r"&amp;$P16&amp;"c"&amp;AR$4</f>
        <v>Quarter!r16c29</v>
      </c>
      <c r="AS16" s="283" t="str">
        <f aca="false">$R$3&amp;"r"&amp;$P16&amp;"c"&amp;AS$4</f>
        <v>Quarter!r16c30</v>
      </c>
      <c r="AT16" s="283" t="str">
        <f aca="false">$R$3&amp;"r"&amp;$P16&amp;"c"&amp;AT$4</f>
        <v>Quarter!r16c31</v>
      </c>
      <c r="AU16" s="283" t="str">
        <f aca="false">$R$3&amp;"r"&amp;$P16&amp;"c"&amp;AU$4</f>
        <v>Quarter!r16c32</v>
      </c>
      <c r="AV16" s="283" t="str">
        <f aca="false">$R$3&amp;"r"&amp;$P16&amp;"c"&amp;AV$4</f>
        <v>Quarter!r16c33</v>
      </c>
      <c r="AW16" s="283" t="str">
        <f aca="false">$R$3&amp;"r"&amp;$P16&amp;"c"&amp;AW$4</f>
        <v>Quarter!r16c34</v>
      </c>
      <c r="AX16" s="283" t="str">
        <f aca="false">$R$3&amp;"r"&amp;$P16&amp;"c"&amp;AX$4</f>
        <v>Quarter!r16c35</v>
      </c>
      <c r="AY16" s="283" t="str">
        <f aca="false">$R$3&amp;"r"&amp;$P16&amp;"c"&amp;AY$4</f>
        <v>Quarter!r16c36</v>
      </c>
      <c r="AZ16" s="283" t="str">
        <f aca="false">$R$3&amp;"r"&amp;$P16&amp;"c"&amp;AZ$4</f>
        <v>Quarter!r16c37</v>
      </c>
      <c r="BA16" s="283" t="str">
        <f aca="false">$R$3&amp;"r"&amp;$P16&amp;"c"&amp;BA$4</f>
        <v>Quarter!r16c38</v>
      </c>
      <c r="BB16" s="283" t="str">
        <f aca="false">$R$3&amp;"r"&amp;$P16&amp;"c"&amp;BB$4</f>
        <v>Quarter!r16c39</v>
      </c>
      <c r="BC16" s="283" t="str">
        <f aca="false">$R$3&amp;"r"&amp;$P16&amp;"c"&amp;BC$4</f>
        <v>Quarter!r16c40</v>
      </c>
      <c r="BD16" s="283" t="str">
        <f aca="false">$R$3&amp;"r"&amp;$P16&amp;"c"&amp;BD$4</f>
        <v>Quarter!r16c41</v>
      </c>
      <c r="BE16" s="283" t="str">
        <f aca="false">$R$3&amp;"r"&amp;$P16&amp;"c"&amp;BE$4</f>
        <v>Quarter!r16c42</v>
      </c>
      <c r="BF16" s="283" t="str">
        <f aca="false">$R$3&amp;"r"&amp;$P16&amp;"c"&amp;BF$4</f>
        <v>Quarter!r16c43</v>
      </c>
      <c r="BG16" s="283" t="str">
        <f aca="false">$R$3&amp;"r"&amp;$P16&amp;"c"&amp;BG$4</f>
        <v>Quarter!r16c44</v>
      </c>
      <c r="BH16" s="283" t="str">
        <f aca="false">$R$3&amp;"r"&amp;$P16&amp;"c"&amp;BH$4</f>
        <v>Quarter!r16c45</v>
      </c>
      <c r="BI16" s="283" t="str">
        <f aca="false">$R$3&amp;"r"&amp;$P16&amp;"c"&amp;BI$4</f>
        <v>Quarter!r16c46</v>
      </c>
      <c r="BJ16" s="283" t="str">
        <f aca="false">$R$3&amp;"r"&amp;$P16&amp;"c"&amp;BJ$4</f>
        <v>Quarter!r16c47</v>
      </c>
      <c r="BK16" s="283" t="str">
        <f aca="false">$R$3&amp;"r"&amp;$P16&amp;"c"&amp;BK$4</f>
        <v>Quarter!r16c48</v>
      </c>
    </row>
    <row r="17" customFormat="false" ht="12.5" hidden="false" customHeight="false" outlineLevel="0" collapsed="false">
      <c r="B17" s="290" t="s">
        <v>287</v>
      </c>
      <c r="C17" s="283" t="n">
        <v>17</v>
      </c>
      <c r="D17" s="283" t="str">
        <f aca="false">$E$3&amp;"r"&amp;$C17&amp;"c"&amp;D$4</f>
        <v>Annual!r17c2</v>
      </c>
      <c r="E17" s="283" t="str">
        <f aca="false">$E$3&amp;"r"&amp;$C17&amp;"c"&amp;E$4</f>
        <v>Annual!r17c3</v>
      </c>
      <c r="F17" s="283" t="str">
        <f aca="false">$E$3&amp;"r"&amp;$C17&amp;"c"&amp;F$4</f>
        <v>Annual!r17c4</v>
      </c>
      <c r="G17" s="283" t="str">
        <f aca="false">$E$3&amp;"r"&amp;$C17&amp;"c"&amp;G$4</f>
        <v>Annual!r17c5</v>
      </c>
      <c r="H17" s="283" t="str">
        <f aca="false">$E$3&amp;"r"&amp;$C17&amp;"c"&amp;H$4</f>
        <v>Annual!r17c6</v>
      </c>
      <c r="I17" s="283" t="str">
        <f aca="false">$E$3&amp;"r"&amp;$C17&amp;"c"&amp;I$4</f>
        <v>Annual!r17c7</v>
      </c>
      <c r="J17" s="283" t="str">
        <f aca="false">$E$3&amp;"r"&amp;$C17&amp;"c"&amp;J$4</f>
        <v>Annual!r17c8</v>
      </c>
      <c r="K17" s="283" t="str">
        <f aca="false">$E$3&amp;"r"&amp;$C17&amp;"c"&amp;K$4</f>
        <v>Annual!r17c9</v>
      </c>
      <c r="L17" s="283" t="str">
        <f aca="false">$E$3&amp;"r"&amp;$C17&amp;"c"&amp;L$4</f>
        <v>Annual!r17c10</v>
      </c>
      <c r="M17" s="283" t="str">
        <f aca="false">$E$3&amp;"r"&amp;$C17&amp;"c"&amp;M$4</f>
        <v>Annual!r17c11</v>
      </c>
      <c r="N17" s="283" t="str">
        <f aca="false">$E$3&amp;"r"&amp;$C17&amp;"c"&amp;N$4</f>
        <v>Annual!r17c12</v>
      </c>
      <c r="O17" s="283" t="str">
        <f aca="false">$E$3&amp;"r"&amp;$C17&amp;"c"&amp;O$4</f>
        <v>Annual!r17c13</v>
      </c>
      <c r="P17" s="283" t="n">
        <v>17</v>
      </c>
      <c r="Q17" s="283" t="str">
        <f aca="false">$R$3&amp;"r"&amp;$P17&amp;"c"&amp;Q$4</f>
        <v>Quarter!r17c2</v>
      </c>
      <c r="R17" s="283" t="str">
        <f aca="false">$R$3&amp;"r"&amp;$P17&amp;"c"&amp;R$4</f>
        <v>Quarter!r17c3</v>
      </c>
      <c r="S17" s="283" t="str">
        <f aca="false">$R$3&amp;"r"&amp;$P17&amp;"c"&amp;S$4</f>
        <v>Quarter!r17c4</v>
      </c>
      <c r="T17" s="283" t="str">
        <f aca="false">$R$3&amp;"r"&amp;$P17&amp;"c"&amp;T$4</f>
        <v>Quarter!r17c5</v>
      </c>
      <c r="U17" s="283" t="str">
        <f aca="false">$R$3&amp;"r"&amp;$P17&amp;"c"&amp;U$4</f>
        <v>Quarter!r17c6</v>
      </c>
      <c r="V17" s="283" t="str">
        <f aca="false">$R$3&amp;"r"&amp;$P17&amp;"c"&amp;V$4</f>
        <v>Quarter!r17c7</v>
      </c>
      <c r="W17" s="283" t="str">
        <f aca="false">$R$3&amp;"r"&amp;$P17&amp;"c"&amp;W$4</f>
        <v>Quarter!r17c8</v>
      </c>
      <c r="X17" s="283" t="str">
        <f aca="false">$R$3&amp;"r"&amp;$P17&amp;"c"&amp;X$4</f>
        <v>Quarter!r17c9</v>
      </c>
      <c r="Y17" s="283" t="str">
        <f aca="false">$R$3&amp;"r"&amp;$P17&amp;"c"&amp;Y$4</f>
        <v>Quarter!r17c10</v>
      </c>
      <c r="Z17" s="283" t="str">
        <f aca="false">$R$3&amp;"r"&amp;$P17&amp;"c"&amp;Z$4</f>
        <v>Quarter!r17c11</v>
      </c>
      <c r="AA17" s="283" t="str">
        <f aca="false">$R$3&amp;"r"&amp;$P17&amp;"c"&amp;AA$4</f>
        <v>Quarter!r17c12</v>
      </c>
      <c r="AB17" s="283" t="str">
        <f aca="false">$R$3&amp;"r"&amp;$P17&amp;"c"&amp;AB$4</f>
        <v>Quarter!r17c13</v>
      </c>
      <c r="AC17" s="283" t="str">
        <f aca="false">$R$3&amp;"r"&amp;$P17&amp;"c"&amp;AC$4</f>
        <v>Quarter!r17c14</v>
      </c>
      <c r="AD17" s="283" t="str">
        <f aca="false">$R$3&amp;"r"&amp;$P17&amp;"c"&amp;AD$4</f>
        <v>Quarter!r17c15</v>
      </c>
      <c r="AE17" s="283" t="str">
        <f aca="false">$R$3&amp;"r"&amp;$P17&amp;"c"&amp;AE$4</f>
        <v>Quarter!r17c16</v>
      </c>
      <c r="AF17" s="283" t="str">
        <f aca="false">$R$3&amp;"r"&amp;$P17&amp;"c"&amp;AF$4</f>
        <v>Quarter!r17c17</v>
      </c>
      <c r="AG17" s="283" t="str">
        <f aca="false">$R$3&amp;"r"&amp;$P17&amp;"c"&amp;AG$4</f>
        <v>Quarter!r17c18</v>
      </c>
      <c r="AH17" s="283" t="str">
        <f aca="false">$R$3&amp;"r"&amp;$P17&amp;"c"&amp;AH$4</f>
        <v>Quarter!r17c19</v>
      </c>
      <c r="AI17" s="283" t="str">
        <f aca="false">$R$3&amp;"r"&amp;$P17&amp;"c"&amp;AI$4</f>
        <v>Quarter!r17c20</v>
      </c>
      <c r="AJ17" s="283" t="str">
        <f aca="false">$R$3&amp;"r"&amp;$P17&amp;"c"&amp;AJ$4</f>
        <v>Quarter!r17c21</v>
      </c>
      <c r="AK17" s="283" t="str">
        <f aca="false">$R$3&amp;"r"&amp;$P17&amp;"c"&amp;AK$4</f>
        <v>Quarter!r17c22</v>
      </c>
      <c r="AL17" s="283" t="str">
        <f aca="false">$R$3&amp;"r"&amp;$P17&amp;"c"&amp;AL$4</f>
        <v>Quarter!r17c23</v>
      </c>
      <c r="AM17" s="283" t="str">
        <f aca="false">$R$3&amp;"r"&amp;$P17&amp;"c"&amp;AM$4</f>
        <v>Quarter!r17c24</v>
      </c>
      <c r="AN17" s="283" t="str">
        <f aca="false">$R$3&amp;"r"&amp;$P17&amp;"c"&amp;AN$4</f>
        <v>Quarter!r17c25</v>
      </c>
      <c r="AO17" s="283" t="str">
        <f aca="false">$R$3&amp;"r"&amp;$P17&amp;"c"&amp;AO$4</f>
        <v>Quarter!r17c26</v>
      </c>
      <c r="AP17" s="283" t="str">
        <f aca="false">$R$3&amp;"r"&amp;$P17&amp;"c"&amp;AP$4</f>
        <v>Quarter!r17c27</v>
      </c>
      <c r="AQ17" s="283" t="str">
        <f aca="false">$R$3&amp;"r"&amp;$P17&amp;"c"&amp;AQ$4</f>
        <v>Quarter!r17c28</v>
      </c>
      <c r="AR17" s="283" t="str">
        <f aca="false">$R$3&amp;"r"&amp;$P17&amp;"c"&amp;AR$4</f>
        <v>Quarter!r17c29</v>
      </c>
      <c r="AS17" s="283" t="str">
        <f aca="false">$R$3&amp;"r"&amp;$P17&amp;"c"&amp;AS$4</f>
        <v>Quarter!r17c30</v>
      </c>
      <c r="AT17" s="283" t="str">
        <f aca="false">$R$3&amp;"r"&amp;$P17&amp;"c"&amp;AT$4</f>
        <v>Quarter!r17c31</v>
      </c>
      <c r="AU17" s="283" t="str">
        <f aca="false">$R$3&amp;"r"&amp;$P17&amp;"c"&amp;AU$4</f>
        <v>Quarter!r17c32</v>
      </c>
      <c r="AV17" s="283" t="str">
        <f aca="false">$R$3&amp;"r"&amp;$P17&amp;"c"&amp;AV$4</f>
        <v>Quarter!r17c33</v>
      </c>
      <c r="AW17" s="283" t="str">
        <f aca="false">$R$3&amp;"r"&amp;$P17&amp;"c"&amp;AW$4</f>
        <v>Quarter!r17c34</v>
      </c>
      <c r="AX17" s="283" t="str">
        <f aca="false">$R$3&amp;"r"&amp;$P17&amp;"c"&amp;AX$4</f>
        <v>Quarter!r17c35</v>
      </c>
      <c r="AY17" s="283" t="str">
        <f aca="false">$R$3&amp;"r"&amp;$P17&amp;"c"&amp;AY$4</f>
        <v>Quarter!r17c36</v>
      </c>
      <c r="AZ17" s="283" t="str">
        <f aca="false">$R$3&amp;"r"&amp;$P17&amp;"c"&amp;AZ$4</f>
        <v>Quarter!r17c37</v>
      </c>
      <c r="BA17" s="283" t="str">
        <f aca="false">$R$3&amp;"r"&amp;$P17&amp;"c"&amp;BA$4</f>
        <v>Quarter!r17c38</v>
      </c>
      <c r="BB17" s="283" t="str">
        <f aca="false">$R$3&amp;"r"&amp;$P17&amp;"c"&amp;BB$4</f>
        <v>Quarter!r17c39</v>
      </c>
      <c r="BC17" s="283" t="str">
        <f aca="false">$R$3&amp;"r"&amp;$P17&amp;"c"&amp;BC$4</f>
        <v>Quarter!r17c40</v>
      </c>
      <c r="BD17" s="283" t="str">
        <f aca="false">$R$3&amp;"r"&amp;$P17&amp;"c"&amp;BD$4</f>
        <v>Quarter!r17c41</v>
      </c>
      <c r="BE17" s="283" t="str">
        <f aca="false">$R$3&amp;"r"&amp;$P17&amp;"c"&amp;BE$4</f>
        <v>Quarter!r17c42</v>
      </c>
      <c r="BF17" s="283" t="str">
        <f aca="false">$R$3&amp;"r"&amp;$P17&amp;"c"&amp;BF$4</f>
        <v>Quarter!r17c43</v>
      </c>
      <c r="BG17" s="283" t="str">
        <f aca="false">$R$3&amp;"r"&amp;$P17&amp;"c"&amp;BG$4</f>
        <v>Quarter!r17c44</v>
      </c>
      <c r="BH17" s="283" t="str">
        <f aca="false">$R$3&amp;"r"&amp;$P17&amp;"c"&amp;BH$4</f>
        <v>Quarter!r17c45</v>
      </c>
      <c r="BI17" s="283" t="str">
        <f aca="false">$R$3&amp;"r"&amp;$P17&amp;"c"&amp;BI$4</f>
        <v>Quarter!r17c46</v>
      </c>
      <c r="BJ17" s="283" t="str">
        <f aca="false">$R$3&amp;"r"&amp;$P17&amp;"c"&amp;BJ$4</f>
        <v>Quarter!r17c47</v>
      </c>
      <c r="BK17" s="283" t="str">
        <f aca="false">$R$3&amp;"r"&amp;$P17&amp;"c"&amp;BK$4</f>
        <v>Quarter!r17c48</v>
      </c>
    </row>
    <row r="18" customFormat="false" ht="12.5" hidden="false" customHeight="false" outlineLevel="0" collapsed="false">
      <c r="B18" s="290" t="s">
        <v>149</v>
      </c>
      <c r="C18" s="283" t="n">
        <v>18</v>
      </c>
      <c r="D18" s="283" t="str">
        <f aca="false">$E$3&amp;"r"&amp;$C18&amp;"c"&amp;D$4</f>
        <v>Annual!r18c2</v>
      </c>
      <c r="E18" s="283" t="str">
        <f aca="false">$E$3&amp;"r"&amp;$C18&amp;"c"&amp;E$4</f>
        <v>Annual!r18c3</v>
      </c>
      <c r="F18" s="283" t="str">
        <f aca="false">$E$3&amp;"r"&amp;$C18&amp;"c"&amp;F$4</f>
        <v>Annual!r18c4</v>
      </c>
      <c r="G18" s="283" t="str">
        <f aca="false">$E$3&amp;"r"&amp;$C18&amp;"c"&amp;G$4</f>
        <v>Annual!r18c5</v>
      </c>
      <c r="H18" s="283" t="str">
        <f aca="false">$E$3&amp;"r"&amp;$C18&amp;"c"&amp;H$4</f>
        <v>Annual!r18c6</v>
      </c>
      <c r="I18" s="283" t="str">
        <f aca="false">$E$3&amp;"r"&amp;$C18&amp;"c"&amp;I$4</f>
        <v>Annual!r18c7</v>
      </c>
      <c r="J18" s="283" t="str">
        <f aca="false">$E$3&amp;"r"&amp;$C18&amp;"c"&amp;J$4</f>
        <v>Annual!r18c8</v>
      </c>
      <c r="K18" s="283" t="str">
        <f aca="false">$E$3&amp;"r"&amp;$C18&amp;"c"&amp;K$4</f>
        <v>Annual!r18c9</v>
      </c>
      <c r="L18" s="283" t="str">
        <f aca="false">$E$3&amp;"r"&amp;$C18&amp;"c"&amp;L$4</f>
        <v>Annual!r18c10</v>
      </c>
      <c r="M18" s="283" t="str">
        <f aca="false">$E$3&amp;"r"&amp;$C18&amp;"c"&amp;M$4</f>
        <v>Annual!r18c11</v>
      </c>
      <c r="N18" s="283" t="str">
        <f aca="false">$E$3&amp;"r"&amp;$C18&amp;"c"&amp;N$4</f>
        <v>Annual!r18c12</v>
      </c>
      <c r="O18" s="283" t="str">
        <f aca="false">$E$3&amp;"r"&amp;$C18&amp;"c"&amp;O$4</f>
        <v>Annual!r18c13</v>
      </c>
      <c r="P18" s="283" t="n">
        <v>18</v>
      </c>
      <c r="Q18" s="283" t="str">
        <f aca="false">$R$3&amp;"r"&amp;$P18&amp;"c"&amp;Q$4</f>
        <v>Quarter!r18c2</v>
      </c>
      <c r="R18" s="283" t="str">
        <f aca="false">$R$3&amp;"r"&amp;$P18&amp;"c"&amp;R$4</f>
        <v>Quarter!r18c3</v>
      </c>
      <c r="S18" s="283" t="str">
        <f aca="false">$R$3&amp;"r"&amp;$P18&amp;"c"&amp;S$4</f>
        <v>Quarter!r18c4</v>
      </c>
      <c r="T18" s="283" t="str">
        <f aca="false">$R$3&amp;"r"&amp;$P18&amp;"c"&amp;T$4</f>
        <v>Quarter!r18c5</v>
      </c>
      <c r="U18" s="283" t="str">
        <f aca="false">$R$3&amp;"r"&amp;$P18&amp;"c"&amp;U$4</f>
        <v>Quarter!r18c6</v>
      </c>
      <c r="V18" s="283" t="str">
        <f aca="false">$R$3&amp;"r"&amp;$P18&amp;"c"&amp;V$4</f>
        <v>Quarter!r18c7</v>
      </c>
      <c r="W18" s="283" t="str">
        <f aca="false">$R$3&amp;"r"&amp;$P18&amp;"c"&amp;W$4</f>
        <v>Quarter!r18c8</v>
      </c>
      <c r="X18" s="283" t="str">
        <f aca="false">$R$3&amp;"r"&amp;$P18&amp;"c"&amp;X$4</f>
        <v>Quarter!r18c9</v>
      </c>
      <c r="Y18" s="283" t="str">
        <f aca="false">$R$3&amp;"r"&amp;$P18&amp;"c"&amp;Y$4</f>
        <v>Quarter!r18c10</v>
      </c>
      <c r="Z18" s="283" t="str">
        <f aca="false">$R$3&amp;"r"&amp;$P18&amp;"c"&amp;Z$4</f>
        <v>Quarter!r18c11</v>
      </c>
      <c r="AA18" s="283" t="str">
        <f aca="false">$R$3&amp;"r"&amp;$P18&amp;"c"&amp;AA$4</f>
        <v>Quarter!r18c12</v>
      </c>
      <c r="AB18" s="283" t="str">
        <f aca="false">$R$3&amp;"r"&amp;$P18&amp;"c"&amp;AB$4</f>
        <v>Quarter!r18c13</v>
      </c>
      <c r="AC18" s="283" t="str">
        <f aca="false">$R$3&amp;"r"&amp;$P18&amp;"c"&amp;AC$4</f>
        <v>Quarter!r18c14</v>
      </c>
      <c r="AD18" s="283" t="str">
        <f aca="false">$R$3&amp;"r"&amp;$P18&amp;"c"&amp;AD$4</f>
        <v>Quarter!r18c15</v>
      </c>
      <c r="AE18" s="283" t="str">
        <f aca="false">$R$3&amp;"r"&amp;$P18&amp;"c"&amp;AE$4</f>
        <v>Quarter!r18c16</v>
      </c>
      <c r="AF18" s="283" t="str">
        <f aca="false">$R$3&amp;"r"&amp;$P18&amp;"c"&amp;AF$4</f>
        <v>Quarter!r18c17</v>
      </c>
      <c r="AG18" s="283" t="str">
        <f aca="false">$R$3&amp;"r"&amp;$P18&amp;"c"&amp;AG$4</f>
        <v>Quarter!r18c18</v>
      </c>
      <c r="AH18" s="283" t="str">
        <f aca="false">$R$3&amp;"r"&amp;$P18&amp;"c"&amp;AH$4</f>
        <v>Quarter!r18c19</v>
      </c>
      <c r="AI18" s="283" t="str">
        <f aca="false">$R$3&amp;"r"&amp;$P18&amp;"c"&amp;AI$4</f>
        <v>Quarter!r18c20</v>
      </c>
      <c r="AJ18" s="283" t="str">
        <f aca="false">$R$3&amp;"r"&amp;$P18&amp;"c"&amp;AJ$4</f>
        <v>Quarter!r18c21</v>
      </c>
      <c r="AK18" s="283" t="str">
        <f aca="false">$R$3&amp;"r"&amp;$P18&amp;"c"&amp;AK$4</f>
        <v>Quarter!r18c22</v>
      </c>
      <c r="AL18" s="283" t="str">
        <f aca="false">$R$3&amp;"r"&amp;$P18&amp;"c"&amp;AL$4</f>
        <v>Quarter!r18c23</v>
      </c>
      <c r="AM18" s="283" t="str">
        <f aca="false">$R$3&amp;"r"&amp;$P18&amp;"c"&amp;AM$4</f>
        <v>Quarter!r18c24</v>
      </c>
      <c r="AN18" s="283" t="str">
        <f aca="false">$R$3&amp;"r"&amp;$P18&amp;"c"&amp;AN$4</f>
        <v>Quarter!r18c25</v>
      </c>
      <c r="AO18" s="283" t="str">
        <f aca="false">$R$3&amp;"r"&amp;$P18&amp;"c"&amp;AO$4</f>
        <v>Quarter!r18c26</v>
      </c>
      <c r="AP18" s="283" t="str">
        <f aca="false">$R$3&amp;"r"&amp;$P18&amp;"c"&amp;AP$4</f>
        <v>Quarter!r18c27</v>
      </c>
      <c r="AQ18" s="283" t="str">
        <f aca="false">$R$3&amp;"r"&amp;$P18&amp;"c"&amp;AQ$4</f>
        <v>Quarter!r18c28</v>
      </c>
      <c r="AR18" s="283" t="str">
        <f aca="false">$R$3&amp;"r"&amp;$P18&amp;"c"&amp;AR$4</f>
        <v>Quarter!r18c29</v>
      </c>
      <c r="AS18" s="283" t="str">
        <f aca="false">$R$3&amp;"r"&amp;$P18&amp;"c"&amp;AS$4</f>
        <v>Quarter!r18c30</v>
      </c>
      <c r="AT18" s="283" t="str">
        <f aca="false">$R$3&amp;"r"&amp;$P18&amp;"c"&amp;AT$4</f>
        <v>Quarter!r18c31</v>
      </c>
      <c r="AU18" s="283" t="str">
        <f aca="false">$R$3&amp;"r"&amp;$P18&amp;"c"&amp;AU$4</f>
        <v>Quarter!r18c32</v>
      </c>
      <c r="AV18" s="283" t="str">
        <f aca="false">$R$3&amp;"r"&amp;$P18&amp;"c"&amp;AV$4</f>
        <v>Quarter!r18c33</v>
      </c>
      <c r="AW18" s="283" t="str">
        <f aca="false">$R$3&amp;"r"&amp;$P18&amp;"c"&amp;AW$4</f>
        <v>Quarter!r18c34</v>
      </c>
      <c r="AX18" s="283" t="str">
        <f aca="false">$R$3&amp;"r"&amp;$P18&amp;"c"&amp;AX$4</f>
        <v>Quarter!r18c35</v>
      </c>
      <c r="AY18" s="283" t="str">
        <f aca="false">$R$3&amp;"r"&amp;$P18&amp;"c"&amp;AY$4</f>
        <v>Quarter!r18c36</v>
      </c>
      <c r="AZ18" s="283" t="str">
        <f aca="false">$R$3&amp;"r"&amp;$P18&amp;"c"&amp;AZ$4</f>
        <v>Quarter!r18c37</v>
      </c>
      <c r="BA18" s="283" t="str">
        <f aca="false">$R$3&amp;"r"&amp;$P18&amp;"c"&amp;BA$4</f>
        <v>Quarter!r18c38</v>
      </c>
      <c r="BB18" s="283" t="str">
        <f aca="false">$R$3&amp;"r"&amp;$P18&amp;"c"&amp;BB$4</f>
        <v>Quarter!r18c39</v>
      </c>
      <c r="BC18" s="283" t="str">
        <f aca="false">$R$3&amp;"r"&amp;$P18&amp;"c"&amp;BC$4</f>
        <v>Quarter!r18c40</v>
      </c>
      <c r="BD18" s="283" t="str">
        <f aca="false">$R$3&amp;"r"&amp;$P18&amp;"c"&amp;BD$4</f>
        <v>Quarter!r18c41</v>
      </c>
      <c r="BE18" s="283" t="str">
        <f aca="false">$R$3&amp;"r"&amp;$P18&amp;"c"&amp;BE$4</f>
        <v>Quarter!r18c42</v>
      </c>
      <c r="BF18" s="283" t="str">
        <f aca="false">$R$3&amp;"r"&amp;$P18&amp;"c"&amp;BF$4</f>
        <v>Quarter!r18c43</v>
      </c>
      <c r="BG18" s="283" t="str">
        <f aca="false">$R$3&amp;"r"&amp;$P18&amp;"c"&amp;BG$4</f>
        <v>Quarter!r18c44</v>
      </c>
      <c r="BH18" s="283" t="str">
        <f aca="false">$R$3&amp;"r"&amp;$P18&amp;"c"&amp;BH$4</f>
        <v>Quarter!r18c45</v>
      </c>
      <c r="BI18" s="283" t="str">
        <f aca="false">$R$3&amp;"r"&amp;$P18&amp;"c"&amp;BI$4</f>
        <v>Quarter!r18c46</v>
      </c>
      <c r="BJ18" s="283" t="str">
        <f aca="false">$R$3&amp;"r"&amp;$P18&amp;"c"&amp;BJ$4</f>
        <v>Quarter!r18c47</v>
      </c>
      <c r="BK18" s="283" t="str">
        <f aca="false">$R$3&amp;"r"&amp;$P18&amp;"c"&amp;BK$4</f>
        <v>Quarter!r18c48</v>
      </c>
    </row>
    <row r="19" customFormat="false" ht="12.5" hidden="false" customHeight="false" outlineLevel="0" collapsed="false">
      <c r="B19" s="290" t="s">
        <v>288</v>
      </c>
      <c r="C19" s="283" t="n">
        <v>19</v>
      </c>
      <c r="D19" s="283" t="str">
        <f aca="false">$E$3&amp;"r"&amp;$C19&amp;"c"&amp;D$4</f>
        <v>Annual!r19c2</v>
      </c>
      <c r="E19" s="283" t="str">
        <f aca="false">$E$3&amp;"r"&amp;$C19&amp;"c"&amp;E$4</f>
        <v>Annual!r19c3</v>
      </c>
      <c r="F19" s="283" t="str">
        <f aca="false">$E$3&amp;"r"&amp;$C19&amp;"c"&amp;F$4</f>
        <v>Annual!r19c4</v>
      </c>
      <c r="G19" s="283" t="str">
        <f aca="false">$E$3&amp;"r"&amp;$C19&amp;"c"&amp;G$4</f>
        <v>Annual!r19c5</v>
      </c>
      <c r="H19" s="283" t="str">
        <f aca="false">$E$3&amp;"r"&amp;$C19&amp;"c"&amp;H$4</f>
        <v>Annual!r19c6</v>
      </c>
      <c r="I19" s="283" t="str">
        <f aca="false">$E$3&amp;"r"&amp;$C19&amp;"c"&amp;I$4</f>
        <v>Annual!r19c7</v>
      </c>
      <c r="J19" s="283" t="str">
        <f aca="false">$E$3&amp;"r"&amp;$C19&amp;"c"&amp;J$4</f>
        <v>Annual!r19c8</v>
      </c>
      <c r="K19" s="283" t="str">
        <f aca="false">$E$3&amp;"r"&amp;$C19&amp;"c"&amp;K$4</f>
        <v>Annual!r19c9</v>
      </c>
      <c r="L19" s="283" t="str">
        <f aca="false">$E$3&amp;"r"&amp;$C19&amp;"c"&amp;L$4</f>
        <v>Annual!r19c10</v>
      </c>
      <c r="M19" s="283" t="str">
        <f aca="false">$E$3&amp;"r"&amp;$C19&amp;"c"&amp;M$4</f>
        <v>Annual!r19c11</v>
      </c>
      <c r="N19" s="283" t="str">
        <f aca="false">$E$3&amp;"r"&amp;$C19&amp;"c"&amp;N$4</f>
        <v>Annual!r19c12</v>
      </c>
      <c r="O19" s="283" t="str">
        <f aca="false">$E$3&amp;"r"&amp;$C19&amp;"c"&amp;O$4</f>
        <v>Annual!r19c13</v>
      </c>
      <c r="P19" s="283" t="n">
        <v>19</v>
      </c>
      <c r="Q19" s="283" t="str">
        <f aca="false">$R$3&amp;"r"&amp;$P19&amp;"c"&amp;Q$4</f>
        <v>Quarter!r19c2</v>
      </c>
      <c r="R19" s="283" t="str">
        <f aca="false">$R$3&amp;"r"&amp;$P19&amp;"c"&amp;R$4</f>
        <v>Quarter!r19c3</v>
      </c>
      <c r="S19" s="283" t="str">
        <f aca="false">$R$3&amp;"r"&amp;$P19&amp;"c"&amp;S$4</f>
        <v>Quarter!r19c4</v>
      </c>
      <c r="T19" s="283" t="str">
        <f aca="false">$R$3&amp;"r"&amp;$P19&amp;"c"&amp;T$4</f>
        <v>Quarter!r19c5</v>
      </c>
      <c r="U19" s="283" t="str">
        <f aca="false">$R$3&amp;"r"&amp;$P19&amp;"c"&amp;U$4</f>
        <v>Quarter!r19c6</v>
      </c>
      <c r="V19" s="283" t="str">
        <f aca="false">$R$3&amp;"r"&amp;$P19&amp;"c"&amp;V$4</f>
        <v>Quarter!r19c7</v>
      </c>
      <c r="W19" s="283" t="str">
        <f aca="false">$R$3&amp;"r"&amp;$P19&amp;"c"&amp;W$4</f>
        <v>Quarter!r19c8</v>
      </c>
      <c r="X19" s="283" t="str">
        <f aca="false">$R$3&amp;"r"&amp;$P19&amp;"c"&amp;X$4</f>
        <v>Quarter!r19c9</v>
      </c>
      <c r="Y19" s="283" t="str">
        <f aca="false">$R$3&amp;"r"&amp;$P19&amp;"c"&amp;Y$4</f>
        <v>Quarter!r19c10</v>
      </c>
      <c r="Z19" s="283" t="str">
        <f aca="false">$R$3&amp;"r"&amp;$P19&amp;"c"&amp;Z$4</f>
        <v>Quarter!r19c11</v>
      </c>
      <c r="AA19" s="283" t="str">
        <f aca="false">$R$3&amp;"r"&amp;$P19&amp;"c"&amp;AA$4</f>
        <v>Quarter!r19c12</v>
      </c>
      <c r="AB19" s="283" t="str">
        <f aca="false">$R$3&amp;"r"&amp;$P19&amp;"c"&amp;AB$4</f>
        <v>Quarter!r19c13</v>
      </c>
      <c r="AC19" s="283" t="str">
        <f aca="false">$R$3&amp;"r"&amp;$P19&amp;"c"&amp;AC$4</f>
        <v>Quarter!r19c14</v>
      </c>
      <c r="AD19" s="283" t="str">
        <f aca="false">$R$3&amp;"r"&amp;$P19&amp;"c"&amp;AD$4</f>
        <v>Quarter!r19c15</v>
      </c>
      <c r="AE19" s="283" t="str">
        <f aca="false">$R$3&amp;"r"&amp;$P19&amp;"c"&amp;AE$4</f>
        <v>Quarter!r19c16</v>
      </c>
      <c r="AF19" s="283" t="str">
        <f aca="false">$R$3&amp;"r"&amp;$P19&amp;"c"&amp;AF$4</f>
        <v>Quarter!r19c17</v>
      </c>
      <c r="AG19" s="283" t="str">
        <f aca="false">$R$3&amp;"r"&amp;$P19&amp;"c"&amp;AG$4</f>
        <v>Quarter!r19c18</v>
      </c>
      <c r="AH19" s="283" t="str">
        <f aca="false">$R$3&amp;"r"&amp;$P19&amp;"c"&amp;AH$4</f>
        <v>Quarter!r19c19</v>
      </c>
      <c r="AI19" s="283" t="str">
        <f aca="false">$R$3&amp;"r"&amp;$P19&amp;"c"&amp;AI$4</f>
        <v>Quarter!r19c20</v>
      </c>
      <c r="AJ19" s="283" t="str">
        <f aca="false">$R$3&amp;"r"&amp;$P19&amp;"c"&amp;AJ$4</f>
        <v>Quarter!r19c21</v>
      </c>
      <c r="AK19" s="283" t="str">
        <f aca="false">$R$3&amp;"r"&amp;$P19&amp;"c"&amp;AK$4</f>
        <v>Quarter!r19c22</v>
      </c>
      <c r="AL19" s="283" t="str">
        <f aca="false">$R$3&amp;"r"&amp;$P19&amp;"c"&amp;AL$4</f>
        <v>Quarter!r19c23</v>
      </c>
      <c r="AM19" s="283" t="str">
        <f aca="false">$R$3&amp;"r"&amp;$P19&amp;"c"&amp;AM$4</f>
        <v>Quarter!r19c24</v>
      </c>
      <c r="AN19" s="283" t="str">
        <f aca="false">$R$3&amp;"r"&amp;$P19&amp;"c"&amp;AN$4</f>
        <v>Quarter!r19c25</v>
      </c>
      <c r="AO19" s="283" t="str">
        <f aca="false">$R$3&amp;"r"&amp;$P19&amp;"c"&amp;AO$4</f>
        <v>Quarter!r19c26</v>
      </c>
      <c r="AP19" s="283" t="str">
        <f aca="false">$R$3&amp;"r"&amp;$P19&amp;"c"&amp;AP$4</f>
        <v>Quarter!r19c27</v>
      </c>
      <c r="AQ19" s="283" t="str">
        <f aca="false">$R$3&amp;"r"&amp;$P19&amp;"c"&amp;AQ$4</f>
        <v>Quarter!r19c28</v>
      </c>
      <c r="AR19" s="283" t="str">
        <f aca="false">$R$3&amp;"r"&amp;$P19&amp;"c"&amp;AR$4</f>
        <v>Quarter!r19c29</v>
      </c>
      <c r="AS19" s="283" t="str">
        <f aca="false">$R$3&amp;"r"&amp;$P19&amp;"c"&amp;AS$4</f>
        <v>Quarter!r19c30</v>
      </c>
      <c r="AT19" s="283" t="str">
        <f aca="false">$R$3&amp;"r"&amp;$P19&amp;"c"&amp;AT$4</f>
        <v>Quarter!r19c31</v>
      </c>
      <c r="AU19" s="283" t="str">
        <f aca="false">$R$3&amp;"r"&amp;$P19&amp;"c"&amp;AU$4</f>
        <v>Quarter!r19c32</v>
      </c>
      <c r="AV19" s="283" t="str">
        <f aca="false">$R$3&amp;"r"&amp;$P19&amp;"c"&amp;AV$4</f>
        <v>Quarter!r19c33</v>
      </c>
      <c r="AW19" s="283" t="str">
        <f aca="false">$R$3&amp;"r"&amp;$P19&amp;"c"&amp;AW$4</f>
        <v>Quarter!r19c34</v>
      </c>
      <c r="AX19" s="283" t="str">
        <f aca="false">$R$3&amp;"r"&amp;$P19&amp;"c"&amp;AX$4</f>
        <v>Quarter!r19c35</v>
      </c>
      <c r="AY19" s="283" t="str">
        <f aca="false">$R$3&amp;"r"&amp;$P19&amp;"c"&amp;AY$4</f>
        <v>Quarter!r19c36</v>
      </c>
      <c r="AZ19" s="283" t="str">
        <f aca="false">$R$3&amp;"r"&amp;$P19&amp;"c"&amp;AZ$4</f>
        <v>Quarter!r19c37</v>
      </c>
      <c r="BA19" s="283" t="str">
        <f aca="false">$R$3&amp;"r"&amp;$P19&amp;"c"&amp;BA$4</f>
        <v>Quarter!r19c38</v>
      </c>
      <c r="BB19" s="283" t="str">
        <f aca="false">$R$3&amp;"r"&amp;$P19&amp;"c"&amp;BB$4</f>
        <v>Quarter!r19c39</v>
      </c>
      <c r="BC19" s="283" t="str">
        <f aca="false">$R$3&amp;"r"&amp;$P19&amp;"c"&amp;BC$4</f>
        <v>Quarter!r19c40</v>
      </c>
      <c r="BD19" s="283" t="str">
        <f aca="false">$R$3&amp;"r"&amp;$P19&amp;"c"&amp;BD$4</f>
        <v>Quarter!r19c41</v>
      </c>
      <c r="BE19" s="283" t="str">
        <f aca="false">$R$3&amp;"r"&amp;$P19&amp;"c"&amp;BE$4</f>
        <v>Quarter!r19c42</v>
      </c>
      <c r="BF19" s="283" t="str">
        <f aca="false">$R$3&amp;"r"&amp;$P19&amp;"c"&amp;BF$4</f>
        <v>Quarter!r19c43</v>
      </c>
      <c r="BG19" s="283" t="str">
        <f aca="false">$R$3&amp;"r"&amp;$P19&amp;"c"&amp;BG$4</f>
        <v>Quarter!r19c44</v>
      </c>
      <c r="BH19" s="283" t="str">
        <f aca="false">$R$3&amp;"r"&amp;$P19&amp;"c"&amp;BH$4</f>
        <v>Quarter!r19c45</v>
      </c>
      <c r="BI19" s="283" t="str">
        <f aca="false">$R$3&amp;"r"&amp;$P19&amp;"c"&amp;BI$4</f>
        <v>Quarter!r19c46</v>
      </c>
      <c r="BJ19" s="283" t="str">
        <f aca="false">$R$3&amp;"r"&amp;$P19&amp;"c"&amp;BJ$4</f>
        <v>Quarter!r19c47</v>
      </c>
      <c r="BK19" s="283" t="str">
        <f aca="false">$R$3&amp;"r"&amp;$P19&amp;"c"&amp;BK$4</f>
        <v>Quarter!r19c48</v>
      </c>
    </row>
    <row r="20" customFormat="false" ht="13" hidden="false" customHeight="false" outlineLevel="0" collapsed="false">
      <c r="B20" s="291" t="s">
        <v>289</v>
      </c>
      <c r="C20" s="283" t="n">
        <v>20</v>
      </c>
      <c r="D20" s="283" t="str">
        <f aca="false">$E$3&amp;"r"&amp;$C20&amp;"c"&amp;D$4</f>
        <v>Annual!r20c2</v>
      </c>
      <c r="E20" s="283" t="str">
        <f aca="false">$E$3&amp;"r"&amp;$C20&amp;"c"&amp;E$4</f>
        <v>Annual!r20c3</v>
      </c>
      <c r="F20" s="283" t="str">
        <f aca="false">$E$3&amp;"r"&amp;$C20&amp;"c"&amp;F$4</f>
        <v>Annual!r20c4</v>
      </c>
      <c r="G20" s="283" t="str">
        <f aca="false">$E$3&amp;"r"&amp;$C20&amp;"c"&amp;G$4</f>
        <v>Annual!r20c5</v>
      </c>
      <c r="H20" s="283" t="str">
        <f aca="false">$E$3&amp;"r"&amp;$C20&amp;"c"&amp;H$4</f>
        <v>Annual!r20c6</v>
      </c>
      <c r="I20" s="283" t="str">
        <f aca="false">$E$3&amp;"r"&amp;$C20&amp;"c"&amp;I$4</f>
        <v>Annual!r20c7</v>
      </c>
      <c r="J20" s="283" t="str">
        <f aca="false">$E$3&amp;"r"&amp;$C20&amp;"c"&amp;J$4</f>
        <v>Annual!r20c8</v>
      </c>
      <c r="K20" s="283" t="str">
        <f aca="false">$E$3&amp;"r"&amp;$C20&amp;"c"&amp;K$4</f>
        <v>Annual!r20c9</v>
      </c>
      <c r="L20" s="283" t="str">
        <f aca="false">$E$3&amp;"r"&amp;$C20&amp;"c"&amp;L$4</f>
        <v>Annual!r20c10</v>
      </c>
      <c r="M20" s="283" t="str">
        <f aca="false">$E$3&amp;"r"&amp;$C20&amp;"c"&amp;M$4</f>
        <v>Annual!r20c11</v>
      </c>
      <c r="N20" s="283" t="str">
        <f aca="false">$E$3&amp;"r"&amp;$C20&amp;"c"&amp;N$4</f>
        <v>Annual!r20c12</v>
      </c>
      <c r="O20" s="283" t="str">
        <f aca="false">$E$3&amp;"r"&amp;$C20&amp;"c"&amp;O$4</f>
        <v>Annual!r20c13</v>
      </c>
      <c r="P20" s="283" t="n">
        <v>20</v>
      </c>
      <c r="Q20" s="283" t="str">
        <f aca="false">$R$3&amp;"r"&amp;$P20&amp;"c"&amp;Q$4</f>
        <v>Quarter!r20c2</v>
      </c>
      <c r="R20" s="283" t="str">
        <f aca="false">$R$3&amp;"r"&amp;$P20&amp;"c"&amp;R$4</f>
        <v>Quarter!r20c3</v>
      </c>
      <c r="S20" s="283" t="str">
        <f aca="false">$R$3&amp;"r"&amp;$P20&amp;"c"&amp;S$4</f>
        <v>Quarter!r20c4</v>
      </c>
      <c r="T20" s="283" t="str">
        <f aca="false">$R$3&amp;"r"&amp;$P20&amp;"c"&amp;T$4</f>
        <v>Quarter!r20c5</v>
      </c>
      <c r="U20" s="283" t="str">
        <f aca="false">$R$3&amp;"r"&amp;$P20&amp;"c"&amp;U$4</f>
        <v>Quarter!r20c6</v>
      </c>
      <c r="V20" s="283" t="str">
        <f aca="false">$R$3&amp;"r"&amp;$P20&amp;"c"&amp;V$4</f>
        <v>Quarter!r20c7</v>
      </c>
      <c r="W20" s="283" t="str">
        <f aca="false">$R$3&amp;"r"&amp;$P20&amp;"c"&amp;W$4</f>
        <v>Quarter!r20c8</v>
      </c>
      <c r="X20" s="283" t="str">
        <f aca="false">$R$3&amp;"r"&amp;$P20&amp;"c"&amp;X$4</f>
        <v>Quarter!r20c9</v>
      </c>
      <c r="Y20" s="283" t="str">
        <f aca="false">$R$3&amp;"r"&amp;$P20&amp;"c"&amp;Y$4</f>
        <v>Quarter!r20c10</v>
      </c>
      <c r="Z20" s="283" t="str">
        <f aca="false">$R$3&amp;"r"&amp;$P20&amp;"c"&amp;Z$4</f>
        <v>Quarter!r20c11</v>
      </c>
      <c r="AA20" s="283" t="str">
        <f aca="false">$R$3&amp;"r"&amp;$P20&amp;"c"&amp;AA$4</f>
        <v>Quarter!r20c12</v>
      </c>
      <c r="AB20" s="283" t="str">
        <f aca="false">$R$3&amp;"r"&amp;$P20&amp;"c"&amp;AB$4</f>
        <v>Quarter!r20c13</v>
      </c>
      <c r="AC20" s="283" t="str">
        <f aca="false">$R$3&amp;"r"&amp;$P20&amp;"c"&amp;AC$4</f>
        <v>Quarter!r20c14</v>
      </c>
      <c r="AD20" s="283" t="str">
        <f aca="false">$R$3&amp;"r"&amp;$P20&amp;"c"&amp;AD$4</f>
        <v>Quarter!r20c15</v>
      </c>
      <c r="AE20" s="283" t="str">
        <f aca="false">$R$3&amp;"r"&amp;$P20&amp;"c"&amp;AE$4</f>
        <v>Quarter!r20c16</v>
      </c>
      <c r="AF20" s="283" t="str">
        <f aca="false">$R$3&amp;"r"&amp;$P20&amp;"c"&amp;AF$4</f>
        <v>Quarter!r20c17</v>
      </c>
      <c r="AG20" s="283" t="str">
        <f aca="false">$R$3&amp;"r"&amp;$P20&amp;"c"&amp;AG$4</f>
        <v>Quarter!r20c18</v>
      </c>
      <c r="AH20" s="283" t="str">
        <f aca="false">$R$3&amp;"r"&amp;$P20&amp;"c"&amp;AH$4</f>
        <v>Quarter!r20c19</v>
      </c>
      <c r="AI20" s="283" t="str">
        <f aca="false">$R$3&amp;"r"&amp;$P20&amp;"c"&amp;AI$4</f>
        <v>Quarter!r20c20</v>
      </c>
      <c r="AJ20" s="283" t="str">
        <f aca="false">$R$3&amp;"r"&amp;$P20&amp;"c"&amp;AJ$4</f>
        <v>Quarter!r20c21</v>
      </c>
      <c r="AK20" s="283" t="str">
        <f aca="false">$R$3&amp;"r"&amp;$P20&amp;"c"&amp;AK$4</f>
        <v>Quarter!r20c22</v>
      </c>
      <c r="AL20" s="283" t="str">
        <f aca="false">$R$3&amp;"r"&amp;$P20&amp;"c"&amp;AL$4</f>
        <v>Quarter!r20c23</v>
      </c>
      <c r="AM20" s="283" t="str">
        <f aca="false">$R$3&amp;"r"&amp;$P20&amp;"c"&amp;AM$4</f>
        <v>Quarter!r20c24</v>
      </c>
      <c r="AN20" s="283" t="str">
        <f aca="false">$R$3&amp;"r"&amp;$P20&amp;"c"&amp;AN$4</f>
        <v>Quarter!r20c25</v>
      </c>
      <c r="AO20" s="283" t="str">
        <f aca="false">$R$3&amp;"r"&amp;$P20&amp;"c"&amp;AO$4</f>
        <v>Quarter!r20c26</v>
      </c>
      <c r="AP20" s="283" t="str">
        <f aca="false">$R$3&amp;"r"&amp;$P20&amp;"c"&amp;AP$4</f>
        <v>Quarter!r20c27</v>
      </c>
      <c r="AQ20" s="283" t="str">
        <f aca="false">$R$3&amp;"r"&amp;$P20&amp;"c"&amp;AQ$4</f>
        <v>Quarter!r20c28</v>
      </c>
      <c r="AR20" s="283" t="str">
        <f aca="false">$R$3&amp;"r"&amp;$P20&amp;"c"&amp;AR$4</f>
        <v>Quarter!r20c29</v>
      </c>
      <c r="AS20" s="283" t="str">
        <f aca="false">$R$3&amp;"r"&amp;$P20&amp;"c"&amp;AS$4</f>
        <v>Quarter!r20c30</v>
      </c>
      <c r="AT20" s="283" t="str">
        <f aca="false">$R$3&amp;"r"&amp;$P20&amp;"c"&amp;AT$4</f>
        <v>Quarter!r20c31</v>
      </c>
      <c r="AU20" s="283" t="str">
        <f aca="false">$R$3&amp;"r"&amp;$P20&amp;"c"&amp;AU$4</f>
        <v>Quarter!r20c32</v>
      </c>
      <c r="AV20" s="283" t="str">
        <f aca="false">$R$3&amp;"r"&amp;$P20&amp;"c"&amp;AV$4</f>
        <v>Quarter!r20c33</v>
      </c>
      <c r="AW20" s="283" t="str">
        <f aca="false">$R$3&amp;"r"&amp;$P20&amp;"c"&amp;AW$4</f>
        <v>Quarter!r20c34</v>
      </c>
      <c r="AX20" s="283" t="str">
        <f aca="false">$R$3&amp;"r"&amp;$P20&amp;"c"&amp;AX$4</f>
        <v>Quarter!r20c35</v>
      </c>
      <c r="AY20" s="283" t="str">
        <f aca="false">$R$3&amp;"r"&amp;$P20&amp;"c"&amp;AY$4</f>
        <v>Quarter!r20c36</v>
      </c>
      <c r="AZ20" s="283" t="str">
        <f aca="false">$R$3&amp;"r"&amp;$P20&amp;"c"&amp;AZ$4</f>
        <v>Quarter!r20c37</v>
      </c>
      <c r="BA20" s="283" t="str">
        <f aca="false">$R$3&amp;"r"&amp;$P20&amp;"c"&amp;BA$4</f>
        <v>Quarter!r20c38</v>
      </c>
      <c r="BB20" s="283" t="str">
        <f aca="false">$R$3&amp;"r"&amp;$P20&amp;"c"&amp;BB$4</f>
        <v>Quarter!r20c39</v>
      </c>
      <c r="BC20" s="283" t="str">
        <f aca="false">$R$3&amp;"r"&amp;$P20&amp;"c"&amp;BC$4</f>
        <v>Quarter!r20c40</v>
      </c>
      <c r="BD20" s="283" t="str">
        <f aca="false">$R$3&amp;"r"&amp;$P20&amp;"c"&amp;BD$4</f>
        <v>Quarter!r20c41</v>
      </c>
      <c r="BE20" s="283" t="str">
        <f aca="false">$R$3&amp;"r"&amp;$P20&amp;"c"&amp;BE$4</f>
        <v>Quarter!r20c42</v>
      </c>
      <c r="BF20" s="283" t="str">
        <f aca="false">$R$3&amp;"r"&amp;$P20&amp;"c"&amp;BF$4</f>
        <v>Quarter!r20c43</v>
      </c>
      <c r="BG20" s="283" t="str">
        <f aca="false">$R$3&amp;"r"&amp;$P20&amp;"c"&amp;BG$4</f>
        <v>Quarter!r20c44</v>
      </c>
      <c r="BH20" s="283" t="str">
        <f aca="false">$R$3&amp;"r"&amp;$P20&amp;"c"&amp;BH$4</f>
        <v>Quarter!r20c45</v>
      </c>
      <c r="BI20" s="283" t="str">
        <f aca="false">$R$3&amp;"r"&amp;$P20&amp;"c"&amp;BI$4</f>
        <v>Quarter!r20c46</v>
      </c>
      <c r="BJ20" s="283" t="str">
        <f aca="false">$R$3&amp;"r"&amp;$P20&amp;"c"&amp;BJ$4</f>
        <v>Quarter!r20c47</v>
      </c>
      <c r="BK20" s="283" t="str">
        <f aca="false">$R$3&amp;"r"&amp;$P20&amp;"c"&amp;BK$4</f>
        <v>Quarter!r20c48</v>
      </c>
    </row>
    <row r="21" customFormat="false" ht="15" hidden="false" customHeight="false" outlineLevel="0" collapsed="false">
      <c r="B21" s="292" t="s">
        <v>290</v>
      </c>
      <c r="C21" s="283" t="n">
        <v>21</v>
      </c>
      <c r="D21" s="283" t="str">
        <f aca="false">$E$3&amp;"r"&amp;$C21&amp;"c"&amp;D$4</f>
        <v>Annual!r21c2</v>
      </c>
      <c r="E21" s="283" t="str">
        <f aca="false">$E$3&amp;"r"&amp;$C21&amp;"c"&amp;E$4</f>
        <v>Annual!r21c3</v>
      </c>
      <c r="F21" s="283" t="str">
        <f aca="false">$E$3&amp;"r"&amp;$C21&amp;"c"&amp;F$4</f>
        <v>Annual!r21c4</v>
      </c>
      <c r="G21" s="283" t="str">
        <f aca="false">$E$3&amp;"r"&amp;$C21&amp;"c"&amp;G$4</f>
        <v>Annual!r21c5</v>
      </c>
      <c r="H21" s="283" t="str">
        <f aca="false">$E$3&amp;"r"&amp;$C21&amp;"c"&amp;H$4</f>
        <v>Annual!r21c6</v>
      </c>
      <c r="I21" s="283" t="str">
        <f aca="false">$E$3&amp;"r"&amp;$C21&amp;"c"&amp;I$4</f>
        <v>Annual!r21c7</v>
      </c>
      <c r="J21" s="283" t="str">
        <f aca="false">$E$3&amp;"r"&amp;$C21&amp;"c"&amp;J$4</f>
        <v>Annual!r21c8</v>
      </c>
      <c r="K21" s="283" t="str">
        <f aca="false">$E$3&amp;"r"&amp;$C21&amp;"c"&amp;K$4</f>
        <v>Annual!r21c9</v>
      </c>
      <c r="L21" s="283" t="str">
        <f aca="false">$E$3&amp;"r"&amp;$C21&amp;"c"&amp;L$4</f>
        <v>Annual!r21c10</v>
      </c>
      <c r="M21" s="283" t="str">
        <f aca="false">$E$3&amp;"r"&amp;$C21&amp;"c"&amp;M$4</f>
        <v>Annual!r21c11</v>
      </c>
      <c r="N21" s="283" t="str">
        <f aca="false">$E$3&amp;"r"&amp;$C21&amp;"c"&amp;N$4</f>
        <v>Annual!r21c12</v>
      </c>
      <c r="O21" s="283" t="str">
        <f aca="false">$E$3&amp;"r"&amp;$C21&amp;"c"&amp;O$4</f>
        <v>Annual!r21c13</v>
      </c>
      <c r="P21" s="283" t="n">
        <v>21</v>
      </c>
      <c r="Q21" s="283" t="str">
        <f aca="false">$R$3&amp;"r"&amp;$P21&amp;"c"&amp;Q$4</f>
        <v>Quarter!r21c2</v>
      </c>
      <c r="R21" s="283" t="str">
        <f aca="false">$R$3&amp;"r"&amp;$P21&amp;"c"&amp;R$4</f>
        <v>Quarter!r21c3</v>
      </c>
      <c r="S21" s="283" t="str">
        <f aca="false">$R$3&amp;"r"&amp;$P21&amp;"c"&amp;S$4</f>
        <v>Quarter!r21c4</v>
      </c>
      <c r="T21" s="283" t="str">
        <f aca="false">$R$3&amp;"r"&amp;$P21&amp;"c"&amp;T$4</f>
        <v>Quarter!r21c5</v>
      </c>
      <c r="U21" s="283" t="str">
        <f aca="false">$R$3&amp;"r"&amp;$P21&amp;"c"&amp;U$4</f>
        <v>Quarter!r21c6</v>
      </c>
      <c r="V21" s="283" t="str">
        <f aca="false">$R$3&amp;"r"&amp;$P21&amp;"c"&amp;V$4</f>
        <v>Quarter!r21c7</v>
      </c>
      <c r="W21" s="283" t="str">
        <f aca="false">$R$3&amp;"r"&amp;$P21&amp;"c"&amp;W$4</f>
        <v>Quarter!r21c8</v>
      </c>
      <c r="X21" s="283" t="str">
        <f aca="false">$R$3&amp;"r"&amp;$P21&amp;"c"&amp;X$4</f>
        <v>Quarter!r21c9</v>
      </c>
      <c r="Y21" s="283" t="str">
        <f aca="false">$R$3&amp;"r"&amp;$P21&amp;"c"&amp;Y$4</f>
        <v>Quarter!r21c10</v>
      </c>
      <c r="Z21" s="283" t="str">
        <f aca="false">$R$3&amp;"r"&amp;$P21&amp;"c"&amp;Z$4</f>
        <v>Quarter!r21c11</v>
      </c>
      <c r="AA21" s="283" t="str">
        <f aca="false">$R$3&amp;"r"&amp;$P21&amp;"c"&amp;AA$4</f>
        <v>Quarter!r21c12</v>
      </c>
      <c r="AB21" s="283" t="str">
        <f aca="false">$R$3&amp;"r"&amp;$P21&amp;"c"&amp;AB$4</f>
        <v>Quarter!r21c13</v>
      </c>
      <c r="AC21" s="283" t="str">
        <f aca="false">$R$3&amp;"r"&amp;$P21&amp;"c"&amp;AC$4</f>
        <v>Quarter!r21c14</v>
      </c>
      <c r="AD21" s="283" t="str">
        <f aca="false">$R$3&amp;"r"&amp;$P21&amp;"c"&amp;AD$4</f>
        <v>Quarter!r21c15</v>
      </c>
      <c r="AE21" s="283" t="str">
        <f aca="false">$R$3&amp;"r"&amp;$P21&amp;"c"&amp;AE$4</f>
        <v>Quarter!r21c16</v>
      </c>
      <c r="AF21" s="283" t="str">
        <f aca="false">$R$3&amp;"r"&amp;$P21&amp;"c"&amp;AF$4</f>
        <v>Quarter!r21c17</v>
      </c>
      <c r="AG21" s="283" t="str">
        <f aca="false">$R$3&amp;"r"&amp;$P21&amp;"c"&amp;AG$4</f>
        <v>Quarter!r21c18</v>
      </c>
      <c r="AH21" s="283" t="str">
        <f aca="false">$R$3&amp;"r"&amp;$P21&amp;"c"&amp;AH$4</f>
        <v>Quarter!r21c19</v>
      </c>
      <c r="AI21" s="283" t="str">
        <f aca="false">$R$3&amp;"r"&amp;$P21&amp;"c"&amp;AI$4</f>
        <v>Quarter!r21c20</v>
      </c>
      <c r="AJ21" s="283" t="str">
        <f aca="false">$R$3&amp;"r"&amp;$P21&amp;"c"&amp;AJ$4</f>
        <v>Quarter!r21c21</v>
      </c>
      <c r="AK21" s="283" t="str">
        <f aca="false">$R$3&amp;"r"&amp;$P21&amp;"c"&amp;AK$4</f>
        <v>Quarter!r21c22</v>
      </c>
      <c r="AL21" s="283" t="str">
        <f aca="false">$R$3&amp;"r"&amp;$P21&amp;"c"&amp;AL$4</f>
        <v>Quarter!r21c23</v>
      </c>
      <c r="AM21" s="283" t="str">
        <f aca="false">$R$3&amp;"r"&amp;$P21&amp;"c"&amp;AM$4</f>
        <v>Quarter!r21c24</v>
      </c>
      <c r="AN21" s="283" t="str">
        <f aca="false">$R$3&amp;"r"&amp;$P21&amp;"c"&amp;AN$4</f>
        <v>Quarter!r21c25</v>
      </c>
      <c r="AO21" s="283" t="str">
        <f aca="false">$R$3&amp;"r"&amp;$P21&amp;"c"&amp;AO$4</f>
        <v>Quarter!r21c26</v>
      </c>
      <c r="AP21" s="283" t="str">
        <f aca="false">$R$3&amp;"r"&amp;$P21&amp;"c"&amp;AP$4</f>
        <v>Quarter!r21c27</v>
      </c>
      <c r="AQ21" s="283" t="str">
        <f aca="false">$R$3&amp;"r"&amp;$P21&amp;"c"&amp;AQ$4</f>
        <v>Quarter!r21c28</v>
      </c>
      <c r="AR21" s="283" t="str">
        <f aca="false">$R$3&amp;"r"&amp;$P21&amp;"c"&amp;AR$4</f>
        <v>Quarter!r21c29</v>
      </c>
      <c r="AS21" s="283" t="str">
        <f aca="false">$R$3&amp;"r"&amp;$P21&amp;"c"&amp;AS$4</f>
        <v>Quarter!r21c30</v>
      </c>
      <c r="AT21" s="283" t="str">
        <f aca="false">$R$3&amp;"r"&amp;$P21&amp;"c"&amp;AT$4</f>
        <v>Quarter!r21c31</v>
      </c>
      <c r="AU21" s="283" t="str">
        <f aca="false">$R$3&amp;"r"&amp;$P21&amp;"c"&amp;AU$4</f>
        <v>Quarter!r21c32</v>
      </c>
      <c r="AV21" s="283" t="str">
        <f aca="false">$R$3&amp;"r"&amp;$P21&amp;"c"&amp;AV$4</f>
        <v>Quarter!r21c33</v>
      </c>
      <c r="AW21" s="283" t="str">
        <f aca="false">$R$3&amp;"r"&amp;$P21&amp;"c"&amp;AW$4</f>
        <v>Quarter!r21c34</v>
      </c>
      <c r="AX21" s="283" t="str">
        <f aca="false">$R$3&amp;"r"&amp;$P21&amp;"c"&amp;AX$4</f>
        <v>Quarter!r21c35</v>
      </c>
      <c r="AY21" s="283" t="str">
        <f aca="false">$R$3&amp;"r"&amp;$P21&amp;"c"&amp;AY$4</f>
        <v>Quarter!r21c36</v>
      </c>
      <c r="AZ21" s="283" t="str">
        <f aca="false">$R$3&amp;"r"&amp;$P21&amp;"c"&amp;AZ$4</f>
        <v>Quarter!r21c37</v>
      </c>
      <c r="BA21" s="283" t="str">
        <f aca="false">$R$3&amp;"r"&amp;$P21&amp;"c"&amp;BA$4</f>
        <v>Quarter!r21c38</v>
      </c>
      <c r="BB21" s="283" t="str">
        <f aca="false">$R$3&amp;"r"&amp;$P21&amp;"c"&amp;BB$4</f>
        <v>Quarter!r21c39</v>
      </c>
      <c r="BC21" s="283" t="str">
        <f aca="false">$R$3&amp;"r"&amp;$P21&amp;"c"&amp;BC$4</f>
        <v>Quarter!r21c40</v>
      </c>
      <c r="BD21" s="283" t="str">
        <f aca="false">$R$3&amp;"r"&amp;$P21&amp;"c"&amp;BD$4</f>
        <v>Quarter!r21c41</v>
      </c>
      <c r="BE21" s="283" t="str">
        <f aca="false">$R$3&amp;"r"&amp;$P21&amp;"c"&amp;BE$4</f>
        <v>Quarter!r21c42</v>
      </c>
      <c r="BF21" s="283" t="str">
        <f aca="false">$R$3&amp;"r"&amp;$P21&amp;"c"&amp;BF$4</f>
        <v>Quarter!r21c43</v>
      </c>
      <c r="BG21" s="283" t="str">
        <f aca="false">$R$3&amp;"r"&amp;$P21&amp;"c"&amp;BG$4</f>
        <v>Quarter!r21c44</v>
      </c>
      <c r="BH21" s="283" t="str">
        <f aca="false">$R$3&amp;"r"&amp;$P21&amp;"c"&amp;BH$4</f>
        <v>Quarter!r21c45</v>
      </c>
      <c r="BI21" s="283" t="str">
        <f aca="false">$R$3&amp;"r"&amp;$P21&amp;"c"&amp;BI$4</f>
        <v>Quarter!r21c46</v>
      </c>
      <c r="BJ21" s="283" t="str">
        <f aca="false">$R$3&amp;"r"&amp;$P21&amp;"c"&amp;BJ$4</f>
        <v>Quarter!r21c47</v>
      </c>
      <c r="BK21" s="283" t="str">
        <f aca="false">$R$3&amp;"r"&amp;$P21&amp;"c"&amp;BK$4</f>
        <v>Quarter!r21c48</v>
      </c>
    </row>
    <row r="22" customFormat="false" ht="13" hidden="false" customHeight="false" outlineLevel="0" collapsed="false">
      <c r="B22" s="293"/>
    </row>
    <row r="23" customFormat="false" ht="13" hidden="false" customHeight="false" outlineLevel="0" collapsed="false">
      <c r="B23" s="289" t="s">
        <v>291</v>
      </c>
    </row>
    <row r="24" customFormat="false" ht="14.5" hidden="false" customHeight="false" outlineLevel="0" collapsed="false">
      <c r="B24" s="290" t="s">
        <v>292</v>
      </c>
      <c r="C24" s="283" t="n">
        <v>24</v>
      </c>
      <c r="D24" s="283" t="str">
        <f aca="false">$E$3&amp;"r"&amp;$C24&amp;"c"&amp;D$4</f>
        <v>Annual!r24c2</v>
      </c>
      <c r="E24" s="283" t="str">
        <f aca="false">$E$3&amp;"r"&amp;$C24&amp;"c"&amp;E$4</f>
        <v>Annual!r24c3</v>
      </c>
      <c r="F24" s="283" t="str">
        <f aca="false">$E$3&amp;"r"&amp;$C24&amp;"c"&amp;F$4</f>
        <v>Annual!r24c4</v>
      </c>
      <c r="G24" s="283" t="str">
        <f aca="false">$E$3&amp;"r"&amp;$C24&amp;"c"&amp;G$4</f>
        <v>Annual!r24c5</v>
      </c>
      <c r="H24" s="283" t="str">
        <f aca="false">$E$3&amp;"r"&amp;$C24&amp;"c"&amp;H$4</f>
        <v>Annual!r24c6</v>
      </c>
      <c r="I24" s="283" t="str">
        <f aca="false">$E$3&amp;"r"&amp;$C24&amp;"c"&amp;I$4</f>
        <v>Annual!r24c7</v>
      </c>
      <c r="J24" s="283" t="str">
        <f aca="false">$E$3&amp;"r"&amp;$C24&amp;"c"&amp;J$4</f>
        <v>Annual!r24c8</v>
      </c>
      <c r="K24" s="283" t="str">
        <f aca="false">$E$3&amp;"r"&amp;$C24&amp;"c"&amp;K$4</f>
        <v>Annual!r24c9</v>
      </c>
      <c r="L24" s="283" t="str">
        <f aca="false">$E$3&amp;"r"&amp;$C24&amp;"c"&amp;L$4</f>
        <v>Annual!r24c10</v>
      </c>
      <c r="M24" s="283" t="str">
        <f aca="false">$E$3&amp;"r"&amp;$C24&amp;"c"&amp;M$4</f>
        <v>Annual!r24c11</v>
      </c>
      <c r="N24" s="283" t="str">
        <f aca="false">$E$3&amp;"r"&amp;$C24&amp;"c"&amp;N$4</f>
        <v>Annual!r24c12</v>
      </c>
      <c r="O24" s="283" t="str">
        <f aca="false">$E$3&amp;"r"&amp;$C24&amp;"c"&amp;O$4</f>
        <v>Annual!r24c13</v>
      </c>
      <c r="P24" s="283" t="n">
        <v>24</v>
      </c>
      <c r="Q24" s="283" t="str">
        <f aca="false">$R$3&amp;"r"&amp;$P24&amp;"c"&amp;Q$4</f>
        <v>Quarter!r24c2</v>
      </c>
      <c r="R24" s="283" t="str">
        <f aca="false">$R$3&amp;"r"&amp;$P24&amp;"c"&amp;R$4</f>
        <v>Quarter!r24c3</v>
      </c>
      <c r="S24" s="283" t="str">
        <f aca="false">$R$3&amp;"r"&amp;$P24&amp;"c"&amp;S$4</f>
        <v>Quarter!r24c4</v>
      </c>
      <c r="T24" s="283" t="str">
        <f aca="false">$R$3&amp;"r"&amp;$P24&amp;"c"&amp;T$4</f>
        <v>Quarter!r24c5</v>
      </c>
      <c r="U24" s="283" t="str">
        <f aca="false">$R$3&amp;"r"&amp;$P24&amp;"c"&amp;U$4</f>
        <v>Quarter!r24c6</v>
      </c>
      <c r="V24" s="283" t="str">
        <f aca="false">$R$3&amp;"r"&amp;$P24&amp;"c"&amp;V$4</f>
        <v>Quarter!r24c7</v>
      </c>
      <c r="W24" s="283" t="str">
        <f aca="false">$R$3&amp;"r"&amp;$P24&amp;"c"&amp;W$4</f>
        <v>Quarter!r24c8</v>
      </c>
      <c r="X24" s="283" t="str">
        <f aca="false">$R$3&amp;"r"&amp;$P24&amp;"c"&amp;X$4</f>
        <v>Quarter!r24c9</v>
      </c>
      <c r="Y24" s="283" t="str">
        <f aca="false">$R$3&amp;"r"&amp;$P24&amp;"c"&amp;Y$4</f>
        <v>Quarter!r24c10</v>
      </c>
      <c r="Z24" s="283" t="str">
        <f aca="false">$R$3&amp;"r"&amp;$P24&amp;"c"&amp;Z$4</f>
        <v>Quarter!r24c11</v>
      </c>
      <c r="AA24" s="283" t="str">
        <f aca="false">$R$3&amp;"r"&amp;$P24&amp;"c"&amp;AA$4</f>
        <v>Quarter!r24c12</v>
      </c>
      <c r="AB24" s="283" t="str">
        <f aca="false">$R$3&amp;"r"&amp;$P24&amp;"c"&amp;AB$4</f>
        <v>Quarter!r24c13</v>
      </c>
      <c r="AC24" s="283" t="str">
        <f aca="false">$R$3&amp;"r"&amp;$P24&amp;"c"&amp;AC$4</f>
        <v>Quarter!r24c14</v>
      </c>
      <c r="AD24" s="283" t="str">
        <f aca="false">$R$3&amp;"r"&amp;$P24&amp;"c"&amp;AD$4</f>
        <v>Quarter!r24c15</v>
      </c>
      <c r="AE24" s="283" t="str">
        <f aca="false">$R$3&amp;"r"&amp;$P24&amp;"c"&amp;AE$4</f>
        <v>Quarter!r24c16</v>
      </c>
      <c r="AF24" s="283" t="str">
        <f aca="false">$R$3&amp;"r"&amp;$P24&amp;"c"&amp;AF$4</f>
        <v>Quarter!r24c17</v>
      </c>
      <c r="AG24" s="283" t="str">
        <f aca="false">$R$3&amp;"r"&amp;$P24&amp;"c"&amp;AG$4</f>
        <v>Quarter!r24c18</v>
      </c>
      <c r="AH24" s="283" t="str">
        <f aca="false">$R$3&amp;"r"&amp;$P24&amp;"c"&amp;AH$4</f>
        <v>Quarter!r24c19</v>
      </c>
      <c r="AI24" s="283" t="str">
        <f aca="false">$R$3&amp;"r"&amp;$P24&amp;"c"&amp;AI$4</f>
        <v>Quarter!r24c20</v>
      </c>
      <c r="AJ24" s="283" t="str">
        <f aca="false">$R$3&amp;"r"&amp;$P24&amp;"c"&amp;AJ$4</f>
        <v>Quarter!r24c21</v>
      </c>
      <c r="AK24" s="283" t="str">
        <f aca="false">$R$3&amp;"r"&amp;$P24&amp;"c"&amp;AK$4</f>
        <v>Quarter!r24c22</v>
      </c>
      <c r="AL24" s="283" t="str">
        <f aca="false">$R$3&amp;"r"&amp;$P24&amp;"c"&amp;AL$4</f>
        <v>Quarter!r24c23</v>
      </c>
      <c r="AM24" s="283" t="str">
        <f aca="false">$R$3&amp;"r"&amp;$P24&amp;"c"&amp;AM$4</f>
        <v>Quarter!r24c24</v>
      </c>
      <c r="AN24" s="283" t="str">
        <f aca="false">$R$3&amp;"r"&amp;$P24&amp;"c"&amp;AN$4</f>
        <v>Quarter!r24c25</v>
      </c>
      <c r="AO24" s="283" t="str">
        <f aca="false">$R$3&amp;"r"&amp;$P24&amp;"c"&amp;AO$4</f>
        <v>Quarter!r24c26</v>
      </c>
      <c r="AP24" s="283" t="str">
        <f aca="false">$R$3&amp;"r"&amp;$P24&amp;"c"&amp;AP$4</f>
        <v>Quarter!r24c27</v>
      </c>
      <c r="AQ24" s="283" t="str">
        <f aca="false">$R$3&amp;"r"&amp;$P24&amp;"c"&amp;AQ$4</f>
        <v>Quarter!r24c28</v>
      </c>
      <c r="AR24" s="283" t="str">
        <f aca="false">$R$3&amp;"r"&amp;$P24&amp;"c"&amp;AR$4</f>
        <v>Quarter!r24c29</v>
      </c>
      <c r="AS24" s="283" t="str">
        <f aca="false">$R$3&amp;"r"&amp;$P24&amp;"c"&amp;AS$4</f>
        <v>Quarter!r24c30</v>
      </c>
      <c r="AT24" s="283" t="str">
        <f aca="false">$R$3&amp;"r"&amp;$P24&amp;"c"&amp;AT$4</f>
        <v>Quarter!r24c31</v>
      </c>
      <c r="AU24" s="283" t="str">
        <f aca="false">$R$3&amp;"r"&amp;$P24&amp;"c"&amp;AU$4</f>
        <v>Quarter!r24c32</v>
      </c>
      <c r="AV24" s="283" t="str">
        <f aca="false">$R$3&amp;"r"&amp;$P24&amp;"c"&amp;AV$4</f>
        <v>Quarter!r24c33</v>
      </c>
      <c r="AW24" s="283" t="str">
        <f aca="false">$R$3&amp;"r"&amp;$P24&amp;"c"&amp;AW$4</f>
        <v>Quarter!r24c34</v>
      </c>
      <c r="AX24" s="283" t="str">
        <f aca="false">$R$3&amp;"r"&amp;$P24&amp;"c"&amp;AX$4</f>
        <v>Quarter!r24c35</v>
      </c>
      <c r="AY24" s="283" t="str">
        <f aca="false">$R$3&amp;"r"&amp;$P24&amp;"c"&amp;AY$4</f>
        <v>Quarter!r24c36</v>
      </c>
      <c r="AZ24" s="283" t="str">
        <f aca="false">$R$3&amp;"r"&amp;$P24&amp;"c"&amp;AZ$4</f>
        <v>Quarter!r24c37</v>
      </c>
      <c r="BA24" s="283" t="str">
        <f aca="false">$R$3&amp;"r"&amp;$P24&amp;"c"&amp;BA$4</f>
        <v>Quarter!r24c38</v>
      </c>
      <c r="BB24" s="283" t="str">
        <f aca="false">$R$3&amp;"r"&amp;$P24&amp;"c"&amp;BB$4</f>
        <v>Quarter!r24c39</v>
      </c>
      <c r="BC24" s="283" t="str">
        <f aca="false">$R$3&amp;"r"&amp;$P24&amp;"c"&amp;BC$4</f>
        <v>Quarter!r24c40</v>
      </c>
      <c r="BD24" s="283" t="str">
        <f aca="false">$R$3&amp;"r"&amp;$P24&amp;"c"&amp;BD$4</f>
        <v>Quarter!r24c41</v>
      </c>
      <c r="BE24" s="283" t="str">
        <f aca="false">$R$3&amp;"r"&amp;$P24&amp;"c"&amp;BE$4</f>
        <v>Quarter!r24c42</v>
      </c>
      <c r="BF24" s="283" t="str">
        <f aca="false">$R$3&amp;"r"&amp;$P24&amp;"c"&amp;BF$4</f>
        <v>Quarter!r24c43</v>
      </c>
      <c r="BG24" s="283" t="str">
        <f aca="false">$R$3&amp;"r"&amp;$P24&amp;"c"&amp;BG$4</f>
        <v>Quarter!r24c44</v>
      </c>
      <c r="BH24" s="283" t="str">
        <f aca="false">$R$3&amp;"r"&amp;$P24&amp;"c"&amp;BH$4</f>
        <v>Quarter!r24c45</v>
      </c>
      <c r="BI24" s="283" t="str">
        <f aca="false">$R$3&amp;"r"&amp;$P24&amp;"c"&amp;BI$4</f>
        <v>Quarter!r24c46</v>
      </c>
      <c r="BJ24" s="283" t="str">
        <f aca="false">$R$3&amp;"r"&amp;$P24&amp;"c"&amp;BJ$4</f>
        <v>Quarter!r24c47</v>
      </c>
      <c r="BK24" s="283" t="str">
        <f aca="false">$R$3&amp;"r"&amp;$P24&amp;"c"&amp;BK$4</f>
        <v>Quarter!r24c48</v>
      </c>
    </row>
    <row r="25" customFormat="false" ht="14.5" hidden="false" customHeight="false" outlineLevel="0" collapsed="false">
      <c r="B25" s="290" t="s">
        <v>293</v>
      </c>
      <c r="C25" s="283" t="n">
        <v>25</v>
      </c>
      <c r="D25" s="283" t="str">
        <f aca="false">$E$3&amp;"r"&amp;$C25&amp;"c"&amp;D$4</f>
        <v>Annual!r25c2</v>
      </c>
      <c r="E25" s="283" t="str">
        <f aca="false">$E$3&amp;"r"&amp;$C25&amp;"c"&amp;E$4</f>
        <v>Annual!r25c3</v>
      </c>
      <c r="F25" s="283" t="str">
        <f aca="false">$E$3&amp;"r"&amp;$C25&amp;"c"&amp;F$4</f>
        <v>Annual!r25c4</v>
      </c>
      <c r="G25" s="283" t="str">
        <f aca="false">$E$3&amp;"r"&amp;$C25&amp;"c"&amp;G$4</f>
        <v>Annual!r25c5</v>
      </c>
      <c r="H25" s="283" t="str">
        <f aca="false">$E$3&amp;"r"&amp;$C25&amp;"c"&amp;H$4</f>
        <v>Annual!r25c6</v>
      </c>
      <c r="I25" s="283" t="str">
        <f aca="false">$E$3&amp;"r"&amp;$C25&amp;"c"&amp;I$4</f>
        <v>Annual!r25c7</v>
      </c>
      <c r="J25" s="283" t="str">
        <f aca="false">$E$3&amp;"r"&amp;$C25&amp;"c"&amp;J$4</f>
        <v>Annual!r25c8</v>
      </c>
      <c r="K25" s="283" t="str">
        <f aca="false">$E$3&amp;"r"&amp;$C25&amp;"c"&amp;K$4</f>
        <v>Annual!r25c9</v>
      </c>
      <c r="L25" s="283" t="str">
        <f aca="false">$E$3&amp;"r"&amp;$C25&amp;"c"&amp;L$4</f>
        <v>Annual!r25c10</v>
      </c>
      <c r="M25" s="283" t="str">
        <f aca="false">$E$3&amp;"r"&amp;$C25&amp;"c"&amp;M$4</f>
        <v>Annual!r25c11</v>
      </c>
      <c r="N25" s="283" t="str">
        <f aca="false">$E$3&amp;"r"&amp;$C25&amp;"c"&amp;N$4</f>
        <v>Annual!r25c12</v>
      </c>
      <c r="O25" s="283" t="str">
        <f aca="false">$E$3&amp;"r"&amp;$C25&amp;"c"&amp;O$4</f>
        <v>Annual!r25c13</v>
      </c>
      <c r="P25" s="283" t="n">
        <v>25</v>
      </c>
      <c r="Q25" s="283" t="str">
        <f aca="false">$R$3&amp;"r"&amp;$P25&amp;"c"&amp;Q$4</f>
        <v>Quarter!r25c2</v>
      </c>
      <c r="R25" s="283" t="str">
        <f aca="false">$R$3&amp;"r"&amp;$P25&amp;"c"&amp;R$4</f>
        <v>Quarter!r25c3</v>
      </c>
      <c r="S25" s="283" t="str">
        <f aca="false">$R$3&amp;"r"&amp;$P25&amp;"c"&amp;S$4</f>
        <v>Quarter!r25c4</v>
      </c>
      <c r="T25" s="283" t="str">
        <f aca="false">$R$3&amp;"r"&amp;$P25&amp;"c"&amp;T$4</f>
        <v>Quarter!r25c5</v>
      </c>
      <c r="U25" s="283" t="str">
        <f aca="false">$R$3&amp;"r"&amp;$P25&amp;"c"&amp;U$4</f>
        <v>Quarter!r25c6</v>
      </c>
      <c r="V25" s="283" t="str">
        <f aca="false">$R$3&amp;"r"&amp;$P25&amp;"c"&amp;V$4</f>
        <v>Quarter!r25c7</v>
      </c>
      <c r="W25" s="283" t="str">
        <f aca="false">$R$3&amp;"r"&amp;$P25&amp;"c"&amp;W$4</f>
        <v>Quarter!r25c8</v>
      </c>
      <c r="X25" s="283" t="str">
        <f aca="false">$R$3&amp;"r"&amp;$P25&amp;"c"&amp;X$4</f>
        <v>Quarter!r25c9</v>
      </c>
      <c r="Y25" s="283" t="str">
        <f aca="false">$R$3&amp;"r"&amp;$P25&amp;"c"&amp;Y$4</f>
        <v>Quarter!r25c10</v>
      </c>
      <c r="Z25" s="283" t="str">
        <f aca="false">$R$3&amp;"r"&amp;$P25&amp;"c"&amp;Z$4</f>
        <v>Quarter!r25c11</v>
      </c>
      <c r="AA25" s="283" t="str">
        <f aca="false">$R$3&amp;"r"&amp;$P25&amp;"c"&amp;AA$4</f>
        <v>Quarter!r25c12</v>
      </c>
      <c r="AB25" s="283" t="str">
        <f aca="false">$R$3&amp;"r"&amp;$P25&amp;"c"&amp;AB$4</f>
        <v>Quarter!r25c13</v>
      </c>
      <c r="AC25" s="283" t="str">
        <f aca="false">$R$3&amp;"r"&amp;$P25&amp;"c"&amp;AC$4</f>
        <v>Quarter!r25c14</v>
      </c>
      <c r="AD25" s="283" t="str">
        <f aca="false">$R$3&amp;"r"&amp;$P25&amp;"c"&amp;AD$4</f>
        <v>Quarter!r25c15</v>
      </c>
      <c r="AE25" s="283" t="str">
        <f aca="false">$R$3&amp;"r"&amp;$P25&amp;"c"&amp;AE$4</f>
        <v>Quarter!r25c16</v>
      </c>
      <c r="AF25" s="283" t="str">
        <f aca="false">$R$3&amp;"r"&amp;$P25&amp;"c"&amp;AF$4</f>
        <v>Quarter!r25c17</v>
      </c>
      <c r="AG25" s="283" t="str">
        <f aca="false">$R$3&amp;"r"&amp;$P25&amp;"c"&amp;AG$4</f>
        <v>Quarter!r25c18</v>
      </c>
      <c r="AH25" s="283" t="str">
        <f aca="false">$R$3&amp;"r"&amp;$P25&amp;"c"&amp;AH$4</f>
        <v>Quarter!r25c19</v>
      </c>
      <c r="AI25" s="283" t="str">
        <f aca="false">$R$3&amp;"r"&amp;$P25&amp;"c"&amp;AI$4</f>
        <v>Quarter!r25c20</v>
      </c>
      <c r="AJ25" s="283" t="str">
        <f aca="false">$R$3&amp;"r"&amp;$P25&amp;"c"&amp;AJ$4</f>
        <v>Quarter!r25c21</v>
      </c>
      <c r="AK25" s="283" t="str">
        <f aca="false">$R$3&amp;"r"&amp;$P25&amp;"c"&amp;AK$4</f>
        <v>Quarter!r25c22</v>
      </c>
      <c r="AL25" s="283" t="str">
        <f aca="false">$R$3&amp;"r"&amp;$P25&amp;"c"&amp;AL$4</f>
        <v>Quarter!r25c23</v>
      </c>
      <c r="AM25" s="283" t="str">
        <f aca="false">$R$3&amp;"r"&amp;$P25&amp;"c"&amp;AM$4</f>
        <v>Quarter!r25c24</v>
      </c>
      <c r="AN25" s="283" t="str">
        <f aca="false">$R$3&amp;"r"&amp;$P25&amp;"c"&amp;AN$4</f>
        <v>Quarter!r25c25</v>
      </c>
      <c r="AO25" s="283" t="str">
        <f aca="false">$R$3&amp;"r"&amp;$P25&amp;"c"&amp;AO$4</f>
        <v>Quarter!r25c26</v>
      </c>
      <c r="AP25" s="283" t="str">
        <f aca="false">$R$3&amp;"r"&amp;$P25&amp;"c"&amp;AP$4</f>
        <v>Quarter!r25c27</v>
      </c>
      <c r="AQ25" s="283" t="str">
        <f aca="false">$R$3&amp;"r"&amp;$P25&amp;"c"&amp;AQ$4</f>
        <v>Quarter!r25c28</v>
      </c>
      <c r="AR25" s="283" t="str">
        <f aca="false">$R$3&amp;"r"&amp;$P25&amp;"c"&amp;AR$4</f>
        <v>Quarter!r25c29</v>
      </c>
      <c r="AS25" s="283" t="str">
        <f aca="false">$R$3&amp;"r"&amp;$P25&amp;"c"&amp;AS$4</f>
        <v>Quarter!r25c30</v>
      </c>
      <c r="AT25" s="283" t="str">
        <f aca="false">$R$3&amp;"r"&amp;$P25&amp;"c"&amp;AT$4</f>
        <v>Quarter!r25c31</v>
      </c>
      <c r="AU25" s="283" t="str">
        <f aca="false">$R$3&amp;"r"&amp;$P25&amp;"c"&amp;AU$4</f>
        <v>Quarter!r25c32</v>
      </c>
      <c r="AV25" s="283" t="str">
        <f aca="false">$R$3&amp;"r"&amp;$P25&amp;"c"&amp;AV$4</f>
        <v>Quarter!r25c33</v>
      </c>
      <c r="AW25" s="283" t="str">
        <f aca="false">$R$3&amp;"r"&amp;$P25&amp;"c"&amp;AW$4</f>
        <v>Quarter!r25c34</v>
      </c>
      <c r="AX25" s="283" t="str">
        <f aca="false">$R$3&amp;"r"&amp;$P25&amp;"c"&amp;AX$4</f>
        <v>Quarter!r25c35</v>
      </c>
      <c r="AY25" s="283" t="str">
        <f aca="false">$R$3&amp;"r"&amp;$P25&amp;"c"&amp;AY$4</f>
        <v>Quarter!r25c36</v>
      </c>
      <c r="AZ25" s="283" t="str">
        <f aca="false">$R$3&amp;"r"&amp;$P25&amp;"c"&amp;AZ$4</f>
        <v>Quarter!r25c37</v>
      </c>
      <c r="BA25" s="283" t="str">
        <f aca="false">$R$3&amp;"r"&amp;$P25&amp;"c"&amp;BA$4</f>
        <v>Quarter!r25c38</v>
      </c>
      <c r="BB25" s="283" t="str">
        <f aca="false">$R$3&amp;"r"&amp;$P25&amp;"c"&amp;BB$4</f>
        <v>Quarter!r25c39</v>
      </c>
      <c r="BC25" s="283" t="str">
        <f aca="false">$R$3&amp;"r"&amp;$P25&amp;"c"&amp;BC$4</f>
        <v>Quarter!r25c40</v>
      </c>
      <c r="BD25" s="283" t="str">
        <f aca="false">$R$3&amp;"r"&amp;$P25&amp;"c"&amp;BD$4</f>
        <v>Quarter!r25c41</v>
      </c>
      <c r="BE25" s="283" t="str">
        <f aca="false">$R$3&amp;"r"&amp;$P25&amp;"c"&amp;BE$4</f>
        <v>Quarter!r25c42</v>
      </c>
      <c r="BF25" s="283" t="str">
        <f aca="false">$R$3&amp;"r"&amp;$P25&amp;"c"&amp;BF$4</f>
        <v>Quarter!r25c43</v>
      </c>
      <c r="BG25" s="283" t="str">
        <f aca="false">$R$3&amp;"r"&amp;$P25&amp;"c"&amp;BG$4</f>
        <v>Quarter!r25c44</v>
      </c>
      <c r="BH25" s="283" t="str">
        <f aca="false">$R$3&amp;"r"&amp;$P25&amp;"c"&amp;BH$4</f>
        <v>Quarter!r25c45</v>
      </c>
      <c r="BI25" s="283" t="str">
        <f aca="false">$R$3&amp;"r"&amp;$P25&amp;"c"&amp;BI$4</f>
        <v>Quarter!r25c46</v>
      </c>
      <c r="BJ25" s="283" t="str">
        <f aca="false">$R$3&amp;"r"&amp;$P25&amp;"c"&amp;BJ$4</f>
        <v>Quarter!r25c47</v>
      </c>
      <c r="BK25" s="283" t="str">
        <f aca="false">$R$3&amp;"r"&amp;$P25&amp;"c"&amp;BK$4</f>
        <v>Quarter!r25c48</v>
      </c>
    </row>
    <row r="26" customFormat="false" ht="12.5" hidden="false" customHeight="false" outlineLevel="0" collapsed="false">
      <c r="B26" s="290" t="s">
        <v>113</v>
      </c>
      <c r="C26" s="283" t="n">
        <v>26</v>
      </c>
      <c r="D26" s="283" t="str">
        <f aca="false">$E$3&amp;"r"&amp;$C26&amp;"c"&amp;D$4</f>
        <v>Annual!r26c2</v>
      </c>
      <c r="E26" s="283" t="str">
        <f aca="false">$E$3&amp;"r"&amp;$C26&amp;"c"&amp;E$4</f>
        <v>Annual!r26c3</v>
      </c>
      <c r="F26" s="283" t="str">
        <f aca="false">$E$3&amp;"r"&amp;$C26&amp;"c"&amp;F$4</f>
        <v>Annual!r26c4</v>
      </c>
      <c r="G26" s="283" t="str">
        <f aca="false">$E$3&amp;"r"&amp;$C26&amp;"c"&amp;G$4</f>
        <v>Annual!r26c5</v>
      </c>
      <c r="H26" s="283" t="str">
        <f aca="false">$E$3&amp;"r"&amp;$C26&amp;"c"&amp;H$4</f>
        <v>Annual!r26c6</v>
      </c>
      <c r="I26" s="283" t="str">
        <f aca="false">$E$3&amp;"r"&amp;$C26&amp;"c"&amp;I$4</f>
        <v>Annual!r26c7</v>
      </c>
      <c r="J26" s="283" t="str">
        <f aca="false">$E$3&amp;"r"&amp;$C26&amp;"c"&amp;J$4</f>
        <v>Annual!r26c8</v>
      </c>
      <c r="K26" s="283" t="str">
        <f aca="false">$E$3&amp;"r"&amp;$C26&amp;"c"&amp;K$4</f>
        <v>Annual!r26c9</v>
      </c>
      <c r="L26" s="283" t="str">
        <f aca="false">$E$3&amp;"r"&amp;$C26&amp;"c"&amp;L$4</f>
        <v>Annual!r26c10</v>
      </c>
      <c r="M26" s="283" t="str">
        <f aca="false">$E$3&amp;"r"&amp;$C26&amp;"c"&amp;M$4</f>
        <v>Annual!r26c11</v>
      </c>
      <c r="N26" s="283" t="str">
        <f aca="false">$E$3&amp;"r"&amp;$C26&amp;"c"&amp;N$4</f>
        <v>Annual!r26c12</v>
      </c>
      <c r="O26" s="283" t="str">
        <f aca="false">$E$3&amp;"r"&amp;$C26&amp;"c"&amp;O$4</f>
        <v>Annual!r26c13</v>
      </c>
      <c r="P26" s="283" t="n">
        <v>26</v>
      </c>
      <c r="Q26" s="283" t="str">
        <f aca="false">$R$3&amp;"r"&amp;$P26&amp;"c"&amp;Q$4</f>
        <v>Quarter!r26c2</v>
      </c>
      <c r="R26" s="283" t="str">
        <f aca="false">$R$3&amp;"r"&amp;$P26&amp;"c"&amp;R$4</f>
        <v>Quarter!r26c3</v>
      </c>
      <c r="S26" s="283" t="str">
        <f aca="false">$R$3&amp;"r"&amp;$P26&amp;"c"&amp;S$4</f>
        <v>Quarter!r26c4</v>
      </c>
      <c r="T26" s="283" t="str">
        <f aca="false">$R$3&amp;"r"&amp;$P26&amp;"c"&amp;T$4</f>
        <v>Quarter!r26c5</v>
      </c>
      <c r="U26" s="283" t="str">
        <f aca="false">$R$3&amp;"r"&amp;$P26&amp;"c"&amp;U$4</f>
        <v>Quarter!r26c6</v>
      </c>
      <c r="V26" s="283" t="str">
        <f aca="false">$R$3&amp;"r"&amp;$P26&amp;"c"&amp;V$4</f>
        <v>Quarter!r26c7</v>
      </c>
      <c r="W26" s="283" t="str">
        <f aca="false">$R$3&amp;"r"&amp;$P26&amp;"c"&amp;W$4</f>
        <v>Quarter!r26c8</v>
      </c>
      <c r="X26" s="283" t="str">
        <f aca="false">$R$3&amp;"r"&amp;$P26&amp;"c"&amp;X$4</f>
        <v>Quarter!r26c9</v>
      </c>
      <c r="Y26" s="283" t="str">
        <f aca="false">$R$3&amp;"r"&amp;$P26&amp;"c"&amp;Y$4</f>
        <v>Quarter!r26c10</v>
      </c>
      <c r="Z26" s="283" t="str">
        <f aca="false">$R$3&amp;"r"&amp;$P26&amp;"c"&amp;Z$4</f>
        <v>Quarter!r26c11</v>
      </c>
      <c r="AA26" s="283" t="str">
        <f aca="false">$R$3&amp;"r"&amp;$P26&amp;"c"&amp;AA$4</f>
        <v>Quarter!r26c12</v>
      </c>
      <c r="AB26" s="283" t="str">
        <f aca="false">$R$3&amp;"r"&amp;$P26&amp;"c"&amp;AB$4</f>
        <v>Quarter!r26c13</v>
      </c>
      <c r="AC26" s="283" t="str">
        <f aca="false">$R$3&amp;"r"&amp;$P26&amp;"c"&amp;AC$4</f>
        <v>Quarter!r26c14</v>
      </c>
      <c r="AD26" s="283" t="str">
        <f aca="false">$R$3&amp;"r"&amp;$P26&amp;"c"&amp;AD$4</f>
        <v>Quarter!r26c15</v>
      </c>
      <c r="AE26" s="283" t="str">
        <f aca="false">$R$3&amp;"r"&amp;$P26&amp;"c"&amp;AE$4</f>
        <v>Quarter!r26c16</v>
      </c>
      <c r="AF26" s="283" t="str">
        <f aca="false">$R$3&amp;"r"&amp;$P26&amp;"c"&amp;AF$4</f>
        <v>Quarter!r26c17</v>
      </c>
      <c r="AG26" s="283" t="str">
        <f aca="false">$R$3&amp;"r"&amp;$P26&amp;"c"&amp;AG$4</f>
        <v>Quarter!r26c18</v>
      </c>
      <c r="AH26" s="283" t="str">
        <f aca="false">$R$3&amp;"r"&amp;$P26&amp;"c"&amp;AH$4</f>
        <v>Quarter!r26c19</v>
      </c>
      <c r="AI26" s="283" t="str">
        <f aca="false">$R$3&amp;"r"&amp;$P26&amp;"c"&amp;AI$4</f>
        <v>Quarter!r26c20</v>
      </c>
      <c r="AJ26" s="283" t="str">
        <f aca="false">$R$3&amp;"r"&amp;$P26&amp;"c"&amp;AJ$4</f>
        <v>Quarter!r26c21</v>
      </c>
      <c r="AK26" s="283" t="str">
        <f aca="false">$R$3&amp;"r"&amp;$P26&amp;"c"&amp;AK$4</f>
        <v>Quarter!r26c22</v>
      </c>
      <c r="AL26" s="283" t="str">
        <f aca="false">$R$3&amp;"r"&amp;$P26&amp;"c"&amp;AL$4</f>
        <v>Quarter!r26c23</v>
      </c>
      <c r="AM26" s="283" t="str">
        <f aca="false">$R$3&amp;"r"&amp;$P26&amp;"c"&amp;AM$4</f>
        <v>Quarter!r26c24</v>
      </c>
      <c r="AN26" s="283" t="str">
        <f aca="false">$R$3&amp;"r"&amp;$P26&amp;"c"&amp;AN$4</f>
        <v>Quarter!r26c25</v>
      </c>
      <c r="AO26" s="283" t="str">
        <f aca="false">$R$3&amp;"r"&amp;$P26&amp;"c"&amp;AO$4</f>
        <v>Quarter!r26c26</v>
      </c>
      <c r="AP26" s="283" t="str">
        <f aca="false">$R$3&amp;"r"&amp;$P26&amp;"c"&amp;AP$4</f>
        <v>Quarter!r26c27</v>
      </c>
      <c r="AQ26" s="283" t="str">
        <f aca="false">$R$3&amp;"r"&amp;$P26&amp;"c"&amp;AQ$4</f>
        <v>Quarter!r26c28</v>
      </c>
      <c r="AR26" s="283" t="str">
        <f aca="false">$R$3&amp;"r"&amp;$P26&amp;"c"&amp;AR$4</f>
        <v>Quarter!r26c29</v>
      </c>
      <c r="AS26" s="283" t="str">
        <f aca="false">$R$3&amp;"r"&amp;$P26&amp;"c"&amp;AS$4</f>
        <v>Quarter!r26c30</v>
      </c>
      <c r="AT26" s="283" t="str">
        <f aca="false">$R$3&amp;"r"&amp;$P26&amp;"c"&amp;AT$4</f>
        <v>Quarter!r26c31</v>
      </c>
      <c r="AU26" s="283" t="str">
        <f aca="false">$R$3&amp;"r"&amp;$P26&amp;"c"&amp;AU$4</f>
        <v>Quarter!r26c32</v>
      </c>
      <c r="AV26" s="283" t="str">
        <f aca="false">$R$3&amp;"r"&amp;$P26&amp;"c"&amp;AV$4</f>
        <v>Quarter!r26c33</v>
      </c>
      <c r="AW26" s="283" t="str">
        <f aca="false">$R$3&amp;"r"&amp;$P26&amp;"c"&amp;AW$4</f>
        <v>Quarter!r26c34</v>
      </c>
      <c r="AX26" s="283" t="str">
        <f aca="false">$R$3&amp;"r"&amp;$P26&amp;"c"&amp;AX$4</f>
        <v>Quarter!r26c35</v>
      </c>
      <c r="AY26" s="283" t="str">
        <f aca="false">$R$3&amp;"r"&amp;$P26&amp;"c"&amp;AY$4</f>
        <v>Quarter!r26c36</v>
      </c>
      <c r="AZ26" s="283" t="str">
        <f aca="false">$R$3&amp;"r"&amp;$P26&amp;"c"&amp;AZ$4</f>
        <v>Quarter!r26c37</v>
      </c>
      <c r="BA26" s="283" t="str">
        <f aca="false">$R$3&amp;"r"&amp;$P26&amp;"c"&amp;BA$4</f>
        <v>Quarter!r26c38</v>
      </c>
      <c r="BB26" s="283" t="str">
        <f aca="false">$R$3&amp;"r"&amp;$P26&amp;"c"&amp;BB$4</f>
        <v>Quarter!r26c39</v>
      </c>
      <c r="BC26" s="283" t="str">
        <f aca="false">$R$3&amp;"r"&amp;$P26&amp;"c"&amp;BC$4</f>
        <v>Quarter!r26c40</v>
      </c>
      <c r="BD26" s="283" t="str">
        <f aca="false">$R$3&amp;"r"&amp;$P26&amp;"c"&amp;BD$4</f>
        <v>Quarter!r26c41</v>
      </c>
      <c r="BE26" s="283" t="str">
        <f aca="false">$R$3&amp;"r"&amp;$P26&amp;"c"&amp;BE$4</f>
        <v>Quarter!r26c42</v>
      </c>
      <c r="BF26" s="283" t="str">
        <f aca="false">$R$3&amp;"r"&amp;$P26&amp;"c"&amp;BF$4</f>
        <v>Quarter!r26c43</v>
      </c>
      <c r="BG26" s="283" t="str">
        <f aca="false">$R$3&amp;"r"&amp;$P26&amp;"c"&amp;BG$4</f>
        <v>Quarter!r26c44</v>
      </c>
      <c r="BH26" s="283" t="str">
        <f aca="false">$R$3&amp;"r"&amp;$P26&amp;"c"&amp;BH$4</f>
        <v>Quarter!r26c45</v>
      </c>
      <c r="BI26" s="283" t="str">
        <f aca="false">$R$3&amp;"r"&amp;$P26&amp;"c"&amp;BI$4</f>
        <v>Quarter!r26c46</v>
      </c>
      <c r="BJ26" s="283" t="str">
        <f aca="false">$R$3&amp;"r"&amp;$P26&amp;"c"&amp;BJ$4</f>
        <v>Quarter!r26c47</v>
      </c>
      <c r="BK26" s="283" t="str">
        <f aca="false">$R$3&amp;"r"&amp;$P26&amp;"c"&amp;BK$4</f>
        <v>Quarter!r26c48</v>
      </c>
    </row>
    <row r="27" customFormat="false" ht="12.5" hidden="false" customHeight="false" outlineLevel="0" collapsed="false">
      <c r="B27" s="290" t="s">
        <v>143</v>
      </c>
      <c r="C27" s="283" t="n">
        <v>27</v>
      </c>
      <c r="D27" s="283" t="str">
        <f aca="false">$E$3&amp;"r"&amp;$C27&amp;"c"&amp;D$4</f>
        <v>Annual!r27c2</v>
      </c>
      <c r="E27" s="283" t="str">
        <f aca="false">$E$3&amp;"r"&amp;$C27&amp;"c"&amp;E$4</f>
        <v>Annual!r27c3</v>
      </c>
      <c r="F27" s="283" t="str">
        <f aca="false">$E$3&amp;"r"&amp;$C27&amp;"c"&amp;F$4</f>
        <v>Annual!r27c4</v>
      </c>
      <c r="G27" s="283" t="str">
        <f aca="false">$E$3&amp;"r"&amp;$C27&amp;"c"&amp;G$4</f>
        <v>Annual!r27c5</v>
      </c>
      <c r="H27" s="283" t="str">
        <f aca="false">$E$3&amp;"r"&amp;$C27&amp;"c"&amp;H$4</f>
        <v>Annual!r27c6</v>
      </c>
      <c r="I27" s="283" t="str">
        <f aca="false">$E$3&amp;"r"&amp;$C27&amp;"c"&amp;I$4</f>
        <v>Annual!r27c7</v>
      </c>
      <c r="J27" s="283" t="str">
        <f aca="false">$E$3&amp;"r"&amp;$C27&amp;"c"&amp;J$4</f>
        <v>Annual!r27c8</v>
      </c>
      <c r="K27" s="283" t="str">
        <f aca="false">$E$3&amp;"r"&amp;$C27&amp;"c"&amp;K$4</f>
        <v>Annual!r27c9</v>
      </c>
      <c r="L27" s="283" t="str">
        <f aca="false">$E$3&amp;"r"&amp;$C27&amp;"c"&amp;L$4</f>
        <v>Annual!r27c10</v>
      </c>
      <c r="M27" s="283" t="str">
        <f aca="false">$E$3&amp;"r"&amp;$C27&amp;"c"&amp;M$4</f>
        <v>Annual!r27c11</v>
      </c>
      <c r="N27" s="283" t="str">
        <f aca="false">$E$3&amp;"r"&amp;$C27&amp;"c"&amp;N$4</f>
        <v>Annual!r27c12</v>
      </c>
      <c r="O27" s="283" t="str">
        <f aca="false">$E$3&amp;"r"&amp;$C27&amp;"c"&amp;O$4</f>
        <v>Annual!r27c13</v>
      </c>
      <c r="P27" s="283" t="n">
        <v>27</v>
      </c>
      <c r="Q27" s="283" t="str">
        <f aca="false">$R$3&amp;"r"&amp;$P27&amp;"c"&amp;Q$4</f>
        <v>Quarter!r27c2</v>
      </c>
      <c r="R27" s="283" t="str">
        <f aca="false">$R$3&amp;"r"&amp;$P27&amp;"c"&amp;R$4</f>
        <v>Quarter!r27c3</v>
      </c>
      <c r="S27" s="283" t="str">
        <f aca="false">$R$3&amp;"r"&amp;$P27&amp;"c"&amp;S$4</f>
        <v>Quarter!r27c4</v>
      </c>
      <c r="T27" s="283" t="str">
        <f aca="false">$R$3&amp;"r"&amp;$P27&amp;"c"&amp;T$4</f>
        <v>Quarter!r27c5</v>
      </c>
      <c r="U27" s="283" t="str">
        <f aca="false">$R$3&amp;"r"&amp;$P27&amp;"c"&amp;U$4</f>
        <v>Quarter!r27c6</v>
      </c>
      <c r="V27" s="283" t="str">
        <f aca="false">$R$3&amp;"r"&amp;$P27&amp;"c"&amp;V$4</f>
        <v>Quarter!r27c7</v>
      </c>
      <c r="W27" s="283" t="str">
        <f aca="false">$R$3&amp;"r"&amp;$P27&amp;"c"&amp;W$4</f>
        <v>Quarter!r27c8</v>
      </c>
      <c r="X27" s="283" t="str">
        <f aca="false">$R$3&amp;"r"&amp;$P27&amp;"c"&amp;X$4</f>
        <v>Quarter!r27c9</v>
      </c>
      <c r="Y27" s="283" t="str">
        <f aca="false">$R$3&amp;"r"&amp;$P27&amp;"c"&amp;Y$4</f>
        <v>Quarter!r27c10</v>
      </c>
      <c r="Z27" s="283" t="str">
        <f aca="false">$R$3&amp;"r"&amp;$P27&amp;"c"&amp;Z$4</f>
        <v>Quarter!r27c11</v>
      </c>
      <c r="AA27" s="283" t="str">
        <f aca="false">$R$3&amp;"r"&amp;$P27&amp;"c"&amp;AA$4</f>
        <v>Quarter!r27c12</v>
      </c>
      <c r="AB27" s="283" t="str">
        <f aca="false">$R$3&amp;"r"&amp;$P27&amp;"c"&amp;AB$4</f>
        <v>Quarter!r27c13</v>
      </c>
      <c r="AC27" s="283" t="str">
        <f aca="false">$R$3&amp;"r"&amp;$P27&amp;"c"&amp;AC$4</f>
        <v>Quarter!r27c14</v>
      </c>
      <c r="AD27" s="283" t="str">
        <f aca="false">$R$3&amp;"r"&amp;$P27&amp;"c"&amp;AD$4</f>
        <v>Quarter!r27c15</v>
      </c>
      <c r="AE27" s="283" t="str">
        <f aca="false">$R$3&amp;"r"&amp;$P27&amp;"c"&amp;AE$4</f>
        <v>Quarter!r27c16</v>
      </c>
      <c r="AF27" s="283" t="str">
        <f aca="false">$R$3&amp;"r"&amp;$P27&amp;"c"&amp;AF$4</f>
        <v>Quarter!r27c17</v>
      </c>
      <c r="AG27" s="283" t="str">
        <f aca="false">$R$3&amp;"r"&amp;$P27&amp;"c"&amp;AG$4</f>
        <v>Quarter!r27c18</v>
      </c>
      <c r="AH27" s="283" t="str">
        <f aca="false">$R$3&amp;"r"&amp;$P27&amp;"c"&amp;AH$4</f>
        <v>Quarter!r27c19</v>
      </c>
      <c r="AI27" s="283" t="str">
        <f aca="false">$R$3&amp;"r"&amp;$P27&amp;"c"&amp;AI$4</f>
        <v>Quarter!r27c20</v>
      </c>
      <c r="AJ27" s="283" t="str">
        <f aca="false">$R$3&amp;"r"&amp;$P27&amp;"c"&amp;AJ$4</f>
        <v>Quarter!r27c21</v>
      </c>
      <c r="AK27" s="283" t="str">
        <f aca="false">$R$3&amp;"r"&amp;$P27&amp;"c"&amp;AK$4</f>
        <v>Quarter!r27c22</v>
      </c>
      <c r="AL27" s="283" t="str">
        <f aca="false">$R$3&amp;"r"&amp;$P27&amp;"c"&amp;AL$4</f>
        <v>Quarter!r27c23</v>
      </c>
      <c r="AM27" s="283" t="str">
        <f aca="false">$R$3&amp;"r"&amp;$P27&amp;"c"&amp;AM$4</f>
        <v>Quarter!r27c24</v>
      </c>
      <c r="AN27" s="283" t="str">
        <f aca="false">$R$3&amp;"r"&amp;$P27&amp;"c"&amp;AN$4</f>
        <v>Quarter!r27c25</v>
      </c>
      <c r="AO27" s="283" t="str">
        <f aca="false">$R$3&amp;"r"&amp;$P27&amp;"c"&amp;AO$4</f>
        <v>Quarter!r27c26</v>
      </c>
      <c r="AP27" s="283" t="str">
        <f aca="false">$R$3&amp;"r"&amp;$P27&amp;"c"&amp;AP$4</f>
        <v>Quarter!r27c27</v>
      </c>
      <c r="AQ27" s="283" t="str">
        <f aca="false">$R$3&amp;"r"&amp;$P27&amp;"c"&amp;AQ$4</f>
        <v>Quarter!r27c28</v>
      </c>
      <c r="AR27" s="283" t="str">
        <f aca="false">$R$3&amp;"r"&amp;$P27&amp;"c"&amp;AR$4</f>
        <v>Quarter!r27c29</v>
      </c>
      <c r="AS27" s="283" t="str">
        <f aca="false">$R$3&amp;"r"&amp;$P27&amp;"c"&amp;AS$4</f>
        <v>Quarter!r27c30</v>
      </c>
      <c r="AT27" s="283" t="str">
        <f aca="false">$R$3&amp;"r"&amp;$P27&amp;"c"&amp;AT$4</f>
        <v>Quarter!r27c31</v>
      </c>
      <c r="AU27" s="283" t="str">
        <f aca="false">$R$3&amp;"r"&amp;$P27&amp;"c"&amp;AU$4</f>
        <v>Quarter!r27c32</v>
      </c>
      <c r="AV27" s="283" t="str">
        <f aca="false">$R$3&amp;"r"&amp;$P27&amp;"c"&amp;AV$4</f>
        <v>Quarter!r27c33</v>
      </c>
      <c r="AW27" s="283" t="str">
        <f aca="false">$R$3&amp;"r"&amp;$P27&amp;"c"&amp;AW$4</f>
        <v>Quarter!r27c34</v>
      </c>
      <c r="AX27" s="283" t="str">
        <f aca="false">$R$3&amp;"r"&amp;$P27&amp;"c"&amp;AX$4</f>
        <v>Quarter!r27c35</v>
      </c>
      <c r="AY27" s="283" t="str">
        <f aca="false">$R$3&amp;"r"&amp;$P27&amp;"c"&amp;AY$4</f>
        <v>Quarter!r27c36</v>
      </c>
      <c r="AZ27" s="283" t="str">
        <f aca="false">$R$3&amp;"r"&amp;$P27&amp;"c"&amp;AZ$4</f>
        <v>Quarter!r27c37</v>
      </c>
      <c r="BA27" s="283" t="str">
        <f aca="false">$R$3&amp;"r"&amp;$P27&amp;"c"&amp;BA$4</f>
        <v>Quarter!r27c38</v>
      </c>
      <c r="BB27" s="283" t="str">
        <f aca="false">$R$3&amp;"r"&amp;$P27&amp;"c"&amp;BB$4</f>
        <v>Quarter!r27c39</v>
      </c>
      <c r="BC27" s="283" t="str">
        <f aca="false">$R$3&amp;"r"&amp;$P27&amp;"c"&amp;BC$4</f>
        <v>Quarter!r27c40</v>
      </c>
      <c r="BD27" s="283" t="str">
        <f aca="false">$R$3&amp;"r"&amp;$P27&amp;"c"&amp;BD$4</f>
        <v>Quarter!r27c41</v>
      </c>
      <c r="BE27" s="283" t="str">
        <f aca="false">$R$3&amp;"r"&amp;$P27&amp;"c"&amp;BE$4</f>
        <v>Quarter!r27c42</v>
      </c>
      <c r="BF27" s="283" t="str">
        <f aca="false">$R$3&amp;"r"&amp;$P27&amp;"c"&amp;BF$4</f>
        <v>Quarter!r27c43</v>
      </c>
      <c r="BG27" s="283" t="str">
        <f aca="false">$R$3&amp;"r"&amp;$P27&amp;"c"&amp;BG$4</f>
        <v>Quarter!r27c44</v>
      </c>
      <c r="BH27" s="283" t="str">
        <f aca="false">$R$3&amp;"r"&amp;$P27&amp;"c"&amp;BH$4</f>
        <v>Quarter!r27c45</v>
      </c>
      <c r="BI27" s="283" t="str">
        <f aca="false">$R$3&amp;"r"&amp;$P27&amp;"c"&amp;BI$4</f>
        <v>Quarter!r27c46</v>
      </c>
      <c r="BJ27" s="283" t="str">
        <f aca="false">$R$3&amp;"r"&amp;$P27&amp;"c"&amp;BJ$4</f>
        <v>Quarter!r27c47</v>
      </c>
      <c r="BK27" s="283" t="str">
        <f aca="false">$R$3&amp;"r"&amp;$P27&amp;"c"&amp;BK$4</f>
        <v>Quarter!r27c48</v>
      </c>
    </row>
    <row r="28" customFormat="false" ht="12.5" hidden="false" customHeight="false" outlineLevel="0" collapsed="false">
      <c r="B28" s="290" t="s">
        <v>144</v>
      </c>
      <c r="C28" s="283" t="n">
        <v>28</v>
      </c>
      <c r="D28" s="283" t="str">
        <f aca="false">$E$3&amp;"r"&amp;$C28&amp;"c"&amp;D$4</f>
        <v>Annual!r28c2</v>
      </c>
      <c r="E28" s="283" t="str">
        <f aca="false">$E$3&amp;"r"&amp;$C28&amp;"c"&amp;E$4</f>
        <v>Annual!r28c3</v>
      </c>
      <c r="F28" s="283" t="str">
        <f aca="false">$E$3&amp;"r"&amp;$C28&amp;"c"&amp;F$4</f>
        <v>Annual!r28c4</v>
      </c>
      <c r="G28" s="283" t="str">
        <f aca="false">$E$3&amp;"r"&amp;$C28&amp;"c"&amp;G$4</f>
        <v>Annual!r28c5</v>
      </c>
      <c r="H28" s="283" t="str">
        <f aca="false">$E$3&amp;"r"&amp;$C28&amp;"c"&amp;H$4</f>
        <v>Annual!r28c6</v>
      </c>
      <c r="I28" s="283" t="str">
        <f aca="false">$E$3&amp;"r"&amp;$C28&amp;"c"&amp;I$4</f>
        <v>Annual!r28c7</v>
      </c>
      <c r="J28" s="283" t="str">
        <f aca="false">$E$3&amp;"r"&amp;$C28&amp;"c"&amp;J$4</f>
        <v>Annual!r28c8</v>
      </c>
      <c r="K28" s="283" t="str">
        <f aca="false">$E$3&amp;"r"&amp;$C28&amp;"c"&amp;K$4</f>
        <v>Annual!r28c9</v>
      </c>
      <c r="L28" s="283" t="str">
        <f aca="false">$E$3&amp;"r"&amp;$C28&amp;"c"&amp;L$4</f>
        <v>Annual!r28c10</v>
      </c>
      <c r="M28" s="283" t="str">
        <f aca="false">$E$3&amp;"r"&amp;$C28&amp;"c"&amp;M$4</f>
        <v>Annual!r28c11</v>
      </c>
      <c r="N28" s="283" t="str">
        <f aca="false">$E$3&amp;"r"&amp;$C28&amp;"c"&amp;N$4</f>
        <v>Annual!r28c12</v>
      </c>
      <c r="O28" s="283" t="str">
        <f aca="false">$E$3&amp;"r"&amp;$C28&amp;"c"&amp;O$4</f>
        <v>Annual!r28c13</v>
      </c>
      <c r="P28" s="283" t="n">
        <v>28</v>
      </c>
      <c r="Q28" s="283" t="str">
        <f aca="false">$R$3&amp;"r"&amp;$P28&amp;"c"&amp;Q$4</f>
        <v>Quarter!r28c2</v>
      </c>
      <c r="R28" s="283" t="str">
        <f aca="false">$R$3&amp;"r"&amp;$P28&amp;"c"&amp;R$4</f>
        <v>Quarter!r28c3</v>
      </c>
      <c r="S28" s="283" t="str">
        <f aca="false">$R$3&amp;"r"&amp;$P28&amp;"c"&amp;S$4</f>
        <v>Quarter!r28c4</v>
      </c>
      <c r="T28" s="283" t="str">
        <f aca="false">$R$3&amp;"r"&amp;$P28&amp;"c"&amp;T$4</f>
        <v>Quarter!r28c5</v>
      </c>
      <c r="U28" s="283" t="str">
        <f aca="false">$R$3&amp;"r"&amp;$P28&amp;"c"&amp;U$4</f>
        <v>Quarter!r28c6</v>
      </c>
      <c r="V28" s="283" t="str">
        <f aca="false">$R$3&amp;"r"&amp;$P28&amp;"c"&amp;V$4</f>
        <v>Quarter!r28c7</v>
      </c>
      <c r="W28" s="283" t="str">
        <f aca="false">$R$3&amp;"r"&amp;$P28&amp;"c"&amp;W$4</f>
        <v>Quarter!r28c8</v>
      </c>
      <c r="X28" s="283" t="str">
        <f aca="false">$R$3&amp;"r"&amp;$P28&amp;"c"&amp;X$4</f>
        <v>Quarter!r28c9</v>
      </c>
      <c r="Y28" s="283" t="str">
        <f aca="false">$R$3&amp;"r"&amp;$P28&amp;"c"&amp;Y$4</f>
        <v>Quarter!r28c10</v>
      </c>
      <c r="Z28" s="283" t="str">
        <f aca="false">$R$3&amp;"r"&amp;$P28&amp;"c"&amp;Z$4</f>
        <v>Quarter!r28c11</v>
      </c>
      <c r="AA28" s="283" t="str">
        <f aca="false">$R$3&amp;"r"&amp;$P28&amp;"c"&amp;AA$4</f>
        <v>Quarter!r28c12</v>
      </c>
      <c r="AB28" s="283" t="str">
        <f aca="false">$R$3&amp;"r"&amp;$P28&amp;"c"&amp;AB$4</f>
        <v>Quarter!r28c13</v>
      </c>
      <c r="AC28" s="283" t="str">
        <f aca="false">$R$3&amp;"r"&amp;$P28&amp;"c"&amp;AC$4</f>
        <v>Quarter!r28c14</v>
      </c>
      <c r="AD28" s="283" t="str">
        <f aca="false">$R$3&amp;"r"&amp;$P28&amp;"c"&amp;AD$4</f>
        <v>Quarter!r28c15</v>
      </c>
      <c r="AE28" s="283" t="str">
        <f aca="false">$R$3&amp;"r"&amp;$P28&amp;"c"&amp;AE$4</f>
        <v>Quarter!r28c16</v>
      </c>
      <c r="AF28" s="283" t="str">
        <f aca="false">$R$3&amp;"r"&amp;$P28&amp;"c"&amp;AF$4</f>
        <v>Quarter!r28c17</v>
      </c>
      <c r="AG28" s="283" t="str">
        <f aca="false">$R$3&amp;"r"&amp;$P28&amp;"c"&amp;AG$4</f>
        <v>Quarter!r28c18</v>
      </c>
      <c r="AH28" s="283" t="str">
        <f aca="false">$R$3&amp;"r"&amp;$P28&amp;"c"&amp;AH$4</f>
        <v>Quarter!r28c19</v>
      </c>
      <c r="AI28" s="283" t="str">
        <f aca="false">$R$3&amp;"r"&amp;$P28&amp;"c"&amp;AI$4</f>
        <v>Quarter!r28c20</v>
      </c>
      <c r="AJ28" s="283" t="str">
        <f aca="false">$R$3&amp;"r"&amp;$P28&amp;"c"&amp;AJ$4</f>
        <v>Quarter!r28c21</v>
      </c>
      <c r="AK28" s="283" t="str">
        <f aca="false">$R$3&amp;"r"&amp;$P28&amp;"c"&amp;AK$4</f>
        <v>Quarter!r28c22</v>
      </c>
      <c r="AL28" s="283" t="str">
        <f aca="false">$R$3&amp;"r"&amp;$P28&amp;"c"&amp;AL$4</f>
        <v>Quarter!r28c23</v>
      </c>
      <c r="AM28" s="283" t="str">
        <f aca="false">$R$3&amp;"r"&amp;$P28&amp;"c"&amp;AM$4</f>
        <v>Quarter!r28c24</v>
      </c>
      <c r="AN28" s="283" t="str">
        <f aca="false">$R$3&amp;"r"&amp;$P28&amp;"c"&amp;AN$4</f>
        <v>Quarter!r28c25</v>
      </c>
      <c r="AO28" s="283" t="str">
        <f aca="false">$R$3&amp;"r"&amp;$P28&amp;"c"&amp;AO$4</f>
        <v>Quarter!r28c26</v>
      </c>
      <c r="AP28" s="283" t="str">
        <f aca="false">$R$3&amp;"r"&amp;$P28&amp;"c"&amp;AP$4</f>
        <v>Quarter!r28c27</v>
      </c>
      <c r="AQ28" s="283" t="str">
        <f aca="false">$R$3&amp;"r"&amp;$P28&amp;"c"&amp;AQ$4</f>
        <v>Quarter!r28c28</v>
      </c>
      <c r="AR28" s="283" t="str">
        <f aca="false">$R$3&amp;"r"&amp;$P28&amp;"c"&amp;AR$4</f>
        <v>Quarter!r28c29</v>
      </c>
      <c r="AS28" s="283" t="str">
        <f aca="false">$R$3&amp;"r"&amp;$P28&amp;"c"&amp;AS$4</f>
        <v>Quarter!r28c30</v>
      </c>
      <c r="AT28" s="283" t="str">
        <f aca="false">$R$3&amp;"r"&amp;$P28&amp;"c"&amp;AT$4</f>
        <v>Quarter!r28c31</v>
      </c>
      <c r="AU28" s="283" t="str">
        <f aca="false">$R$3&amp;"r"&amp;$P28&amp;"c"&amp;AU$4</f>
        <v>Quarter!r28c32</v>
      </c>
      <c r="AV28" s="283" t="str">
        <f aca="false">$R$3&amp;"r"&amp;$P28&amp;"c"&amp;AV$4</f>
        <v>Quarter!r28c33</v>
      </c>
      <c r="AW28" s="283" t="str">
        <f aca="false">$R$3&amp;"r"&amp;$P28&amp;"c"&amp;AW$4</f>
        <v>Quarter!r28c34</v>
      </c>
      <c r="AX28" s="283" t="str">
        <f aca="false">$R$3&amp;"r"&amp;$P28&amp;"c"&amp;AX$4</f>
        <v>Quarter!r28c35</v>
      </c>
      <c r="AY28" s="283" t="str">
        <f aca="false">$R$3&amp;"r"&amp;$P28&amp;"c"&amp;AY$4</f>
        <v>Quarter!r28c36</v>
      </c>
      <c r="AZ28" s="283" t="str">
        <f aca="false">$R$3&amp;"r"&amp;$P28&amp;"c"&amp;AZ$4</f>
        <v>Quarter!r28c37</v>
      </c>
      <c r="BA28" s="283" t="str">
        <f aca="false">$R$3&amp;"r"&amp;$P28&amp;"c"&amp;BA$4</f>
        <v>Quarter!r28c38</v>
      </c>
      <c r="BB28" s="283" t="str">
        <f aca="false">$R$3&amp;"r"&amp;$P28&amp;"c"&amp;BB$4</f>
        <v>Quarter!r28c39</v>
      </c>
      <c r="BC28" s="283" t="str">
        <f aca="false">$R$3&amp;"r"&amp;$P28&amp;"c"&amp;BC$4</f>
        <v>Quarter!r28c40</v>
      </c>
      <c r="BD28" s="283" t="str">
        <f aca="false">$R$3&amp;"r"&amp;$P28&amp;"c"&amp;BD$4</f>
        <v>Quarter!r28c41</v>
      </c>
      <c r="BE28" s="283" t="str">
        <f aca="false">$R$3&amp;"r"&amp;$P28&amp;"c"&amp;BE$4</f>
        <v>Quarter!r28c42</v>
      </c>
      <c r="BF28" s="283" t="str">
        <f aca="false">$R$3&amp;"r"&amp;$P28&amp;"c"&amp;BF$4</f>
        <v>Quarter!r28c43</v>
      </c>
      <c r="BG28" s="283" t="str">
        <f aca="false">$R$3&amp;"r"&amp;$P28&amp;"c"&amp;BG$4</f>
        <v>Quarter!r28c44</v>
      </c>
      <c r="BH28" s="283" t="str">
        <f aca="false">$R$3&amp;"r"&amp;$P28&amp;"c"&amp;BH$4</f>
        <v>Quarter!r28c45</v>
      </c>
      <c r="BI28" s="283" t="str">
        <f aca="false">$R$3&amp;"r"&amp;$P28&amp;"c"&amp;BI$4</f>
        <v>Quarter!r28c46</v>
      </c>
      <c r="BJ28" s="283" t="str">
        <f aca="false">$R$3&amp;"r"&amp;$P28&amp;"c"&amp;BJ$4</f>
        <v>Quarter!r28c47</v>
      </c>
      <c r="BK28" s="283" t="str">
        <f aca="false">$R$3&amp;"r"&amp;$P28&amp;"c"&amp;BK$4</f>
        <v>Quarter!r28c48</v>
      </c>
    </row>
    <row r="29" customFormat="false" ht="12.5" hidden="false" customHeight="false" outlineLevel="0" collapsed="false">
      <c r="B29" s="290" t="s">
        <v>145</v>
      </c>
      <c r="C29" s="283" t="n">
        <v>29</v>
      </c>
      <c r="D29" s="283" t="str">
        <f aca="false">$E$3&amp;"r"&amp;$C29&amp;"c"&amp;D$4</f>
        <v>Annual!r29c2</v>
      </c>
      <c r="E29" s="283" t="str">
        <f aca="false">$E$3&amp;"r"&amp;$C29&amp;"c"&amp;E$4</f>
        <v>Annual!r29c3</v>
      </c>
      <c r="F29" s="283" t="str">
        <f aca="false">$E$3&amp;"r"&amp;$C29&amp;"c"&amp;F$4</f>
        <v>Annual!r29c4</v>
      </c>
      <c r="G29" s="283" t="str">
        <f aca="false">$E$3&amp;"r"&amp;$C29&amp;"c"&amp;G$4</f>
        <v>Annual!r29c5</v>
      </c>
      <c r="H29" s="283" t="str">
        <f aca="false">$E$3&amp;"r"&amp;$C29&amp;"c"&amp;H$4</f>
        <v>Annual!r29c6</v>
      </c>
      <c r="I29" s="283" t="str">
        <f aca="false">$E$3&amp;"r"&amp;$C29&amp;"c"&amp;I$4</f>
        <v>Annual!r29c7</v>
      </c>
      <c r="J29" s="283" t="str">
        <f aca="false">$E$3&amp;"r"&amp;$C29&amp;"c"&amp;J$4</f>
        <v>Annual!r29c8</v>
      </c>
      <c r="K29" s="283" t="str">
        <f aca="false">$E$3&amp;"r"&amp;$C29&amp;"c"&amp;K$4</f>
        <v>Annual!r29c9</v>
      </c>
      <c r="L29" s="283" t="str">
        <f aca="false">$E$3&amp;"r"&amp;$C29&amp;"c"&amp;L$4</f>
        <v>Annual!r29c10</v>
      </c>
      <c r="M29" s="283" t="str">
        <f aca="false">$E$3&amp;"r"&amp;$C29&amp;"c"&amp;M$4</f>
        <v>Annual!r29c11</v>
      </c>
      <c r="N29" s="283" t="str">
        <f aca="false">$E$3&amp;"r"&amp;$C29&amp;"c"&amp;N$4</f>
        <v>Annual!r29c12</v>
      </c>
      <c r="O29" s="283" t="str">
        <f aca="false">$E$3&amp;"r"&amp;$C29&amp;"c"&amp;O$4</f>
        <v>Annual!r29c13</v>
      </c>
      <c r="P29" s="283" t="n">
        <v>29</v>
      </c>
      <c r="Q29" s="283" t="str">
        <f aca="false">$R$3&amp;"r"&amp;$P29&amp;"c"&amp;Q$4</f>
        <v>Quarter!r29c2</v>
      </c>
      <c r="R29" s="283" t="str">
        <f aca="false">$R$3&amp;"r"&amp;$P29&amp;"c"&amp;R$4</f>
        <v>Quarter!r29c3</v>
      </c>
      <c r="S29" s="283" t="str">
        <f aca="false">$R$3&amp;"r"&amp;$P29&amp;"c"&amp;S$4</f>
        <v>Quarter!r29c4</v>
      </c>
      <c r="T29" s="283" t="str">
        <f aca="false">$R$3&amp;"r"&amp;$P29&amp;"c"&amp;T$4</f>
        <v>Quarter!r29c5</v>
      </c>
      <c r="U29" s="283" t="str">
        <f aca="false">$R$3&amp;"r"&amp;$P29&amp;"c"&amp;U$4</f>
        <v>Quarter!r29c6</v>
      </c>
      <c r="V29" s="283" t="str">
        <f aca="false">$R$3&amp;"r"&amp;$P29&amp;"c"&amp;V$4</f>
        <v>Quarter!r29c7</v>
      </c>
      <c r="W29" s="283" t="str">
        <f aca="false">$R$3&amp;"r"&amp;$P29&amp;"c"&amp;W$4</f>
        <v>Quarter!r29c8</v>
      </c>
      <c r="X29" s="283" t="str">
        <f aca="false">$R$3&amp;"r"&amp;$P29&amp;"c"&amp;X$4</f>
        <v>Quarter!r29c9</v>
      </c>
      <c r="Y29" s="283" t="str">
        <f aca="false">$R$3&amp;"r"&amp;$P29&amp;"c"&amp;Y$4</f>
        <v>Quarter!r29c10</v>
      </c>
      <c r="Z29" s="283" t="str">
        <f aca="false">$R$3&amp;"r"&amp;$P29&amp;"c"&amp;Z$4</f>
        <v>Quarter!r29c11</v>
      </c>
      <c r="AA29" s="283" t="str">
        <f aca="false">$R$3&amp;"r"&amp;$P29&amp;"c"&amp;AA$4</f>
        <v>Quarter!r29c12</v>
      </c>
      <c r="AB29" s="283" t="str">
        <f aca="false">$R$3&amp;"r"&amp;$P29&amp;"c"&amp;AB$4</f>
        <v>Quarter!r29c13</v>
      </c>
      <c r="AC29" s="283" t="str">
        <f aca="false">$R$3&amp;"r"&amp;$P29&amp;"c"&amp;AC$4</f>
        <v>Quarter!r29c14</v>
      </c>
      <c r="AD29" s="283" t="str">
        <f aca="false">$R$3&amp;"r"&amp;$P29&amp;"c"&amp;AD$4</f>
        <v>Quarter!r29c15</v>
      </c>
      <c r="AE29" s="283" t="str">
        <f aca="false">$R$3&amp;"r"&amp;$P29&amp;"c"&amp;AE$4</f>
        <v>Quarter!r29c16</v>
      </c>
      <c r="AF29" s="283" t="str">
        <f aca="false">$R$3&amp;"r"&amp;$P29&amp;"c"&amp;AF$4</f>
        <v>Quarter!r29c17</v>
      </c>
      <c r="AG29" s="283" t="str">
        <f aca="false">$R$3&amp;"r"&amp;$P29&amp;"c"&amp;AG$4</f>
        <v>Quarter!r29c18</v>
      </c>
      <c r="AH29" s="283" t="str">
        <f aca="false">$R$3&amp;"r"&amp;$P29&amp;"c"&amp;AH$4</f>
        <v>Quarter!r29c19</v>
      </c>
      <c r="AI29" s="283" t="str">
        <f aca="false">$R$3&amp;"r"&amp;$P29&amp;"c"&amp;AI$4</f>
        <v>Quarter!r29c20</v>
      </c>
      <c r="AJ29" s="283" t="str">
        <f aca="false">$R$3&amp;"r"&amp;$P29&amp;"c"&amp;AJ$4</f>
        <v>Quarter!r29c21</v>
      </c>
      <c r="AK29" s="283" t="str">
        <f aca="false">$R$3&amp;"r"&amp;$P29&amp;"c"&amp;AK$4</f>
        <v>Quarter!r29c22</v>
      </c>
      <c r="AL29" s="283" t="str">
        <f aca="false">$R$3&amp;"r"&amp;$P29&amp;"c"&amp;AL$4</f>
        <v>Quarter!r29c23</v>
      </c>
      <c r="AM29" s="283" t="str">
        <f aca="false">$R$3&amp;"r"&amp;$P29&amp;"c"&amp;AM$4</f>
        <v>Quarter!r29c24</v>
      </c>
      <c r="AN29" s="283" t="str">
        <f aca="false">$R$3&amp;"r"&amp;$P29&amp;"c"&amp;AN$4</f>
        <v>Quarter!r29c25</v>
      </c>
      <c r="AO29" s="283" t="str">
        <f aca="false">$R$3&amp;"r"&amp;$P29&amp;"c"&amp;AO$4</f>
        <v>Quarter!r29c26</v>
      </c>
      <c r="AP29" s="283" t="str">
        <f aca="false">$R$3&amp;"r"&amp;$P29&amp;"c"&amp;AP$4</f>
        <v>Quarter!r29c27</v>
      </c>
      <c r="AQ29" s="283" t="str">
        <f aca="false">$R$3&amp;"r"&amp;$P29&amp;"c"&amp;AQ$4</f>
        <v>Quarter!r29c28</v>
      </c>
      <c r="AR29" s="283" t="str">
        <f aca="false">$R$3&amp;"r"&amp;$P29&amp;"c"&amp;AR$4</f>
        <v>Quarter!r29c29</v>
      </c>
      <c r="AS29" s="283" t="str">
        <f aca="false">$R$3&amp;"r"&amp;$P29&amp;"c"&amp;AS$4</f>
        <v>Quarter!r29c30</v>
      </c>
      <c r="AT29" s="283" t="str">
        <f aca="false">$R$3&amp;"r"&amp;$P29&amp;"c"&amp;AT$4</f>
        <v>Quarter!r29c31</v>
      </c>
      <c r="AU29" s="283" t="str">
        <f aca="false">$R$3&amp;"r"&amp;$P29&amp;"c"&amp;AU$4</f>
        <v>Quarter!r29c32</v>
      </c>
      <c r="AV29" s="283" t="str">
        <f aca="false">$R$3&amp;"r"&amp;$P29&amp;"c"&amp;AV$4</f>
        <v>Quarter!r29c33</v>
      </c>
      <c r="AW29" s="283" t="str">
        <f aca="false">$R$3&amp;"r"&amp;$P29&amp;"c"&amp;AW$4</f>
        <v>Quarter!r29c34</v>
      </c>
      <c r="AX29" s="283" t="str">
        <f aca="false">$R$3&amp;"r"&amp;$P29&amp;"c"&amp;AX$4</f>
        <v>Quarter!r29c35</v>
      </c>
      <c r="AY29" s="283" t="str">
        <f aca="false">$R$3&amp;"r"&amp;$P29&amp;"c"&amp;AY$4</f>
        <v>Quarter!r29c36</v>
      </c>
      <c r="AZ29" s="283" t="str">
        <f aca="false">$R$3&amp;"r"&amp;$P29&amp;"c"&amp;AZ$4</f>
        <v>Quarter!r29c37</v>
      </c>
      <c r="BA29" s="283" t="str">
        <f aca="false">$R$3&amp;"r"&amp;$P29&amp;"c"&amp;BA$4</f>
        <v>Quarter!r29c38</v>
      </c>
      <c r="BB29" s="283" t="str">
        <f aca="false">$R$3&amp;"r"&amp;$P29&amp;"c"&amp;BB$4</f>
        <v>Quarter!r29c39</v>
      </c>
      <c r="BC29" s="283" t="str">
        <f aca="false">$R$3&amp;"r"&amp;$P29&amp;"c"&amp;BC$4</f>
        <v>Quarter!r29c40</v>
      </c>
      <c r="BD29" s="283" t="str">
        <f aca="false">$R$3&amp;"r"&amp;$P29&amp;"c"&amp;BD$4</f>
        <v>Quarter!r29c41</v>
      </c>
      <c r="BE29" s="283" t="str">
        <f aca="false">$R$3&amp;"r"&amp;$P29&amp;"c"&amp;BE$4</f>
        <v>Quarter!r29c42</v>
      </c>
      <c r="BF29" s="283" t="str">
        <f aca="false">$R$3&amp;"r"&amp;$P29&amp;"c"&amp;BF$4</f>
        <v>Quarter!r29c43</v>
      </c>
      <c r="BG29" s="283" t="str">
        <f aca="false">$R$3&amp;"r"&amp;$P29&amp;"c"&amp;BG$4</f>
        <v>Quarter!r29c44</v>
      </c>
      <c r="BH29" s="283" t="str">
        <f aca="false">$R$3&amp;"r"&amp;$P29&amp;"c"&amp;BH$4</f>
        <v>Quarter!r29c45</v>
      </c>
      <c r="BI29" s="283" t="str">
        <f aca="false">$R$3&amp;"r"&amp;$P29&amp;"c"&amp;BI$4</f>
        <v>Quarter!r29c46</v>
      </c>
      <c r="BJ29" s="283" t="str">
        <f aca="false">$R$3&amp;"r"&amp;$P29&amp;"c"&amp;BJ$4</f>
        <v>Quarter!r29c47</v>
      </c>
      <c r="BK29" s="283" t="str">
        <f aca="false">$R$3&amp;"r"&amp;$P29&amp;"c"&amp;BK$4</f>
        <v>Quarter!r29c48</v>
      </c>
    </row>
    <row r="30" customFormat="false" ht="12.5" hidden="false" customHeight="false" outlineLevel="0" collapsed="false">
      <c r="B30" s="290" t="s">
        <v>146</v>
      </c>
      <c r="C30" s="283" t="n">
        <v>30</v>
      </c>
      <c r="D30" s="283" t="str">
        <f aca="false">$E$3&amp;"r"&amp;$C30&amp;"c"&amp;D$4</f>
        <v>Annual!r30c2</v>
      </c>
      <c r="E30" s="283" t="str">
        <f aca="false">$E$3&amp;"r"&amp;$C30&amp;"c"&amp;E$4</f>
        <v>Annual!r30c3</v>
      </c>
      <c r="F30" s="283" t="str">
        <f aca="false">$E$3&amp;"r"&amp;$C30&amp;"c"&amp;F$4</f>
        <v>Annual!r30c4</v>
      </c>
      <c r="G30" s="283" t="str">
        <f aca="false">$E$3&amp;"r"&amp;$C30&amp;"c"&amp;G$4</f>
        <v>Annual!r30c5</v>
      </c>
      <c r="H30" s="283" t="str">
        <f aca="false">$E$3&amp;"r"&amp;$C30&amp;"c"&amp;H$4</f>
        <v>Annual!r30c6</v>
      </c>
      <c r="I30" s="283" t="str">
        <f aca="false">$E$3&amp;"r"&amp;$C30&amp;"c"&amp;I$4</f>
        <v>Annual!r30c7</v>
      </c>
      <c r="J30" s="283" t="str">
        <f aca="false">$E$3&amp;"r"&amp;$C30&amp;"c"&amp;J$4</f>
        <v>Annual!r30c8</v>
      </c>
      <c r="K30" s="283" t="str">
        <f aca="false">$E$3&amp;"r"&amp;$C30&amp;"c"&amp;K$4</f>
        <v>Annual!r30c9</v>
      </c>
      <c r="L30" s="283" t="str">
        <f aca="false">$E$3&amp;"r"&amp;$C30&amp;"c"&amp;L$4</f>
        <v>Annual!r30c10</v>
      </c>
      <c r="M30" s="283" t="str">
        <f aca="false">$E$3&amp;"r"&amp;$C30&amp;"c"&amp;M$4</f>
        <v>Annual!r30c11</v>
      </c>
      <c r="N30" s="283" t="str">
        <f aca="false">$E$3&amp;"r"&amp;$C30&amp;"c"&amp;N$4</f>
        <v>Annual!r30c12</v>
      </c>
      <c r="O30" s="283" t="str">
        <f aca="false">$E$3&amp;"r"&amp;$C30&amp;"c"&amp;O$4</f>
        <v>Annual!r30c13</v>
      </c>
      <c r="P30" s="283" t="n">
        <v>30</v>
      </c>
      <c r="Q30" s="283" t="str">
        <f aca="false">$R$3&amp;"r"&amp;$P30&amp;"c"&amp;Q$4</f>
        <v>Quarter!r30c2</v>
      </c>
      <c r="R30" s="283" t="str">
        <f aca="false">$R$3&amp;"r"&amp;$P30&amp;"c"&amp;R$4</f>
        <v>Quarter!r30c3</v>
      </c>
      <c r="S30" s="283" t="str">
        <f aca="false">$R$3&amp;"r"&amp;$P30&amp;"c"&amp;S$4</f>
        <v>Quarter!r30c4</v>
      </c>
      <c r="T30" s="283" t="str">
        <f aca="false">$R$3&amp;"r"&amp;$P30&amp;"c"&amp;T$4</f>
        <v>Quarter!r30c5</v>
      </c>
      <c r="U30" s="283" t="str">
        <f aca="false">$R$3&amp;"r"&amp;$P30&amp;"c"&amp;U$4</f>
        <v>Quarter!r30c6</v>
      </c>
      <c r="V30" s="283" t="str">
        <f aca="false">$R$3&amp;"r"&amp;$P30&amp;"c"&amp;V$4</f>
        <v>Quarter!r30c7</v>
      </c>
      <c r="W30" s="283" t="str">
        <f aca="false">$R$3&amp;"r"&amp;$P30&amp;"c"&amp;W$4</f>
        <v>Quarter!r30c8</v>
      </c>
      <c r="X30" s="283" t="str">
        <f aca="false">$R$3&amp;"r"&amp;$P30&amp;"c"&amp;X$4</f>
        <v>Quarter!r30c9</v>
      </c>
      <c r="Y30" s="283" t="str">
        <f aca="false">$R$3&amp;"r"&amp;$P30&amp;"c"&amp;Y$4</f>
        <v>Quarter!r30c10</v>
      </c>
      <c r="Z30" s="283" t="str">
        <f aca="false">$R$3&amp;"r"&amp;$P30&amp;"c"&amp;Z$4</f>
        <v>Quarter!r30c11</v>
      </c>
      <c r="AA30" s="283" t="str">
        <f aca="false">$R$3&amp;"r"&amp;$P30&amp;"c"&amp;AA$4</f>
        <v>Quarter!r30c12</v>
      </c>
      <c r="AB30" s="283" t="str">
        <f aca="false">$R$3&amp;"r"&amp;$P30&amp;"c"&amp;AB$4</f>
        <v>Quarter!r30c13</v>
      </c>
      <c r="AC30" s="283" t="str">
        <f aca="false">$R$3&amp;"r"&amp;$P30&amp;"c"&amp;AC$4</f>
        <v>Quarter!r30c14</v>
      </c>
      <c r="AD30" s="283" t="str">
        <f aca="false">$R$3&amp;"r"&amp;$P30&amp;"c"&amp;AD$4</f>
        <v>Quarter!r30c15</v>
      </c>
      <c r="AE30" s="283" t="str">
        <f aca="false">$R$3&amp;"r"&amp;$P30&amp;"c"&amp;AE$4</f>
        <v>Quarter!r30c16</v>
      </c>
      <c r="AF30" s="283" t="str">
        <f aca="false">$R$3&amp;"r"&amp;$P30&amp;"c"&amp;AF$4</f>
        <v>Quarter!r30c17</v>
      </c>
      <c r="AG30" s="283" t="str">
        <f aca="false">$R$3&amp;"r"&amp;$P30&amp;"c"&amp;AG$4</f>
        <v>Quarter!r30c18</v>
      </c>
      <c r="AH30" s="283" t="str">
        <f aca="false">$R$3&amp;"r"&amp;$P30&amp;"c"&amp;AH$4</f>
        <v>Quarter!r30c19</v>
      </c>
      <c r="AI30" s="283" t="str">
        <f aca="false">$R$3&amp;"r"&amp;$P30&amp;"c"&amp;AI$4</f>
        <v>Quarter!r30c20</v>
      </c>
      <c r="AJ30" s="283" t="str">
        <f aca="false">$R$3&amp;"r"&amp;$P30&amp;"c"&amp;AJ$4</f>
        <v>Quarter!r30c21</v>
      </c>
      <c r="AK30" s="283" t="str">
        <f aca="false">$R$3&amp;"r"&amp;$P30&amp;"c"&amp;AK$4</f>
        <v>Quarter!r30c22</v>
      </c>
      <c r="AL30" s="283" t="str">
        <f aca="false">$R$3&amp;"r"&amp;$P30&amp;"c"&amp;AL$4</f>
        <v>Quarter!r30c23</v>
      </c>
      <c r="AM30" s="283" t="str">
        <f aca="false">$R$3&amp;"r"&amp;$P30&amp;"c"&amp;AM$4</f>
        <v>Quarter!r30c24</v>
      </c>
      <c r="AN30" s="283" t="str">
        <f aca="false">$R$3&amp;"r"&amp;$P30&amp;"c"&amp;AN$4</f>
        <v>Quarter!r30c25</v>
      </c>
      <c r="AO30" s="283" t="str">
        <f aca="false">$R$3&amp;"r"&amp;$P30&amp;"c"&amp;AO$4</f>
        <v>Quarter!r30c26</v>
      </c>
      <c r="AP30" s="283" t="str">
        <f aca="false">$R$3&amp;"r"&amp;$P30&amp;"c"&amp;AP$4</f>
        <v>Quarter!r30c27</v>
      </c>
      <c r="AQ30" s="283" t="str">
        <f aca="false">$R$3&amp;"r"&amp;$P30&amp;"c"&amp;AQ$4</f>
        <v>Quarter!r30c28</v>
      </c>
      <c r="AR30" s="283" t="str">
        <f aca="false">$R$3&amp;"r"&amp;$P30&amp;"c"&amp;AR$4</f>
        <v>Quarter!r30c29</v>
      </c>
      <c r="AS30" s="283" t="str">
        <f aca="false">$R$3&amp;"r"&amp;$P30&amp;"c"&amp;AS$4</f>
        <v>Quarter!r30c30</v>
      </c>
      <c r="AT30" s="283" t="str">
        <f aca="false">$R$3&amp;"r"&amp;$P30&amp;"c"&amp;AT$4</f>
        <v>Quarter!r30c31</v>
      </c>
      <c r="AU30" s="283" t="str">
        <f aca="false">$R$3&amp;"r"&amp;$P30&amp;"c"&amp;AU$4</f>
        <v>Quarter!r30c32</v>
      </c>
      <c r="AV30" s="283" t="str">
        <f aca="false">$R$3&amp;"r"&amp;$P30&amp;"c"&amp;AV$4</f>
        <v>Quarter!r30c33</v>
      </c>
      <c r="AW30" s="283" t="str">
        <f aca="false">$R$3&amp;"r"&amp;$P30&amp;"c"&amp;AW$4</f>
        <v>Quarter!r30c34</v>
      </c>
      <c r="AX30" s="283" t="str">
        <f aca="false">$R$3&amp;"r"&amp;$P30&amp;"c"&amp;AX$4</f>
        <v>Quarter!r30c35</v>
      </c>
      <c r="AY30" s="283" t="str">
        <f aca="false">$R$3&amp;"r"&amp;$P30&amp;"c"&amp;AY$4</f>
        <v>Quarter!r30c36</v>
      </c>
      <c r="AZ30" s="283" t="str">
        <f aca="false">$R$3&amp;"r"&amp;$P30&amp;"c"&amp;AZ$4</f>
        <v>Quarter!r30c37</v>
      </c>
      <c r="BA30" s="283" t="str">
        <f aca="false">$R$3&amp;"r"&amp;$P30&amp;"c"&amp;BA$4</f>
        <v>Quarter!r30c38</v>
      </c>
      <c r="BB30" s="283" t="str">
        <f aca="false">$R$3&amp;"r"&amp;$P30&amp;"c"&amp;BB$4</f>
        <v>Quarter!r30c39</v>
      </c>
      <c r="BC30" s="283" t="str">
        <f aca="false">$R$3&amp;"r"&amp;$P30&amp;"c"&amp;BC$4</f>
        <v>Quarter!r30c40</v>
      </c>
      <c r="BD30" s="283" t="str">
        <f aca="false">$R$3&amp;"r"&amp;$P30&amp;"c"&amp;BD$4</f>
        <v>Quarter!r30c41</v>
      </c>
      <c r="BE30" s="283" t="str">
        <f aca="false">$R$3&amp;"r"&amp;$P30&amp;"c"&amp;BE$4</f>
        <v>Quarter!r30c42</v>
      </c>
      <c r="BF30" s="283" t="str">
        <f aca="false">$R$3&amp;"r"&amp;$P30&amp;"c"&amp;BF$4</f>
        <v>Quarter!r30c43</v>
      </c>
      <c r="BG30" s="283" t="str">
        <f aca="false">$R$3&amp;"r"&amp;$P30&amp;"c"&amp;BG$4</f>
        <v>Quarter!r30c44</v>
      </c>
      <c r="BH30" s="283" t="str">
        <f aca="false">$R$3&amp;"r"&amp;$P30&amp;"c"&amp;BH$4</f>
        <v>Quarter!r30c45</v>
      </c>
      <c r="BI30" s="283" t="str">
        <f aca="false">$R$3&amp;"r"&amp;$P30&amp;"c"&amp;BI$4</f>
        <v>Quarter!r30c46</v>
      </c>
      <c r="BJ30" s="283" t="str">
        <f aca="false">$R$3&amp;"r"&amp;$P30&amp;"c"&amp;BJ$4</f>
        <v>Quarter!r30c47</v>
      </c>
      <c r="BK30" s="283" t="str">
        <f aca="false">$R$3&amp;"r"&amp;$P30&amp;"c"&amp;BK$4</f>
        <v>Quarter!r30c48</v>
      </c>
    </row>
    <row r="31" customFormat="false" ht="12.5" hidden="false" customHeight="false" outlineLevel="0" collapsed="false">
      <c r="B31" s="290" t="s">
        <v>294</v>
      </c>
      <c r="C31" s="283" t="n">
        <v>31</v>
      </c>
      <c r="D31" s="283" t="str">
        <f aca="false">$E$3&amp;"r"&amp;$C31&amp;"c"&amp;D$4</f>
        <v>Annual!r31c2</v>
      </c>
      <c r="E31" s="283" t="str">
        <f aca="false">$E$3&amp;"r"&amp;$C31&amp;"c"&amp;E$4</f>
        <v>Annual!r31c3</v>
      </c>
      <c r="F31" s="283" t="str">
        <f aca="false">$E$3&amp;"r"&amp;$C31&amp;"c"&amp;F$4</f>
        <v>Annual!r31c4</v>
      </c>
      <c r="G31" s="283" t="str">
        <f aca="false">$E$3&amp;"r"&amp;$C31&amp;"c"&amp;G$4</f>
        <v>Annual!r31c5</v>
      </c>
      <c r="H31" s="283" t="str">
        <f aca="false">$E$3&amp;"r"&amp;$C31&amp;"c"&amp;H$4</f>
        <v>Annual!r31c6</v>
      </c>
      <c r="I31" s="283" t="str">
        <f aca="false">$E$3&amp;"r"&amp;$C31&amp;"c"&amp;I$4</f>
        <v>Annual!r31c7</v>
      </c>
      <c r="J31" s="283" t="str">
        <f aca="false">$E$3&amp;"r"&amp;$C31&amp;"c"&amp;J$4</f>
        <v>Annual!r31c8</v>
      </c>
      <c r="K31" s="283" t="str">
        <f aca="false">$E$3&amp;"r"&amp;$C31&amp;"c"&amp;K$4</f>
        <v>Annual!r31c9</v>
      </c>
      <c r="L31" s="283" t="str">
        <f aca="false">$E$3&amp;"r"&amp;$C31&amp;"c"&amp;L$4</f>
        <v>Annual!r31c10</v>
      </c>
      <c r="M31" s="283" t="str">
        <f aca="false">$E$3&amp;"r"&amp;$C31&amp;"c"&amp;M$4</f>
        <v>Annual!r31c11</v>
      </c>
      <c r="N31" s="283" t="str">
        <f aca="false">$E$3&amp;"r"&amp;$C31&amp;"c"&amp;N$4</f>
        <v>Annual!r31c12</v>
      </c>
      <c r="O31" s="283" t="str">
        <f aca="false">$E$3&amp;"r"&amp;$C31&amp;"c"&amp;O$4</f>
        <v>Annual!r31c13</v>
      </c>
      <c r="P31" s="283" t="n">
        <v>31</v>
      </c>
      <c r="Q31" s="283" t="str">
        <f aca="false">$R$3&amp;"r"&amp;$P31&amp;"c"&amp;Q$4</f>
        <v>Quarter!r31c2</v>
      </c>
      <c r="R31" s="283" t="str">
        <f aca="false">$R$3&amp;"r"&amp;$P31&amp;"c"&amp;R$4</f>
        <v>Quarter!r31c3</v>
      </c>
      <c r="S31" s="283" t="str">
        <f aca="false">$R$3&amp;"r"&amp;$P31&amp;"c"&amp;S$4</f>
        <v>Quarter!r31c4</v>
      </c>
      <c r="T31" s="283" t="str">
        <f aca="false">$R$3&amp;"r"&amp;$P31&amp;"c"&amp;T$4</f>
        <v>Quarter!r31c5</v>
      </c>
      <c r="U31" s="283" t="str">
        <f aca="false">$R$3&amp;"r"&amp;$P31&amp;"c"&amp;U$4</f>
        <v>Quarter!r31c6</v>
      </c>
      <c r="V31" s="283" t="str">
        <f aca="false">$R$3&amp;"r"&amp;$P31&amp;"c"&amp;V$4</f>
        <v>Quarter!r31c7</v>
      </c>
      <c r="W31" s="283" t="str">
        <f aca="false">$R$3&amp;"r"&amp;$P31&amp;"c"&amp;W$4</f>
        <v>Quarter!r31c8</v>
      </c>
      <c r="X31" s="283" t="str">
        <f aca="false">$R$3&amp;"r"&amp;$P31&amp;"c"&amp;X$4</f>
        <v>Quarter!r31c9</v>
      </c>
      <c r="Y31" s="283" t="str">
        <f aca="false">$R$3&amp;"r"&amp;$P31&amp;"c"&amp;Y$4</f>
        <v>Quarter!r31c10</v>
      </c>
      <c r="Z31" s="283" t="str">
        <f aca="false">$R$3&amp;"r"&amp;$P31&amp;"c"&amp;Z$4</f>
        <v>Quarter!r31c11</v>
      </c>
      <c r="AA31" s="283" t="str">
        <f aca="false">$R$3&amp;"r"&amp;$P31&amp;"c"&amp;AA$4</f>
        <v>Quarter!r31c12</v>
      </c>
      <c r="AB31" s="283" t="str">
        <f aca="false">$R$3&amp;"r"&amp;$P31&amp;"c"&amp;AB$4</f>
        <v>Quarter!r31c13</v>
      </c>
      <c r="AC31" s="283" t="str">
        <f aca="false">$R$3&amp;"r"&amp;$P31&amp;"c"&amp;AC$4</f>
        <v>Quarter!r31c14</v>
      </c>
      <c r="AD31" s="283" t="str">
        <f aca="false">$R$3&amp;"r"&amp;$P31&amp;"c"&amp;AD$4</f>
        <v>Quarter!r31c15</v>
      </c>
      <c r="AE31" s="283" t="str">
        <f aca="false">$R$3&amp;"r"&amp;$P31&amp;"c"&amp;AE$4</f>
        <v>Quarter!r31c16</v>
      </c>
      <c r="AF31" s="283" t="str">
        <f aca="false">$R$3&amp;"r"&amp;$P31&amp;"c"&amp;AF$4</f>
        <v>Quarter!r31c17</v>
      </c>
      <c r="AG31" s="283" t="str">
        <f aca="false">$R$3&amp;"r"&amp;$P31&amp;"c"&amp;AG$4</f>
        <v>Quarter!r31c18</v>
      </c>
      <c r="AH31" s="283" t="str">
        <f aca="false">$R$3&amp;"r"&amp;$P31&amp;"c"&amp;AH$4</f>
        <v>Quarter!r31c19</v>
      </c>
      <c r="AI31" s="283" t="str">
        <f aca="false">$R$3&amp;"r"&amp;$P31&amp;"c"&amp;AI$4</f>
        <v>Quarter!r31c20</v>
      </c>
      <c r="AJ31" s="283" t="str">
        <f aca="false">$R$3&amp;"r"&amp;$P31&amp;"c"&amp;AJ$4</f>
        <v>Quarter!r31c21</v>
      </c>
      <c r="AK31" s="283" t="str">
        <f aca="false">$R$3&amp;"r"&amp;$P31&amp;"c"&amp;AK$4</f>
        <v>Quarter!r31c22</v>
      </c>
      <c r="AL31" s="283" t="str">
        <f aca="false">$R$3&amp;"r"&amp;$P31&amp;"c"&amp;AL$4</f>
        <v>Quarter!r31c23</v>
      </c>
      <c r="AM31" s="283" t="str">
        <f aca="false">$R$3&amp;"r"&amp;$P31&amp;"c"&amp;AM$4</f>
        <v>Quarter!r31c24</v>
      </c>
      <c r="AN31" s="283" t="str">
        <f aca="false">$R$3&amp;"r"&amp;$P31&amp;"c"&amp;AN$4</f>
        <v>Quarter!r31c25</v>
      </c>
      <c r="AO31" s="283" t="str">
        <f aca="false">$R$3&amp;"r"&amp;$P31&amp;"c"&amp;AO$4</f>
        <v>Quarter!r31c26</v>
      </c>
      <c r="AP31" s="283" t="str">
        <f aca="false">$R$3&amp;"r"&amp;$P31&amp;"c"&amp;AP$4</f>
        <v>Quarter!r31c27</v>
      </c>
      <c r="AQ31" s="283" t="str">
        <f aca="false">$R$3&amp;"r"&amp;$P31&amp;"c"&amp;AQ$4</f>
        <v>Quarter!r31c28</v>
      </c>
      <c r="AR31" s="283" t="str">
        <f aca="false">$R$3&amp;"r"&amp;$P31&amp;"c"&amp;AR$4</f>
        <v>Quarter!r31c29</v>
      </c>
      <c r="AS31" s="283" t="str">
        <f aca="false">$R$3&amp;"r"&amp;$P31&amp;"c"&amp;AS$4</f>
        <v>Quarter!r31c30</v>
      </c>
      <c r="AT31" s="283" t="str">
        <f aca="false">$R$3&amp;"r"&amp;$P31&amp;"c"&amp;AT$4</f>
        <v>Quarter!r31c31</v>
      </c>
      <c r="AU31" s="283" t="str">
        <f aca="false">$R$3&amp;"r"&amp;$P31&amp;"c"&amp;AU$4</f>
        <v>Quarter!r31c32</v>
      </c>
      <c r="AV31" s="283" t="str">
        <f aca="false">$R$3&amp;"r"&amp;$P31&amp;"c"&amp;AV$4</f>
        <v>Quarter!r31c33</v>
      </c>
      <c r="AW31" s="283" t="str">
        <f aca="false">$R$3&amp;"r"&amp;$P31&amp;"c"&amp;AW$4</f>
        <v>Quarter!r31c34</v>
      </c>
      <c r="AX31" s="283" t="str">
        <f aca="false">$R$3&amp;"r"&amp;$P31&amp;"c"&amp;AX$4</f>
        <v>Quarter!r31c35</v>
      </c>
      <c r="AY31" s="283" t="str">
        <f aca="false">$R$3&amp;"r"&amp;$P31&amp;"c"&amp;AY$4</f>
        <v>Quarter!r31c36</v>
      </c>
      <c r="AZ31" s="283" t="str">
        <f aca="false">$R$3&amp;"r"&amp;$P31&amp;"c"&amp;AZ$4</f>
        <v>Quarter!r31c37</v>
      </c>
      <c r="BA31" s="283" t="str">
        <f aca="false">$R$3&amp;"r"&amp;$P31&amp;"c"&amp;BA$4</f>
        <v>Quarter!r31c38</v>
      </c>
      <c r="BB31" s="283" t="str">
        <f aca="false">$R$3&amp;"r"&amp;$P31&amp;"c"&amp;BB$4</f>
        <v>Quarter!r31c39</v>
      </c>
      <c r="BC31" s="283" t="str">
        <f aca="false">$R$3&amp;"r"&amp;$P31&amp;"c"&amp;BC$4</f>
        <v>Quarter!r31c40</v>
      </c>
      <c r="BD31" s="283" t="str">
        <f aca="false">$R$3&amp;"r"&amp;$P31&amp;"c"&amp;BD$4</f>
        <v>Quarter!r31c41</v>
      </c>
      <c r="BE31" s="283" t="str">
        <f aca="false">$R$3&amp;"r"&amp;$P31&amp;"c"&amp;BE$4</f>
        <v>Quarter!r31c42</v>
      </c>
      <c r="BF31" s="283" t="str">
        <f aca="false">$R$3&amp;"r"&amp;$P31&amp;"c"&amp;BF$4</f>
        <v>Quarter!r31c43</v>
      </c>
      <c r="BG31" s="283" t="str">
        <f aca="false">$R$3&amp;"r"&amp;$P31&amp;"c"&amp;BG$4</f>
        <v>Quarter!r31c44</v>
      </c>
      <c r="BH31" s="283" t="str">
        <f aca="false">$R$3&amp;"r"&amp;$P31&amp;"c"&amp;BH$4</f>
        <v>Quarter!r31c45</v>
      </c>
      <c r="BI31" s="283" t="str">
        <f aca="false">$R$3&amp;"r"&amp;$P31&amp;"c"&amp;BI$4</f>
        <v>Quarter!r31c46</v>
      </c>
      <c r="BJ31" s="283" t="str">
        <f aca="false">$R$3&amp;"r"&amp;$P31&amp;"c"&amp;BJ$4</f>
        <v>Quarter!r31c47</v>
      </c>
      <c r="BK31" s="283" t="str">
        <f aca="false">$R$3&amp;"r"&amp;$P31&amp;"c"&amp;BK$4</f>
        <v>Quarter!r31c48</v>
      </c>
    </row>
    <row r="32" customFormat="false" ht="12.5" hidden="false" customHeight="false" outlineLevel="0" collapsed="false">
      <c r="B32" s="290" t="s">
        <v>162</v>
      </c>
      <c r="C32" s="283" t="n">
        <v>32</v>
      </c>
      <c r="D32" s="283" t="str">
        <f aca="false">$E$3&amp;"r"&amp;$C32&amp;"c"&amp;D$4</f>
        <v>Annual!r32c2</v>
      </c>
      <c r="E32" s="283" t="str">
        <f aca="false">$E$3&amp;"r"&amp;$C32&amp;"c"&amp;E$4</f>
        <v>Annual!r32c3</v>
      </c>
      <c r="F32" s="283" t="str">
        <f aca="false">$E$3&amp;"r"&amp;$C32&amp;"c"&amp;F$4</f>
        <v>Annual!r32c4</v>
      </c>
      <c r="G32" s="283" t="str">
        <f aca="false">$E$3&amp;"r"&amp;$C32&amp;"c"&amp;G$4</f>
        <v>Annual!r32c5</v>
      </c>
      <c r="H32" s="283" t="str">
        <f aca="false">$E$3&amp;"r"&amp;$C32&amp;"c"&amp;H$4</f>
        <v>Annual!r32c6</v>
      </c>
      <c r="I32" s="283" t="str">
        <f aca="false">$E$3&amp;"r"&amp;$C32&amp;"c"&amp;I$4</f>
        <v>Annual!r32c7</v>
      </c>
      <c r="J32" s="283" t="str">
        <f aca="false">$E$3&amp;"r"&amp;$C32&amp;"c"&amp;J$4</f>
        <v>Annual!r32c8</v>
      </c>
      <c r="K32" s="283" t="str">
        <f aca="false">$E$3&amp;"r"&amp;$C32&amp;"c"&amp;K$4</f>
        <v>Annual!r32c9</v>
      </c>
      <c r="L32" s="283" t="str">
        <f aca="false">$E$3&amp;"r"&amp;$C32&amp;"c"&amp;L$4</f>
        <v>Annual!r32c10</v>
      </c>
      <c r="M32" s="283" t="str">
        <f aca="false">$E$3&amp;"r"&amp;$C32&amp;"c"&amp;M$4</f>
        <v>Annual!r32c11</v>
      </c>
      <c r="N32" s="283" t="str">
        <f aca="false">$E$3&amp;"r"&amp;$C32&amp;"c"&amp;N$4</f>
        <v>Annual!r32c12</v>
      </c>
      <c r="O32" s="283" t="str">
        <f aca="false">$E$3&amp;"r"&amp;$C32&amp;"c"&amp;O$4</f>
        <v>Annual!r32c13</v>
      </c>
      <c r="P32" s="283" t="n">
        <v>32</v>
      </c>
      <c r="Q32" s="283" t="str">
        <f aca="false">$R$3&amp;"r"&amp;$P32&amp;"c"&amp;Q$4</f>
        <v>Quarter!r32c2</v>
      </c>
      <c r="R32" s="283" t="str">
        <f aca="false">$R$3&amp;"r"&amp;$P32&amp;"c"&amp;R$4</f>
        <v>Quarter!r32c3</v>
      </c>
      <c r="S32" s="283" t="str">
        <f aca="false">$R$3&amp;"r"&amp;$P32&amp;"c"&amp;S$4</f>
        <v>Quarter!r32c4</v>
      </c>
      <c r="T32" s="283" t="str">
        <f aca="false">$R$3&amp;"r"&amp;$P32&amp;"c"&amp;T$4</f>
        <v>Quarter!r32c5</v>
      </c>
      <c r="U32" s="283" t="str">
        <f aca="false">$R$3&amp;"r"&amp;$P32&amp;"c"&amp;U$4</f>
        <v>Quarter!r32c6</v>
      </c>
      <c r="V32" s="283" t="str">
        <f aca="false">$R$3&amp;"r"&amp;$P32&amp;"c"&amp;V$4</f>
        <v>Quarter!r32c7</v>
      </c>
      <c r="W32" s="283" t="str">
        <f aca="false">$R$3&amp;"r"&amp;$P32&amp;"c"&amp;W$4</f>
        <v>Quarter!r32c8</v>
      </c>
      <c r="X32" s="283" t="str">
        <f aca="false">$R$3&amp;"r"&amp;$P32&amp;"c"&amp;X$4</f>
        <v>Quarter!r32c9</v>
      </c>
      <c r="Y32" s="283" t="str">
        <f aca="false">$R$3&amp;"r"&amp;$P32&amp;"c"&amp;Y$4</f>
        <v>Quarter!r32c10</v>
      </c>
      <c r="Z32" s="283" t="str">
        <f aca="false">$R$3&amp;"r"&amp;$P32&amp;"c"&amp;Z$4</f>
        <v>Quarter!r32c11</v>
      </c>
      <c r="AA32" s="283" t="str">
        <f aca="false">$R$3&amp;"r"&amp;$P32&amp;"c"&amp;AA$4</f>
        <v>Quarter!r32c12</v>
      </c>
      <c r="AB32" s="283" t="str">
        <f aca="false">$R$3&amp;"r"&amp;$P32&amp;"c"&amp;AB$4</f>
        <v>Quarter!r32c13</v>
      </c>
      <c r="AC32" s="283" t="str">
        <f aca="false">$R$3&amp;"r"&amp;$P32&amp;"c"&amp;AC$4</f>
        <v>Quarter!r32c14</v>
      </c>
      <c r="AD32" s="283" t="str">
        <f aca="false">$R$3&amp;"r"&amp;$P32&amp;"c"&amp;AD$4</f>
        <v>Quarter!r32c15</v>
      </c>
      <c r="AE32" s="283" t="str">
        <f aca="false">$R$3&amp;"r"&amp;$P32&amp;"c"&amp;AE$4</f>
        <v>Quarter!r32c16</v>
      </c>
      <c r="AF32" s="283" t="str">
        <f aca="false">$R$3&amp;"r"&amp;$P32&amp;"c"&amp;AF$4</f>
        <v>Quarter!r32c17</v>
      </c>
      <c r="AG32" s="283" t="str">
        <f aca="false">$R$3&amp;"r"&amp;$P32&amp;"c"&amp;AG$4</f>
        <v>Quarter!r32c18</v>
      </c>
      <c r="AH32" s="283" t="str">
        <f aca="false">$R$3&amp;"r"&amp;$P32&amp;"c"&amp;AH$4</f>
        <v>Quarter!r32c19</v>
      </c>
      <c r="AI32" s="283" t="str">
        <f aca="false">$R$3&amp;"r"&amp;$P32&amp;"c"&amp;AI$4</f>
        <v>Quarter!r32c20</v>
      </c>
      <c r="AJ32" s="283" t="str">
        <f aca="false">$R$3&amp;"r"&amp;$P32&amp;"c"&amp;AJ$4</f>
        <v>Quarter!r32c21</v>
      </c>
      <c r="AK32" s="283" t="str">
        <f aca="false">$R$3&amp;"r"&amp;$P32&amp;"c"&amp;AK$4</f>
        <v>Quarter!r32c22</v>
      </c>
      <c r="AL32" s="283" t="str">
        <f aca="false">$R$3&amp;"r"&amp;$P32&amp;"c"&amp;AL$4</f>
        <v>Quarter!r32c23</v>
      </c>
      <c r="AM32" s="283" t="str">
        <f aca="false">$R$3&amp;"r"&amp;$P32&amp;"c"&amp;AM$4</f>
        <v>Quarter!r32c24</v>
      </c>
      <c r="AN32" s="283" t="str">
        <f aca="false">$R$3&amp;"r"&amp;$P32&amp;"c"&amp;AN$4</f>
        <v>Quarter!r32c25</v>
      </c>
      <c r="AO32" s="283" t="str">
        <f aca="false">$R$3&amp;"r"&amp;$P32&amp;"c"&amp;AO$4</f>
        <v>Quarter!r32c26</v>
      </c>
      <c r="AP32" s="283" t="str">
        <f aca="false">$R$3&amp;"r"&amp;$P32&amp;"c"&amp;AP$4</f>
        <v>Quarter!r32c27</v>
      </c>
      <c r="AQ32" s="283" t="str">
        <f aca="false">$R$3&amp;"r"&amp;$P32&amp;"c"&amp;AQ$4</f>
        <v>Quarter!r32c28</v>
      </c>
      <c r="AR32" s="283" t="str">
        <f aca="false">$R$3&amp;"r"&amp;$P32&amp;"c"&amp;AR$4</f>
        <v>Quarter!r32c29</v>
      </c>
      <c r="AS32" s="283" t="str">
        <f aca="false">$R$3&amp;"r"&amp;$P32&amp;"c"&amp;AS$4</f>
        <v>Quarter!r32c30</v>
      </c>
      <c r="AT32" s="283" t="str">
        <f aca="false">$R$3&amp;"r"&amp;$P32&amp;"c"&amp;AT$4</f>
        <v>Quarter!r32c31</v>
      </c>
      <c r="AU32" s="283" t="str">
        <f aca="false">$R$3&amp;"r"&amp;$P32&amp;"c"&amp;AU$4</f>
        <v>Quarter!r32c32</v>
      </c>
      <c r="AV32" s="283" t="str">
        <f aca="false">$R$3&amp;"r"&amp;$P32&amp;"c"&amp;AV$4</f>
        <v>Quarter!r32c33</v>
      </c>
      <c r="AW32" s="283" t="str">
        <f aca="false">$R$3&amp;"r"&amp;$P32&amp;"c"&amp;AW$4</f>
        <v>Quarter!r32c34</v>
      </c>
      <c r="AX32" s="283" t="str">
        <f aca="false">$R$3&amp;"r"&amp;$P32&amp;"c"&amp;AX$4</f>
        <v>Quarter!r32c35</v>
      </c>
      <c r="AY32" s="283" t="str">
        <f aca="false">$R$3&amp;"r"&amp;$P32&amp;"c"&amp;AY$4</f>
        <v>Quarter!r32c36</v>
      </c>
      <c r="AZ32" s="283" t="str">
        <f aca="false">$R$3&amp;"r"&amp;$P32&amp;"c"&amp;AZ$4</f>
        <v>Quarter!r32c37</v>
      </c>
      <c r="BA32" s="283" t="str">
        <f aca="false">$R$3&amp;"r"&amp;$P32&amp;"c"&amp;BA$4</f>
        <v>Quarter!r32c38</v>
      </c>
      <c r="BB32" s="283" t="str">
        <f aca="false">$R$3&amp;"r"&amp;$P32&amp;"c"&amp;BB$4</f>
        <v>Quarter!r32c39</v>
      </c>
      <c r="BC32" s="283" t="str">
        <f aca="false">$R$3&amp;"r"&amp;$P32&amp;"c"&amp;BC$4</f>
        <v>Quarter!r32c40</v>
      </c>
      <c r="BD32" s="283" t="str">
        <f aca="false">$R$3&amp;"r"&amp;$P32&amp;"c"&amp;BD$4</f>
        <v>Quarter!r32c41</v>
      </c>
      <c r="BE32" s="283" t="str">
        <f aca="false">$R$3&amp;"r"&amp;$P32&amp;"c"&amp;BE$4</f>
        <v>Quarter!r32c42</v>
      </c>
      <c r="BF32" s="283" t="str">
        <f aca="false">$R$3&amp;"r"&amp;$P32&amp;"c"&amp;BF$4</f>
        <v>Quarter!r32c43</v>
      </c>
      <c r="BG32" s="283" t="str">
        <f aca="false">$R$3&amp;"r"&amp;$P32&amp;"c"&amp;BG$4</f>
        <v>Quarter!r32c44</v>
      </c>
      <c r="BH32" s="283" t="str">
        <f aca="false">$R$3&amp;"r"&amp;$P32&amp;"c"&amp;BH$4</f>
        <v>Quarter!r32c45</v>
      </c>
      <c r="BI32" s="283" t="str">
        <f aca="false">$R$3&amp;"r"&amp;$P32&amp;"c"&amp;BI$4</f>
        <v>Quarter!r32c46</v>
      </c>
      <c r="BJ32" s="283" t="str">
        <f aca="false">$R$3&amp;"r"&amp;$P32&amp;"c"&amp;BJ$4</f>
        <v>Quarter!r32c47</v>
      </c>
      <c r="BK32" s="283" t="str">
        <f aca="false">$R$3&amp;"r"&amp;$P32&amp;"c"&amp;BK$4</f>
        <v>Quarter!r32c48</v>
      </c>
    </row>
    <row r="33" customFormat="false" ht="12.5" hidden="false" customHeight="false" outlineLevel="0" collapsed="false">
      <c r="B33" s="290" t="s">
        <v>295</v>
      </c>
      <c r="C33" s="283" t="n">
        <v>33</v>
      </c>
      <c r="D33" s="283" t="str">
        <f aca="false">$E$3&amp;"r"&amp;$C33&amp;"c"&amp;D$4</f>
        <v>Annual!r33c2</v>
      </c>
      <c r="E33" s="283" t="str">
        <f aca="false">$E$3&amp;"r"&amp;$C33&amp;"c"&amp;E$4</f>
        <v>Annual!r33c3</v>
      </c>
      <c r="F33" s="283" t="str">
        <f aca="false">$E$3&amp;"r"&amp;$C33&amp;"c"&amp;F$4</f>
        <v>Annual!r33c4</v>
      </c>
      <c r="G33" s="283" t="str">
        <f aca="false">$E$3&amp;"r"&amp;$C33&amp;"c"&amp;G$4</f>
        <v>Annual!r33c5</v>
      </c>
      <c r="H33" s="283" t="str">
        <f aca="false">$E$3&amp;"r"&amp;$C33&amp;"c"&amp;H$4</f>
        <v>Annual!r33c6</v>
      </c>
      <c r="I33" s="283" t="str">
        <f aca="false">$E$3&amp;"r"&amp;$C33&amp;"c"&amp;I$4</f>
        <v>Annual!r33c7</v>
      </c>
      <c r="J33" s="283" t="str">
        <f aca="false">$E$3&amp;"r"&amp;$C33&amp;"c"&amp;J$4</f>
        <v>Annual!r33c8</v>
      </c>
      <c r="K33" s="283" t="str">
        <f aca="false">$E$3&amp;"r"&amp;$C33&amp;"c"&amp;K$4</f>
        <v>Annual!r33c9</v>
      </c>
      <c r="L33" s="283" t="str">
        <f aca="false">$E$3&amp;"r"&amp;$C33&amp;"c"&amp;L$4</f>
        <v>Annual!r33c10</v>
      </c>
      <c r="M33" s="283" t="str">
        <f aca="false">$E$3&amp;"r"&amp;$C33&amp;"c"&amp;M$4</f>
        <v>Annual!r33c11</v>
      </c>
      <c r="N33" s="283" t="str">
        <f aca="false">$E$3&amp;"r"&amp;$C33&amp;"c"&amp;N$4</f>
        <v>Annual!r33c12</v>
      </c>
      <c r="O33" s="283" t="str">
        <f aca="false">$E$3&amp;"r"&amp;$C33&amp;"c"&amp;O$4</f>
        <v>Annual!r33c13</v>
      </c>
      <c r="P33" s="283" t="n">
        <v>33</v>
      </c>
      <c r="Q33" s="283" t="str">
        <f aca="false">$R$3&amp;"r"&amp;$P33&amp;"c"&amp;Q$4</f>
        <v>Quarter!r33c2</v>
      </c>
      <c r="R33" s="283" t="str">
        <f aca="false">$R$3&amp;"r"&amp;$P33&amp;"c"&amp;R$4</f>
        <v>Quarter!r33c3</v>
      </c>
      <c r="S33" s="283" t="str">
        <f aca="false">$R$3&amp;"r"&amp;$P33&amp;"c"&amp;S$4</f>
        <v>Quarter!r33c4</v>
      </c>
      <c r="T33" s="283" t="str">
        <f aca="false">$R$3&amp;"r"&amp;$P33&amp;"c"&amp;T$4</f>
        <v>Quarter!r33c5</v>
      </c>
      <c r="U33" s="283" t="str">
        <f aca="false">$R$3&amp;"r"&amp;$P33&amp;"c"&amp;U$4</f>
        <v>Quarter!r33c6</v>
      </c>
      <c r="V33" s="283" t="str">
        <f aca="false">$R$3&amp;"r"&amp;$P33&amp;"c"&amp;V$4</f>
        <v>Quarter!r33c7</v>
      </c>
      <c r="W33" s="283" t="str">
        <f aca="false">$R$3&amp;"r"&amp;$P33&amp;"c"&amp;W$4</f>
        <v>Quarter!r33c8</v>
      </c>
      <c r="X33" s="283" t="str">
        <f aca="false">$R$3&amp;"r"&amp;$P33&amp;"c"&amp;X$4</f>
        <v>Quarter!r33c9</v>
      </c>
      <c r="Y33" s="283" t="str">
        <f aca="false">$R$3&amp;"r"&amp;$P33&amp;"c"&amp;Y$4</f>
        <v>Quarter!r33c10</v>
      </c>
      <c r="Z33" s="283" t="str">
        <f aca="false">$R$3&amp;"r"&amp;$P33&amp;"c"&amp;Z$4</f>
        <v>Quarter!r33c11</v>
      </c>
      <c r="AA33" s="283" t="str">
        <f aca="false">$R$3&amp;"r"&amp;$P33&amp;"c"&amp;AA$4</f>
        <v>Quarter!r33c12</v>
      </c>
      <c r="AB33" s="283" t="str">
        <f aca="false">$R$3&amp;"r"&amp;$P33&amp;"c"&amp;AB$4</f>
        <v>Quarter!r33c13</v>
      </c>
      <c r="AC33" s="283" t="str">
        <f aca="false">$R$3&amp;"r"&amp;$P33&amp;"c"&amp;AC$4</f>
        <v>Quarter!r33c14</v>
      </c>
      <c r="AD33" s="283" t="str">
        <f aca="false">$R$3&amp;"r"&amp;$P33&amp;"c"&amp;AD$4</f>
        <v>Quarter!r33c15</v>
      </c>
      <c r="AE33" s="283" t="str">
        <f aca="false">$R$3&amp;"r"&amp;$P33&amp;"c"&amp;AE$4</f>
        <v>Quarter!r33c16</v>
      </c>
      <c r="AF33" s="283" t="str">
        <f aca="false">$R$3&amp;"r"&amp;$P33&amp;"c"&amp;AF$4</f>
        <v>Quarter!r33c17</v>
      </c>
      <c r="AG33" s="283" t="str">
        <f aca="false">$R$3&amp;"r"&amp;$P33&amp;"c"&amp;AG$4</f>
        <v>Quarter!r33c18</v>
      </c>
      <c r="AH33" s="283" t="str">
        <f aca="false">$R$3&amp;"r"&amp;$P33&amp;"c"&amp;AH$4</f>
        <v>Quarter!r33c19</v>
      </c>
      <c r="AI33" s="283" t="str">
        <f aca="false">$R$3&amp;"r"&amp;$P33&amp;"c"&amp;AI$4</f>
        <v>Quarter!r33c20</v>
      </c>
      <c r="AJ33" s="283" t="str">
        <f aca="false">$R$3&amp;"r"&amp;$P33&amp;"c"&amp;AJ$4</f>
        <v>Quarter!r33c21</v>
      </c>
      <c r="AK33" s="283" t="str">
        <f aca="false">$R$3&amp;"r"&amp;$P33&amp;"c"&amp;AK$4</f>
        <v>Quarter!r33c22</v>
      </c>
      <c r="AL33" s="283" t="str">
        <f aca="false">$R$3&amp;"r"&amp;$P33&amp;"c"&amp;AL$4</f>
        <v>Quarter!r33c23</v>
      </c>
      <c r="AM33" s="283" t="str">
        <f aca="false">$R$3&amp;"r"&amp;$P33&amp;"c"&amp;AM$4</f>
        <v>Quarter!r33c24</v>
      </c>
      <c r="AN33" s="283" t="str">
        <f aca="false">$R$3&amp;"r"&amp;$P33&amp;"c"&amp;AN$4</f>
        <v>Quarter!r33c25</v>
      </c>
      <c r="AO33" s="283" t="str">
        <f aca="false">$R$3&amp;"r"&amp;$P33&amp;"c"&amp;AO$4</f>
        <v>Quarter!r33c26</v>
      </c>
      <c r="AP33" s="283" t="str">
        <f aca="false">$R$3&amp;"r"&amp;$P33&amp;"c"&amp;AP$4</f>
        <v>Quarter!r33c27</v>
      </c>
      <c r="AQ33" s="283" t="str">
        <f aca="false">$R$3&amp;"r"&amp;$P33&amp;"c"&amp;AQ$4</f>
        <v>Quarter!r33c28</v>
      </c>
      <c r="AR33" s="283" t="str">
        <f aca="false">$R$3&amp;"r"&amp;$P33&amp;"c"&amp;AR$4</f>
        <v>Quarter!r33c29</v>
      </c>
      <c r="AS33" s="283" t="str">
        <f aca="false">$R$3&amp;"r"&amp;$P33&amp;"c"&amp;AS$4</f>
        <v>Quarter!r33c30</v>
      </c>
      <c r="AT33" s="283" t="str">
        <f aca="false">$R$3&amp;"r"&amp;$P33&amp;"c"&amp;AT$4</f>
        <v>Quarter!r33c31</v>
      </c>
      <c r="AU33" s="283" t="str">
        <f aca="false">$R$3&amp;"r"&amp;$P33&amp;"c"&amp;AU$4</f>
        <v>Quarter!r33c32</v>
      </c>
      <c r="AV33" s="283" t="str">
        <f aca="false">$R$3&amp;"r"&amp;$P33&amp;"c"&amp;AV$4</f>
        <v>Quarter!r33c33</v>
      </c>
      <c r="AW33" s="283" t="str">
        <f aca="false">$R$3&amp;"r"&amp;$P33&amp;"c"&amp;AW$4</f>
        <v>Quarter!r33c34</v>
      </c>
      <c r="AX33" s="283" t="str">
        <f aca="false">$R$3&amp;"r"&amp;$P33&amp;"c"&amp;AX$4</f>
        <v>Quarter!r33c35</v>
      </c>
      <c r="AY33" s="283" t="str">
        <f aca="false">$R$3&amp;"r"&amp;$P33&amp;"c"&amp;AY$4</f>
        <v>Quarter!r33c36</v>
      </c>
      <c r="AZ33" s="283" t="str">
        <f aca="false">$R$3&amp;"r"&amp;$P33&amp;"c"&amp;AZ$4</f>
        <v>Quarter!r33c37</v>
      </c>
      <c r="BA33" s="283" t="str">
        <f aca="false">$R$3&amp;"r"&amp;$P33&amp;"c"&amp;BA$4</f>
        <v>Quarter!r33c38</v>
      </c>
      <c r="BB33" s="283" t="str">
        <f aca="false">$R$3&amp;"r"&amp;$P33&amp;"c"&amp;BB$4</f>
        <v>Quarter!r33c39</v>
      </c>
      <c r="BC33" s="283" t="str">
        <f aca="false">$R$3&amp;"r"&amp;$P33&amp;"c"&amp;BC$4</f>
        <v>Quarter!r33c40</v>
      </c>
      <c r="BD33" s="283" t="str">
        <f aca="false">$R$3&amp;"r"&amp;$P33&amp;"c"&amp;BD$4</f>
        <v>Quarter!r33c41</v>
      </c>
      <c r="BE33" s="283" t="str">
        <f aca="false">$R$3&amp;"r"&amp;$P33&amp;"c"&amp;BE$4</f>
        <v>Quarter!r33c42</v>
      </c>
      <c r="BF33" s="283" t="str">
        <f aca="false">$R$3&amp;"r"&amp;$P33&amp;"c"&amp;BF$4</f>
        <v>Quarter!r33c43</v>
      </c>
      <c r="BG33" s="283" t="str">
        <f aca="false">$R$3&amp;"r"&amp;$P33&amp;"c"&amp;BG$4</f>
        <v>Quarter!r33c44</v>
      </c>
      <c r="BH33" s="283" t="str">
        <f aca="false">$R$3&amp;"r"&amp;$P33&amp;"c"&amp;BH$4</f>
        <v>Quarter!r33c45</v>
      </c>
      <c r="BI33" s="283" t="str">
        <f aca="false">$R$3&amp;"r"&amp;$P33&amp;"c"&amp;BI$4</f>
        <v>Quarter!r33c46</v>
      </c>
      <c r="BJ33" s="283" t="str">
        <f aca="false">$R$3&amp;"r"&amp;$P33&amp;"c"&amp;BJ$4</f>
        <v>Quarter!r33c47</v>
      </c>
      <c r="BK33" s="283" t="str">
        <f aca="false">$R$3&amp;"r"&amp;$P33&amp;"c"&amp;BK$4</f>
        <v>Quarter!r33c48</v>
      </c>
    </row>
    <row r="34" customFormat="false" ht="12.5" hidden="false" customHeight="false" outlineLevel="0" collapsed="false">
      <c r="B34" s="290" t="s">
        <v>149</v>
      </c>
      <c r="C34" s="283" t="n">
        <v>34</v>
      </c>
      <c r="D34" s="283" t="str">
        <f aca="false">$E$3&amp;"r"&amp;$C34&amp;"c"&amp;D$4</f>
        <v>Annual!r34c2</v>
      </c>
      <c r="E34" s="283" t="str">
        <f aca="false">$E$3&amp;"r"&amp;$C34&amp;"c"&amp;E$4</f>
        <v>Annual!r34c3</v>
      </c>
      <c r="F34" s="283" t="str">
        <f aca="false">$E$3&amp;"r"&amp;$C34&amp;"c"&amp;F$4</f>
        <v>Annual!r34c4</v>
      </c>
      <c r="G34" s="283" t="str">
        <f aca="false">$E$3&amp;"r"&amp;$C34&amp;"c"&amp;G$4</f>
        <v>Annual!r34c5</v>
      </c>
      <c r="H34" s="283" t="str">
        <f aca="false">$E$3&amp;"r"&amp;$C34&amp;"c"&amp;H$4</f>
        <v>Annual!r34c6</v>
      </c>
      <c r="I34" s="283" t="str">
        <f aca="false">$E$3&amp;"r"&amp;$C34&amp;"c"&amp;I$4</f>
        <v>Annual!r34c7</v>
      </c>
      <c r="J34" s="283" t="str">
        <f aca="false">$E$3&amp;"r"&amp;$C34&amp;"c"&amp;J$4</f>
        <v>Annual!r34c8</v>
      </c>
      <c r="K34" s="283" t="str">
        <f aca="false">$E$3&amp;"r"&amp;$C34&amp;"c"&amp;K$4</f>
        <v>Annual!r34c9</v>
      </c>
      <c r="L34" s="283" t="str">
        <f aca="false">$E$3&amp;"r"&amp;$C34&amp;"c"&amp;L$4</f>
        <v>Annual!r34c10</v>
      </c>
      <c r="M34" s="283" t="str">
        <f aca="false">$E$3&amp;"r"&amp;$C34&amp;"c"&amp;M$4</f>
        <v>Annual!r34c11</v>
      </c>
      <c r="N34" s="283" t="str">
        <f aca="false">$E$3&amp;"r"&amp;$C34&amp;"c"&amp;N$4</f>
        <v>Annual!r34c12</v>
      </c>
      <c r="O34" s="283" t="str">
        <f aca="false">$E$3&amp;"r"&amp;$C34&amp;"c"&amp;O$4</f>
        <v>Annual!r34c13</v>
      </c>
      <c r="P34" s="283" t="n">
        <v>34</v>
      </c>
      <c r="Q34" s="283" t="str">
        <f aca="false">$R$3&amp;"r"&amp;$P34&amp;"c"&amp;Q$4</f>
        <v>Quarter!r34c2</v>
      </c>
      <c r="R34" s="283" t="str">
        <f aca="false">$R$3&amp;"r"&amp;$P34&amp;"c"&amp;R$4</f>
        <v>Quarter!r34c3</v>
      </c>
      <c r="S34" s="283" t="str">
        <f aca="false">$R$3&amp;"r"&amp;$P34&amp;"c"&amp;S$4</f>
        <v>Quarter!r34c4</v>
      </c>
      <c r="T34" s="283" t="str">
        <f aca="false">$R$3&amp;"r"&amp;$P34&amp;"c"&amp;T$4</f>
        <v>Quarter!r34c5</v>
      </c>
      <c r="U34" s="283" t="str">
        <f aca="false">$R$3&amp;"r"&amp;$P34&amp;"c"&amp;U$4</f>
        <v>Quarter!r34c6</v>
      </c>
      <c r="V34" s="283" t="str">
        <f aca="false">$R$3&amp;"r"&amp;$P34&amp;"c"&amp;V$4</f>
        <v>Quarter!r34c7</v>
      </c>
      <c r="W34" s="283" t="str">
        <f aca="false">$R$3&amp;"r"&amp;$P34&amp;"c"&amp;W$4</f>
        <v>Quarter!r34c8</v>
      </c>
      <c r="X34" s="283" t="str">
        <f aca="false">$R$3&amp;"r"&amp;$P34&amp;"c"&amp;X$4</f>
        <v>Quarter!r34c9</v>
      </c>
      <c r="Y34" s="283" t="str">
        <f aca="false">$R$3&amp;"r"&amp;$P34&amp;"c"&amp;Y$4</f>
        <v>Quarter!r34c10</v>
      </c>
      <c r="Z34" s="283" t="str">
        <f aca="false">$R$3&amp;"r"&amp;$P34&amp;"c"&amp;Z$4</f>
        <v>Quarter!r34c11</v>
      </c>
      <c r="AA34" s="283" t="str">
        <f aca="false">$R$3&amp;"r"&amp;$P34&amp;"c"&amp;AA$4</f>
        <v>Quarter!r34c12</v>
      </c>
      <c r="AB34" s="283" t="str">
        <f aca="false">$R$3&amp;"r"&amp;$P34&amp;"c"&amp;AB$4</f>
        <v>Quarter!r34c13</v>
      </c>
      <c r="AC34" s="283" t="str">
        <f aca="false">$R$3&amp;"r"&amp;$P34&amp;"c"&amp;AC$4</f>
        <v>Quarter!r34c14</v>
      </c>
      <c r="AD34" s="283" t="str">
        <f aca="false">$R$3&amp;"r"&amp;$P34&amp;"c"&amp;AD$4</f>
        <v>Quarter!r34c15</v>
      </c>
      <c r="AE34" s="283" t="str">
        <f aca="false">$R$3&amp;"r"&amp;$P34&amp;"c"&amp;AE$4</f>
        <v>Quarter!r34c16</v>
      </c>
      <c r="AF34" s="283" t="str">
        <f aca="false">$R$3&amp;"r"&amp;$P34&amp;"c"&amp;AF$4</f>
        <v>Quarter!r34c17</v>
      </c>
      <c r="AG34" s="283" t="str">
        <f aca="false">$R$3&amp;"r"&amp;$P34&amp;"c"&amp;AG$4</f>
        <v>Quarter!r34c18</v>
      </c>
      <c r="AH34" s="283" t="str">
        <f aca="false">$R$3&amp;"r"&amp;$P34&amp;"c"&amp;AH$4</f>
        <v>Quarter!r34c19</v>
      </c>
      <c r="AI34" s="283" t="str">
        <f aca="false">$R$3&amp;"r"&amp;$P34&amp;"c"&amp;AI$4</f>
        <v>Quarter!r34c20</v>
      </c>
      <c r="AJ34" s="283" t="str">
        <f aca="false">$R$3&amp;"r"&amp;$P34&amp;"c"&amp;AJ$4</f>
        <v>Quarter!r34c21</v>
      </c>
      <c r="AK34" s="283" t="str">
        <f aca="false">$R$3&amp;"r"&amp;$P34&amp;"c"&amp;AK$4</f>
        <v>Quarter!r34c22</v>
      </c>
      <c r="AL34" s="283" t="str">
        <f aca="false">$R$3&amp;"r"&amp;$P34&amp;"c"&amp;AL$4</f>
        <v>Quarter!r34c23</v>
      </c>
      <c r="AM34" s="283" t="str">
        <f aca="false">$R$3&amp;"r"&amp;$P34&amp;"c"&amp;AM$4</f>
        <v>Quarter!r34c24</v>
      </c>
      <c r="AN34" s="283" t="str">
        <f aca="false">$R$3&amp;"r"&amp;$P34&amp;"c"&amp;AN$4</f>
        <v>Quarter!r34c25</v>
      </c>
      <c r="AO34" s="283" t="str">
        <f aca="false">$R$3&amp;"r"&amp;$P34&amp;"c"&amp;AO$4</f>
        <v>Quarter!r34c26</v>
      </c>
      <c r="AP34" s="283" t="str">
        <f aca="false">$R$3&amp;"r"&amp;$P34&amp;"c"&amp;AP$4</f>
        <v>Quarter!r34c27</v>
      </c>
      <c r="AQ34" s="283" t="str">
        <f aca="false">$R$3&amp;"r"&amp;$P34&amp;"c"&amp;AQ$4</f>
        <v>Quarter!r34c28</v>
      </c>
      <c r="AR34" s="283" t="str">
        <f aca="false">$R$3&amp;"r"&amp;$P34&amp;"c"&amp;AR$4</f>
        <v>Quarter!r34c29</v>
      </c>
      <c r="AS34" s="283" t="str">
        <f aca="false">$R$3&amp;"r"&amp;$P34&amp;"c"&amp;AS$4</f>
        <v>Quarter!r34c30</v>
      </c>
      <c r="AT34" s="283" t="str">
        <f aca="false">$R$3&amp;"r"&amp;$P34&amp;"c"&amp;AT$4</f>
        <v>Quarter!r34c31</v>
      </c>
      <c r="AU34" s="283" t="str">
        <f aca="false">$R$3&amp;"r"&amp;$P34&amp;"c"&amp;AU$4</f>
        <v>Quarter!r34c32</v>
      </c>
      <c r="AV34" s="283" t="str">
        <f aca="false">$R$3&amp;"r"&amp;$P34&amp;"c"&amp;AV$4</f>
        <v>Quarter!r34c33</v>
      </c>
      <c r="AW34" s="283" t="str">
        <f aca="false">$R$3&amp;"r"&amp;$P34&amp;"c"&amp;AW$4</f>
        <v>Quarter!r34c34</v>
      </c>
      <c r="AX34" s="283" t="str">
        <f aca="false">$R$3&amp;"r"&amp;$P34&amp;"c"&amp;AX$4</f>
        <v>Quarter!r34c35</v>
      </c>
      <c r="AY34" s="283" t="str">
        <f aca="false">$R$3&amp;"r"&amp;$P34&amp;"c"&amp;AY$4</f>
        <v>Quarter!r34c36</v>
      </c>
      <c r="AZ34" s="283" t="str">
        <f aca="false">$R$3&amp;"r"&amp;$P34&amp;"c"&amp;AZ$4</f>
        <v>Quarter!r34c37</v>
      </c>
      <c r="BA34" s="283" t="str">
        <f aca="false">$R$3&amp;"r"&amp;$P34&amp;"c"&amp;BA$4</f>
        <v>Quarter!r34c38</v>
      </c>
      <c r="BB34" s="283" t="str">
        <f aca="false">$R$3&amp;"r"&amp;$P34&amp;"c"&amp;BB$4</f>
        <v>Quarter!r34c39</v>
      </c>
      <c r="BC34" s="283" t="str">
        <f aca="false">$R$3&amp;"r"&amp;$P34&amp;"c"&amp;BC$4</f>
        <v>Quarter!r34c40</v>
      </c>
      <c r="BD34" s="283" t="str">
        <f aca="false">$R$3&amp;"r"&amp;$P34&amp;"c"&amp;BD$4</f>
        <v>Quarter!r34c41</v>
      </c>
      <c r="BE34" s="283" t="str">
        <f aca="false">$R$3&amp;"r"&amp;$P34&amp;"c"&amp;BE$4</f>
        <v>Quarter!r34c42</v>
      </c>
      <c r="BF34" s="283" t="str">
        <f aca="false">$R$3&amp;"r"&amp;$P34&amp;"c"&amp;BF$4</f>
        <v>Quarter!r34c43</v>
      </c>
      <c r="BG34" s="283" t="str">
        <f aca="false">$R$3&amp;"r"&amp;$P34&amp;"c"&amp;BG$4</f>
        <v>Quarter!r34c44</v>
      </c>
      <c r="BH34" s="283" t="str">
        <f aca="false">$R$3&amp;"r"&amp;$P34&amp;"c"&amp;BH$4</f>
        <v>Quarter!r34c45</v>
      </c>
      <c r="BI34" s="283" t="str">
        <f aca="false">$R$3&amp;"r"&amp;$P34&amp;"c"&amp;BI$4</f>
        <v>Quarter!r34c46</v>
      </c>
      <c r="BJ34" s="283" t="str">
        <f aca="false">$R$3&amp;"r"&amp;$P34&amp;"c"&amp;BJ$4</f>
        <v>Quarter!r34c47</v>
      </c>
      <c r="BK34" s="283" t="str">
        <f aca="false">$R$3&amp;"r"&amp;$P34&amp;"c"&amp;BK$4</f>
        <v>Quarter!r34c48</v>
      </c>
    </row>
    <row r="35" customFormat="false" ht="12.5" hidden="false" customHeight="false" outlineLevel="0" collapsed="false">
      <c r="B35" s="290" t="s">
        <v>296</v>
      </c>
      <c r="C35" s="283" t="n">
        <v>35</v>
      </c>
      <c r="D35" s="283" t="str">
        <f aca="false">$E$3&amp;"r"&amp;$C35&amp;"c"&amp;D$4</f>
        <v>Annual!r35c2</v>
      </c>
      <c r="E35" s="283" t="str">
        <f aca="false">$E$3&amp;"r"&amp;$C35&amp;"c"&amp;E$4</f>
        <v>Annual!r35c3</v>
      </c>
      <c r="F35" s="283" t="str">
        <f aca="false">$E$3&amp;"r"&amp;$C35&amp;"c"&amp;F$4</f>
        <v>Annual!r35c4</v>
      </c>
      <c r="G35" s="283" t="str">
        <f aca="false">$E$3&amp;"r"&amp;$C35&amp;"c"&amp;G$4</f>
        <v>Annual!r35c5</v>
      </c>
      <c r="H35" s="283" t="str">
        <f aca="false">$E$3&amp;"r"&amp;$C35&amp;"c"&amp;H$4</f>
        <v>Annual!r35c6</v>
      </c>
      <c r="I35" s="283" t="str">
        <f aca="false">$E$3&amp;"r"&amp;$C35&amp;"c"&amp;I$4</f>
        <v>Annual!r35c7</v>
      </c>
      <c r="J35" s="283" t="str">
        <f aca="false">$E$3&amp;"r"&amp;$C35&amp;"c"&amp;J$4</f>
        <v>Annual!r35c8</v>
      </c>
      <c r="K35" s="283" t="str">
        <f aca="false">$E$3&amp;"r"&amp;$C35&amp;"c"&amp;K$4</f>
        <v>Annual!r35c9</v>
      </c>
      <c r="L35" s="283" t="str">
        <f aca="false">$E$3&amp;"r"&amp;$C35&amp;"c"&amp;L$4</f>
        <v>Annual!r35c10</v>
      </c>
      <c r="M35" s="283" t="str">
        <f aca="false">$E$3&amp;"r"&amp;$C35&amp;"c"&amp;M$4</f>
        <v>Annual!r35c11</v>
      </c>
      <c r="N35" s="283" t="str">
        <f aca="false">$E$3&amp;"r"&amp;$C35&amp;"c"&amp;N$4</f>
        <v>Annual!r35c12</v>
      </c>
      <c r="O35" s="283" t="str">
        <f aca="false">$E$3&amp;"r"&amp;$C35&amp;"c"&amp;O$4</f>
        <v>Annual!r35c13</v>
      </c>
      <c r="P35" s="283" t="n">
        <v>35</v>
      </c>
      <c r="Q35" s="283" t="str">
        <f aca="false">$R$3&amp;"r"&amp;$P35&amp;"c"&amp;Q$4</f>
        <v>Quarter!r35c2</v>
      </c>
      <c r="R35" s="283" t="str">
        <f aca="false">$R$3&amp;"r"&amp;$P35&amp;"c"&amp;R$4</f>
        <v>Quarter!r35c3</v>
      </c>
      <c r="S35" s="283" t="str">
        <f aca="false">$R$3&amp;"r"&amp;$P35&amp;"c"&amp;S$4</f>
        <v>Quarter!r35c4</v>
      </c>
      <c r="T35" s="283" t="str">
        <f aca="false">$R$3&amp;"r"&amp;$P35&amp;"c"&amp;T$4</f>
        <v>Quarter!r35c5</v>
      </c>
      <c r="U35" s="283" t="str">
        <f aca="false">$R$3&amp;"r"&amp;$P35&amp;"c"&amp;U$4</f>
        <v>Quarter!r35c6</v>
      </c>
      <c r="V35" s="283" t="str">
        <f aca="false">$R$3&amp;"r"&amp;$P35&amp;"c"&amp;V$4</f>
        <v>Quarter!r35c7</v>
      </c>
      <c r="W35" s="283" t="str">
        <f aca="false">$R$3&amp;"r"&amp;$P35&amp;"c"&amp;W$4</f>
        <v>Quarter!r35c8</v>
      </c>
      <c r="X35" s="283" t="str">
        <f aca="false">$R$3&amp;"r"&amp;$P35&amp;"c"&amp;X$4</f>
        <v>Quarter!r35c9</v>
      </c>
      <c r="Y35" s="283" t="str">
        <f aca="false">$R$3&amp;"r"&amp;$P35&amp;"c"&amp;Y$4</f>
        <v>Quarter!r35c10</v>
      </c>
      <c r="Z35" s="283" t="str">
        <f aca="false">$R$3&amp;"r"&amp;$P35&amp;"c"&amp;Z$4</f>
        <v>Quarter!r35c11</v>
      </c>
      <c r="AA35" s="283" t="str">
        <f aca="false">$R$3&amp;"r"&amp;$P35&amp;"c"&amp;AA$4</f>
        <v>Quarter!r35c12</v>
      </c>
      <c r="AB35" s="283" t="str">
        <f aca="false">$R$3&amp;"r"&amp;$P35&amp;"c"&amp;AB$4</f>
        <v>Quarter!r35c13</v>
      </c>
      <c r="AC35" s="283" t="str">
        <f aca="false">$R$3&amp;"r"&amp;$P35&amp;"c"&amp;AC$4</f>
        <v>Quarter!r35c14</v>
      </c>
      <c r="AD35" s="283" t="str">
        <f aca="false">$R$3&amp;"r"&amp;$P35&amp;"c"&amp;AD$4</f>
        <v>Quarter!r35c15</v>
      </c>
      <c r="AE35" s="283" t="str">
        <f aca="false">$R$3&amp;"r"&amp;$P35&amp;"c"&amp;AE$4</f>
        <v>Quarter!r35c16</v>
      </c>
      <c r="AF35" s="283" t="str">
        <f aca="false">$R$3&amp;"r"&amp;$P35&amp;"c"&amp;AF$4</f>
        <v>Quarter!r35c17</v>
      </c>
      <c r="AG35" s="283" t="str">
        <f aca="false">$R$3&amp;"r"&amp;$P35&amp;"c"&amp;AG$4</f>
        <v>Quarter!r35c18</v>
      </c>
      <c r="AH35" s="283" t="str">
        <f aca="false">$R$3&amp;"r"&amp;$P35&amp;"c"&amp;AH$4</f>
        <v>Quarter!r35c19</v>
      </c>
      <c r="AI35" s="283" t="str">
        <f aca="false">$R$3&amp;"r"&amp;$P35&amp;"c"&amp;AI$4</f>
        <v>Quarter!r35c20</v>
      </c>
      <c r="AJ35" s="283" t="str">
        <f aca="false">$R$3&amp;"r"&amp;$P35&amp;"c"&amp;AJ$4</f>
        <v>Quarter!r35c21</v>
      </c>
      <c r="AK35" s="283" t="str">
        <f aca="false">$R$3&amp;"r"&amp;$P35&amp;"c"&amp;AK$4</f>
        <v>Quarter!r35c22</v>
      </c>
      <c r="AL35" s="283" t="str">
        <f aca="false">$R$3&amp;"r"&amp;$P35&amp;"c"&amp;AL$4</f>
        <v>Quarter!r35c23</v>
      </c>
      <c r="AM35" s="283" t="str">
        <f aca="false">$R$3&amp;"r"&amp;$P35&amp;"c"&amp;AM$4</f>
        <v>Quarter!r35c24</v>
      </c>
      <c r="AN35" s="283" t="str">
        <f aca="false">$R$3&amp;"r"&amp;$P35&amp;"c"&amp;AN$4</f>
        <v>Quarter!r35c25</v>
      </c>
      <c r="AO35" s="283" t="str">
        <f aca="false">$R$3&amp;"r"&amp;$P35&amp;"c"&amp;AO$4</f>
        <v>Quarter!r35c26</v>
      </c>
      <c r="AP35" s="283" t="str">
        <f aca="false">$R$3&amp;"r"&amp;$P35&amp;"c"&amp;AP$4</f>
        <v>Quarter!r35c27</v>
      </c>
      <c r="AQ35" s="283" t="str">
        <f aca="false">$R$3&amp;"r"&amp;$P35&amp;"c"&amp;AQ$4</f>
        <v>Quarter!r35c28</v>
      </c>
      <c r="AR35" s="283" t="str">
        <f aca="false">$R$3&amp;"r"&amp;$P35&amp;"c"&amp;AR$4</f>
        <v>Quarter!r35c29</v>
      </c>
      <c r="AS35" s="283" t="str">
        <f aca="false">$R$3&amp;"r"&amp;$P35&amp;"c"&amp;AS$4</f>
        <v>Quarter!r35c30</v>
      </c>
      <c r="AT35" s="283" t="str">
        <f aca="false">$R$3&amp;"r"&amp;$P35&amp;"c"&amp;AT$4</f>
        <v>Quarter!r35c31</v>
      </c>
      <c r="AU35" s="283" t="str">
        <f aca="false">$R$3&amp;"r"&amp;$P35&amp;"c"&amp;AU$4</f>
        <v>Quarter!r35c32</v>
      </c>
      <c r="AV35" s="283" t="str">
        <f aca="false">$R$3&amp;"r"&amp;$P35&amp;"c"&amp;AV$4</f>
        <v>Quarter!r35c33</v>
      </c>
      <c r="AW35" s="283" t="str">
        <f aca="false">$R$3&amp;"r"&amp;$P35&amp;"c"&amp;AW$4</f>
        <v>Quarter!r35c34</v>
      </c>
      <c r="AX35" s="283" t="str">
        <f aca="false">$R$3&amp;"r"&amp;$P35&amp;"c"&amp;AX$4</f>
        <v>Quarter!r35c35</v>
      </c>
      <c r="AY35" s="283" t="str">
        <f aca="false">$R$3&amp;"r"&amp;$P35&amp;"c"&amp;AY$4</f>
        <v>Quarter!r35c36</v>
      </c>
      <c r="AZ35" s="283" t="str">
        <f aca="false">$R$3&amp;"r"&amp;$P35&amp;"c"&amp;AZ$4</f>
        <v>Quarter!r35c37</v>
      </c>
      <c r="BA35" s="283" t="str">
        <f aca="false">$R$3&amp;"r"&amp;$P35&amp;"c"&amp;BA$4</f>
        <v>Quarter!r35c38</v>
      </c>
      <c r="BB35" s="283" t="str">
        <f aca="false">$R$3&amp;"r"&amp;$P35&amp;"c"&amp;BB$4</f>
        <v>Quarter!r35c39</v>
      </c>
      <c r="BC35" s="283" t="str">
        <f aca="false">$R$3&amp;"r"&amp;$P35&amp;"c"&amp;BC$4</f>
        <v>Quarter!r35c40</v>
      </c>
      <c r="BD35" s="283" t="str">
        <f aca="false">$R$3&amp;"r"&amp;$P35&amp;"c"&amp;BD$4</f>
        <v>Quarter!r35c41</v>
      </c>
      <c r="BE35" s="283" t="str">
        <f aca="false">$R$3&amp;"r"&amp;$P35&amp;"c"&amp;BE$4</f>
        <v>Quarter!r35c42</v>
      </c>
      <c r="BF35" s="283" t="str">
        <f aca="false">$R$3&amp;"r"&amp;$P35&amp;"c"&amp;BF$4</f>
        <v>Quarter!r35c43</v>
      </c>
      <c r="BG35" s="283" t="str">
        <f aca="false">$R$3&amp;"r"&amp;$P35&amp;"c"&amp;BG$4</f>
        <v>Quarter!r35c44</v>
      </c>
      <c r="BH35" s="283" t="str">
        <f aca="false">$R$3&amp;"r"&amp;$P35&amp;"c"&amp;BH$4</f>
        <v>Quarter!r35c45</v>
      </c>
      <c r="BI35" s="283" t="str">
        <f aca="false">$R$3&amp;"r"&amp;$P35&amp;"c"&amp;BI$4</f>
        <v>Quarter!r35c46</v>
      </c>
      <c r="BJ35" s="283" t="str">
        <f aca="false">$R$3&amp;"r"&amp;$P35&amp;"c"&amp;BJ$4</f>
        <v>Quarter!r35c47</v>
      </c>
      <c r="BK35" s="283" t="str">
        <f aca="false">$R$3&amp;"r"&amp;$P35&amp;"c"&amp;BK$4</f>
        <v>Quarter!r35c48</v>
      </c>
    </row>
    <row r="36" customFormat="false" ht="13" hidden="false" customHeight="false" outlineLevel="0" collapsed="false">
      <c r="B36" s="291" t="s">
        <v>297</v>
      </c>
      <c r="C36" s="283" t="n">
        <v>36</v>
      </c>
      <c r="D36" s="283" t="str">
        <f aca="false">$E$3&amp;"r"&amp;$C36&amp;"c"&amp;D$4</f>
        <v>Annual!r36c2</v>
      </c>
      <c r="E36" s="283" t="str">
        <f aca="false">$E$3&amp;"r"&amp;$C36&amp;"c"&amp;E$4</f>
        <v>Annual!r36c3</v>
      </c>
      <c r="F36" s="283" t="str">
        <f aca="false">$E$3&amp;"r"&amp;$C36&amp;"c"&amp;F$4</f>
        <v>Annual!r36c4</v>
      </c>
      <c r="G36" s="283" t="str">
        <f aca="false">$E$3&amp;"r"&amp;$C36&amp;"c"&amp;G$4</f>
        <v>Annual!r36c5</v>
      </c>
      <c r="H36" s="283" t="str">
        <f aca="false">$E$3&amp;"r"&amp;$C36&amp;"c"&amp;H$4</f>
        <v>Annual!r36c6</v>
      </c>
      <c r="I36" s="283" t="str">
        <f aca="false">$E$3&amp;"r"&amp;$C36&amp;"c"&amp;I$4</f>
        <v>Annual!r36c7</v>
      </c>
      <c r="J36" s="283" t="str">
        <f aca="false">$E$3&amp;"r"&amp;$C36&amp;"c"&amp;J$4</f>
        <v>Annual!r36c8</v>
      </c>
      <c r="K36" s="283" t="str">
        <f aca="false">$E$3&amp;"r"&amp;$C36&amp;"c"&amp;K$4</f>
        <v>Annual!r36c9</v>
      </c>
      <c r="L36" s="283" t="str">
        <f aca="false">$E$3&amp;"r"&amp;$C36&amp;"c"&amp;L$4</f>
        <v>Annual!r36c10</v>
      </c>
      <c r="M36" s="283" t="str">
        <f aca="false">$E$3&amp;"r"&amp;$C36&amp;"c"&amp;M$4</f>
        <v>Annual!r36c11</v>
      </c>
      <c r="N36" s="283" t="str">
        <f aca="false">$E$3&amp;"r"&amp;$C36&amp;"c"&amp;N$4</f>
        <v>Annual!r36c12</v>
      </c>
      <c r="O36" s="283" t="str">
        <f aca="false">$E$3&amp;"r"&amp;$C36&amp;"c"&amp;O$4</f>
        <v>Annual!r36c13</v>
      </c>
      <c r="P36" s="283" t="n">
        <v>36</v>
      </c>
      <c r="Q36" s="283" t="str">
        <f aca="false">$R$3&amp;"r"&amp;$P36&amp;"c"&amp;Q$4</f>
        <v>Quarter!r36c2</v>
      </c>
      <c r="R36" s="283" t="str">
        <f aca="false">$R$3&amp;"r"&amp;$P36&amp;"c"&amp;R$4</f>
        <v>Quarter!r36c3</v>
      </c>
      <c r="S36" s="283" t="str">
        <f aca="false">$R$3&amp;"r"&amp;$P36&amp;"c"&amp;S$4</f>
        <v>Quarter!r36c4</v>
      </c>
      <c r="T36" s="283" t="str">
        <f aca="false">$R$3&amp;"r"&amp;$P36&amp;"c"&amp;T$4</f>
        <v>Quarter!r36c5</v>
      </c>
      <c r="U36" s="283" t="str">
        <f aca="false">$R$3&amp;"r"&amp;$P36&amp;"c"&amp;U$4</f>
        <v>Quarter!r36c6</v>
      </c>
      <c r="V36" s="283" t="str">
        <f aca="false">$R$3&amp;"r"&amp;$P36&amp;"c"&amp;V$4</f>
        <v>Quarter!r36c7</v>
      </c>
      <c r="W36" s="283" t="str">
        <f aca="false">$R$3&amp;"r"&amp;$P36&amp;"c"&amp;W$4</f>
        <v>Quarter!r36c8</v>
      </c>
      <c r="X36" s="283" t="str">
        <f aca="false">$R$3&amp;"r"&amp;$P36&amp;"c"&amp;X$4</f>
        <v>Quarter!r36c9</v>
      </c>
      <c r="Y36" s="283" t="str">
        <f aca="false">$R$3&amp;"r"&amp;$P36&amp;"c"&amp;Y$4</f>
        <v>Quarter!r36c10</v>
      </c>
      <c r="Z36" s="283" t="str">
        <f aca="false">$R$3&amp;"r"&amp;$P36&amp;"c"&amp;Z$4</f>
        <v>Quarter!r36c11</v>
      </c>
      <c r="AA36" s="283" t="str">
        <f aca="false">$R$3&amp;"r"&amp;$P36&amp;"c"&amp;AA$4</f>
        <v>Quarter!r36c12</v>
      </c>
      <c r="AB36" s="283" t="str">
        <f aca="false">$R$3&amp;"r"&amp;$P36&amp;"c"&amp;AB$4</f>
        <v>Quarter!r36c13</v>
      </c>
      <c r="AC36" s="283" t="str">
        <f aca="false">$R$3&amp;"r"&amp;$P36&amp;"c"&amp;AC$4</f>
        <v>Quarter!r36c14</v>
      </c>
      <c r="AD36" s="283" t="str">
        <f aca="false">$R$3&amp;"r"&amp;$P36&amp;"c"&amp;AD$4</f>
        <v>Quarter!r36c15</v>
      </c>
      <c r="AE36" s="283" t="str">
        <f aca="false">$R$3&amp;"r"&amp;$P36&amp;"c"&amp;AE$4</f>
        <v>Quarter!r36c16</v>
      </c>
      <c r="AF36" s="283" t="str">
        <f aca="false">$R$3&amp;"r"&amp;$P36&amp;"c"&amp;AF$4</f>
        <v>Quarter!r36c17</v>
      </c>
      <c r="AG36" s="283" t="str">
        <f aca="false">$R$3&amp;"r"&amp;$P36&amp;"c"&amp;AG$4</f>
        <v>Quarter!r36c18</v>
      </c>
      <c r="AH36" s="283" t="str">
        <f aca="false">$R$3&amp;"r"&amp;$P36&amp;"c"&amp;AH$4</f>
        <v>Quarter!r36c19</v>
      </c>
      <c r="AI36" s="283" t="str">
        <f aca="false">$R$3&amp;"r"&amp;$P36&amp;"c"&amp;AI$4</f>
        <v>Quarter!r36c20</v>
      </c>
      <c r="AJ36" s="283" t="str">
        <f aca="false">$R$3&amp;"r"&amp;$P36&amp;"c"&amp;AJ$4</f>
        <v>Quarter!r36c21</v>
      </c>
      <c r="AK36" s="283" t="str">
        <f aca="false">$R$3&amp;"r"&amp;$P36&amp;"c"&amp;AK$4</f>
        <v>Quarter!r36c22</v>
      </c>
      <c r="AL36" s="283" t="str">
        <f aca="false">$R$3&amp;"r"&amp;$P36&amp;"c"&amp;AL$4</f>
        <v>Quarter!r36c23</v>
      </c>
      <c r="AM36" s="283" t="str">
        <f aca="false">$R$3&amp;"r"&amp;$P36&amp;"c"&amp;AM$4</f>
        <v>Quarter!r36c24</v>
      </c>
      <c r="AN36" s="283" t="str">
        <f aca="false">$R$3&amp;"r"&amp;$P36&amp;"c"&amp;AN$4</f>
        <v>Quarter!r36c25</v>
      </c>
      <c r="AO36" s="283" t="str">
        <f aca="false">$R$3&amp;"r"&amp;$P36&amp;"c"&amp;AO$4</f>
        <v>Quarter!r36c26</v>
      </c>
      <c r="AP36" s="283" t="str">
        <f aca="false">$R$3&amp;"r"&amp;$P36&amp;"c"&amp;AP$4</f>
        <v>Quarter!r36c27</v>
      </c>
      <c r="AQ36" s="283" t="str">
        <f aca="false">$R$3&amp;"r"&amp;$P36&amp;"c"&amp;AQ$4</f>
        <v>Quarter!r36c28</v>
      </c>
      <c r="AR36" s="283" t="str">
        <f aca="false">$R$3&amp;"r"&amp;$P36&amp;"c"&amp;AR$4</f>
        <v>Quarter!r36c29</v>
      </c>
      <c r="AS36" s="283" t="str">
        <f aca="false">$R$3&amp;"r"&amp;$P36&amp;"c"&amp;AS$4</f>
        <v>Quarter!r36c30</v>
      </c>
      <c r="AT36" s="283" t="str">
        <f aca="false">$R$3&amp;"r"&amp;$P36&amp;"c"&amp;AT$4</f>
        <v>Quarter!r36c31</v>
      </c>
      <c r="AU36" s="283" t="str">
        <f aca="false">$R$3&amp;"r"&amp;$P36&amp;"c"&amp;AU$4</f>
        <v>Quarter!r36c32</v>
      </c>
      <c r="AV36" s="283" t="str">
        <f aca="false">$R$3&amp;"r"&amp;$P36&amp;"c"&amp;AV$4</f>
        <v>Quarter!r36c33</v>
      </c>
      <c r="AW36" s="283" t="str">
        <f aca="false">$R$3&amp;"r"&amp;$P36&amp;"c"&amp;AW$4</f>
        <v>Quarter!r36c34</v>
      </c>
      <c r="AX36" s="283" t="str">
        <f aca="false">$R$3&amp;"r"&amp;$P36&amp;"c"&amp;AX$4</f>
        <v>Quarter!r36c35</v>
      </c>
      <c r="AY36" s="283" t="str">
        <f aca="false">$R$3&amp;"r"&amp;$P36&amp;"c"&amp;AY$4</f>
        <v>Quarter!r36c36</v>
      </c>
      <c r="AZ36" s="283" t="str">
        <f aca="false">$R$3&amp;"r"&amp;$P36&amp;"c"&amp;AZ$4</f>
        <v>Quarter!r36c37</v>
      </c>
      <c r="BA36" s="283" t="str">
        <f aca="false">$R$3&amp;"r"&amp;$P36&amp;"c"&amp;BA$4</f>
        <v>Quarter!r36c38</v>
      </c>
      <c r="BB36" s="283" t="str">
        <f aca="false">$R$3&amp;"r"&amp;$P36&amp;"c"&amp;BB$4</f>
        <v>Quarter!r36c39</v>
      </c>
      <c r="BC36" s="283" t="str">
        <f aca="false">$R$3&amp;"r"&amp;$P36&amp;"c"&amp;BC$4</f>
        <v>Quarter!r36c40</v>
      </c>
      <c r="BD36" s="283" t="str">
        <f aca="false">$R$3&amp;"r"&amp;$P36&amp;"c"&amp;BD$4</f>
        <v>Quarter!r36c41</v>
      </c>
      <c r="BE36" s="283" t="str">
        <f aca="false">$R$3&amp;"r"&amp;$P36&amp;"c"&amp;BE$4</f>
        <v>Quarter!r36c42</v>
      </c>
      <c r="BF36" s="283" t="str">
        <f aca="false">$R$3&amp;"r"&amp;$P36&amp;"c"&amp;BF$4</f>
        <v>Quarter!r36c43</v>
      </c>
      <c r="BG36" s="283" t="str">
        <f aca="false">$R$3&amp;"r"&amp;$P36&amp;"c"&amp;BG$4</f>
        <v>Quarter!r36c44</v>
      </c>
      <c r="BH36" s="283" t="str">
        <f aca="false">$R$3&amp;"r"&amp;$P36&amp;"c"&amp;BH$4</f>
        <v>Quarter!r36c45</v>
      </c>
      <c r="BI36" s="283" t="str">
        <f aca="false">$R$3&amp;"r"&amp;$P36&amp;"c"&amp;BI$4</f>
        <v>Quarter!r36c46</v>
      </c>
      <c r="BJ36" s="283" t="str">
        <f aca="false">$R$3&amp;"r"&amp;$P36&amp;"c"&amp;BJ$4</f>
        <v>Quarter!r36c47</v>
      </c>
      <c r="BK36" s="283" t="str">
        <f aca="false">$R$3&amp;"r"&amp;$P36&amp;"c"&amp;BK$4</f>
        <v>Quarter!r36c48</v>
      </c>
    </row>
    <row r="37" customFormat="false" ht="15" hidden="false" customHeight="false" outlineLevel="0" collapsed="false">
      <c r="B37" s="292" t="s">
        <v>298</v>
      </c>
      <c r="C37" s="283" t="n">
        <v>37</v>
      </c>
      <c r="D37" s="283" t="str">
        <f aca="false">$E$3&amp;"r"&amp;$C37&amp;"c"&amp;D$4</f>
        <v>Annual!r37c2</v>
      </c>
      <c r="E37" s="283" t="str">
        <f aca="false">$E$3&amp;"r"&amp;$C37&amp;"c"&amp;E$4</f>
        <v>Annual!r37c3</v>
      </c>
      <c r="F37" s="283" t="str">
        <f aca="false">$E$3&amp;"r"&amp;$C37&amp;"c"&amp;F$4</f>
        <v>Annual!r37c4</v>
      </c>
      <c r="G37" s="283" t="str">
        <f aca="false">$E$3&amp;"r"&amp;$C37&amp;"c"&amp;G$4</f>
        <v>Annual!r37c5</v>
      </c>
      <c r="H37" s="283" t="str">
        <f aca="false">$E$3&amp;"r"&amp;$C37&amp;"c"&amp;H$4</f>
        <v>Annual!r37c6</v>
      </c>
      <c r="I37" s="283" t="str">
        <f aca="false">$E$3&amp;"r"&amp;$C37&amp;"c"&amp;I$4</f>
        <v>Annual!r37c7</v>
      </c>
      <c r="J37" s="283" t="str">
        <f aca="false">$E$3&amp;"r"&amp;$C37&amp;"c"&amp;J$4</f>
        <v>Annual!r37c8</v>
      </c>
      <c r="K37" s="283" t="str">
        <f aca="false">$E$3&amp;"r"&amp;$C37&amp;"c"&amp;K$4</f>
        <v>Annual!r37c9</v>
      </c>
      <c r="L37" s="283" t="str">
        <f aca="false">$E$3&amp;"r"&amp;$C37&amp;"c"&amp;L$4</f>
        <v>Annual!r37c10</v>
      </c>
      <c r="M37" s="283" t="str">
        <f aca="false">$E$3&amp;"r"&amp;$C37&amp;"c"&amp;M$4</f>
        <v>Annual!r37c11</v>
      </c>
      <c r="N37" s="283" t="str">
        <f aca="false">$E$3&amp;"r"&amp;$C37&amp;"c"&amp;N$4</f>
        <v>Annual!r37c12</v>
      </c>
      <c r="O37" s="283" t="str">
        <f aca="false">$E$3&amp;"r"&amp;$C37&amp;"c"&amp;O$4</f>
        <v>Annual!r37c13</v>
      </c>
      <c r="P37" s="283" t="n">
        <v>37</v>
      </c>
      <c r="Q37" s="283" t="str">
        <f aca="false">$R$3&amp;"r"&amp;$P37&amp;"c"&amp;Q$4</f>
        <v>Quarter!r37c2</v>
      </c>
      <c r="R37" s="283" t="str">
        <f aca="false">$R$3&amp;"r"&amp;$P37&amp;"c"&amp;R$4</f>
        <v>Quarter!r37c3</v>
      </c>
      <c r="S37" s="283" t="str">
        <f aca="false">$R$3&amp;"r"&amp;$P37&amp;"c"&amp;S$4</f>
        <v>Quarter!r37c4</v>
      </c>
      <c r="T37" s="283" t="str">
        <f aca="false">$R$3&amp;"r"&amp;$P37&amp;"c"&amp;T$4</f>
        <v>Quarter!r37c5</v>
      </c>
      <c r="U37" s="283" t="str">
        <f aca="false">$R$3&amp;"r"&amp;$P37&amp;"c"&amp;U$4</f>
        <v>Quarter!r37c6</v>
      </c>
      <c r="V37" s="283" t="str">
        <f aca="false">$R$3&amp;"r"&amp;$P37&amp;"c"&amp;V$4</f>
        <v>Quarter!r37c7</v>
      </c>
      <c r="W37" s="283" t="str">
        <f aca="false">$R$3&amp;"r"&amp;$P37&amp;"c"&amp;W$4</f>
        <v>Quarter!r37c8</v>
      </c>
      <c r="X37" s="283" t="str">
        <f aca="false">$R$3&amp;"r"&amp;$P37&amp;"c"&amp;X$4</f>
        <v>Quarter!r37c9</v>
      </c>
      <c r="Y37" s="283" t="str">
        <f aca="false">$R$3&amp;"r"&amp;$P37&amp;"c"&amp;Y$4</f>
        <v>Quarter!r37c10</v>
      </c>
      <c r="Z37" s="283" t="str">
        <f aca="false">$R$3&amp;"r"&amp;$P37&amp;"c"&amp;Z$4</f>
        <v>Quarter!r37c11</v>
      </c>
      <c r="AA37" s="283" t="str">
        <f aca="false">$R$3&amp;"r"&amp;$P37&amp;"c"&amp;AA$4</f>
        <v>Quarter!r37c12</v>
      </c>
      <c r="AB37" s="283" t="str">
        <f aca="false">$R$3&amp;"r"&amp;$P37&amp;"c"&amp;AB$4</f>
        <v>Quarter!r37c13</v>
      </c>
      <c r="AC37" s="283" t="str">
        <f aca="false">$R$3&amp;"r"&amp;$P37&amp;"c"&amp;AC$4</f>
        <v>Quarter!r37c14</v>
      </c>
      <c r="AD37" s="283" t="str">
        <f aca="false">$R$3&amp;"r"&amp;$P37&amp;"c"&amp;AD$4</f>
        <v>Quarter!r37c15</v>
      </c>
      <c r="AE37" s="283" t="str">
        <f aca="false">$R$3&amp;"r"&amp;$P37&amp;"c"&amp;AE$4</f>
        <v>Quarter!r37c16</v>
      </c>
      <c r="AF37" s="283" t="str">
        <f aca="false">$R$3&amp;"r"&amp;$P37&amp;"c"&amp;AF$4</f>
        <v>Quarter!r37c17</v>
      </c>
      <c r="AG37" s="283" t="str">
        <f aca="false">$R$3&amp;"r"&amp;$P37&amp;"c"&amp;AG$4</f>
        <v>Quarter!r37c18</v>
      </c>
      <c r="AH37" s="283" t="str">
        <f aca="false">$R$3&amp;"r"&amp;$P37&amp;"c"&amp;AH$4</f>
        <v>Quarter!r37c19</v>
      </c>
      <c r="AI37" s="283" t="str">
        <f aca="false">$R$3&amp;"r"&amp;$P37&amp;"c"&amp;AI$4</f>
        <v>Quarter!r37c20</v>
      </c>
      <c r="AJ37" s="283" t="str">
        <f aca="false">$R$3&amp;"r"&amp;$P37&amp;"c"&amp;AJ$4</f>
        <v>Quarter!r37c21</v>
      </c>
      <c r="AK37" s="283" t="str">
        <f aca="false">$R$3&amp;"r"&amp;$P37&amp;"c"&amp;AK$4</f>
        <v>Quarter!r37c22</v>
      </c>
      <c r="AL37" s="283" t="str">
        <f aca="false">$R$3&amp;"r"&amp;$P37&amp;"c"&amp;AL$4</f>
        <v>Quarter!r37c23</v>
      </c>
      <c r="AM37" s="283" t="str">
        <f aca="false">$R$3&amp;"r"&amp;$P37&amp;"c"&amp;AM$4</f>
        <v>Quarter!r37c24</v>
      </c>
      <c r="AN37" s="283" t="str">
        <f aca="false">$R$3&amp;"r"&amp;$P37&amp;"c"&amp;AN$4</f>
        <v>Quarter!r37c25</v>
      </c>
      <c r="AO37" s="283" t="str">
        <f aca="false">$R$3&amp;"r"&amp;$P37&amp;"c"&amp;AO$4</f>
        <v>Quarter!r37c26</v>
      </c>
      <c r="AP37" s="283" t="str">
        <f aca="false">$R$3&amp;"r"&amp;$P37&amp;"c"&amp;AP$4</f>
        <v>Quarter!r37c27</v>
      </c>
      <c r="AQ37" s="283" t="str">
        <f aca="false">$R$3&amp;"r"&amp;$P37&amp;"c"&amp;AQ$4</f>
        <v>Quarter!r37c28</v>
      </c>
      <c r="AR37" s="283" t="str">
        <f aca="false">$R$3&amp;"r"&amp;$P37&amp;"c"&amp;AR$4</f>
        <v>Quarter!r37c29</v>
      </c>
      <c r="AS37" s="283" t="str">
        <f aca="false">$R$3&amp;"r"&amp;$P37&amp;"c"&amp;AS$4</f>
        <v>Quarter!r37c30</v>
      </c>
      <c r="AT37" s="283" t="str">
        <f aca="false">$R$3&amp;"r"&amp;$P37&amp;"c"&amp;AT$4</f>
        <v>Quarter!r37c31</v>
      </c>
      <c r="AU37" s="283" t="str">
        <f aca="false">$R$3&amp;"r"&amp;$P37&amp;"c"&amp;AU$4</f>
        <v>Quarter!r37c32</v>
      </c>
      <c r="AV37" s="283" t="str">
        <f aca="false">$R$3&amp;"r"&amp;$P37&amp;"c"&amp;AV$4</f>
        <v>Quarter!r37c33</v>
      </c>
      <c r="AW37" s="283" t="str">
        <f aca="false">$R$3&amp;"r"&amp;$P37&amp;"c"&amp;AW$4</f>
        <v>Quarter!r37c34</v>
      </c>
      <c r="AX37" s="283" t="str">
        <f aca="false">$R$3&amp;"r"&amp;$P37&amp;"c"&amp;AX$4</f>
        <v>Quarter!r37c35</v>
      </c>
      <c r="AY37" s="283" t="str">
        <f aca="false">$R$3&amp;"r"&amp;$P37&amp;"c"&amp;AY$4</f>
        <v>Quarter!r37c36</v>
      </c>
      <c r="AZ37" s="283" t="str">
        <f aca="false">$R$3&amp;"r"&amp;$P37&amp;"c"&amp;AZ$4</f>
        <v>Quarter!r37c37</v>
      </c>
      <c r="BA37" s="283" t="str">
        <f aca="false">$R$3&amp;"r"&amp;$P37&amp;"c"&amp;BA$4</f>
        <v>Quarter!r37c38</v>
      </c>
      <c r="BB37" s="283" t="str">
        <f aca="false">$R$3&amp;"r"&amp;$P37&amp;"c"&amp;BB$4</f>
        <v>Quarter!r37c39</v>
      </c>
      <c r="BC37" s="283" t="str">
        <f aca="false">$R$3&amp;"r"&amp;$P37&amp;"c"&amp;BC$4</f>
        <v>Quarter!r37c40</v>
      </c>
      <c r="BD37" s="283" t="str">
        <f aca="false">$R$3&amp;"r"&amp;$P37&amp;"c"&amp;BD$4</f>
        <v>Quarter!r37c41</v>
      </c>
      <c r="BE37" s="283" t="str">
        <f aca="false">$R$3&amp;"r"&amp;$P37&amp;"c"&amp;BE$4</f>
        <v>Quarter!r37c42</v>
      </c>
      <c r="BF37" s="283" t="str">
        <f aca="false">$R$3&amp;"r"&amp;$P37&amp;"c"&amp;BF$4</f>
        <v>Quarter!r37c43</v>
      </c>
      <c r="BG37" s="283" t="str">
        <f aca="false">$R$3&amp;"r"&amp;$P37&amp;"c"&amp;BG$4</f>
        <v>Quarter!r37c44</v>
      </c>
      <c r="BH37" s="283" t="str">
        <f aca="false">$R$3&amp;"r"&amp;$P37&amp;"c"&amp;BH$4</f>
        <v>Quarter!r37c45</v>
      </c>
      <c r="BI37" s="283" t="str">
        <f aca="false">$R$3&amp;"r"&amp;$P37&amp;"c"&amp;BI$4</f>
        <v>Quarter!r37c46</v>
      </c>
      <c r="BJ37" s="283" t="str">
        <f aca="false">$R$3&amp;"r"&amp;$P37&amp;"c"&amp;BJ$4</f>
        <v>Quarter!r37c47</v>
      </c>
      <c r="BK37" s="283" t="str">
        <f aca="false">$R$3&amp;"r"&amp;$P37&amp;"c"&amp;BK$4</f>
        <v>Quarter!r37c48</v>
      </c>
    </row>
    <row r="38" customFormat="false" ht="13" hidden="false" customHeight="false" outlineLevel="0" collapsed="false"/>
    <row r="39" customFormat="false" ht="13" hidden="false" customHeight="false" outlineLevel="0" collapsed="false">
      <c r="B39" s="294" t="s">
        <v>299</v>
      </c>
      <c r="C39" s="283" t="n">
        <v>39</v>
      </c>
      <c r="D39" s="283" t="str">
        <f aca="false">$E$3&amp;"r"&amp;$C39&amp;"c"&amp;D$4</f>
        <v>Annual!r39c2</v>
      </c>
      <c r="E39" s="283" t="str">
        <f aca="false">$E$3&amp;"r"&amp;$C39&amp;"c"&amp;E$4</f>
        <v>Annual!r39c3</v>
      </c>
      <c r="F39" s="283" t="str">
        <f aca="false">$E$3&amp;"r"&amp;$C39&amp;"c"&amp;F$4</f>
        <v>Annual!r39c4</v>
      </c>
      <c r="G39" s="283" t="str">
        <f aca="false">$E$3&amp;"r"&amp;$C39&amp;"c"&amp;G$4</f>
        <v>Annual!r39c5</v>
      </c>
      <c r="H39" s="283" t="str">
        <f aca="false">$E$3&amp;"r"&amp;$C39&amp;"c"&amp;H$4</f>
        <v>Annual!r39c6</v>
      </c>
      <c r="I39" s="283" t="str">
        <f aca="false">$E$3&amp;"r"&amp;$C39&amp;"c"&amp;I$4</f>
        <v>Annual!r39c7</v>
      </c>
      <c r="J39" s="283" t="str">
        <f aca="false">$E$3&amp;"r"&amp;$C39&amp;"c"&amp;J$4</f>
        <v>Annual!r39c8</v>
      </c>
      <c r="K39" s="283" t="str">
        <f aca="false">$E$3&amp;"r"&amp;$C39&amp;"c"&amp;K$4</f>
        <v>Annual!r39c9</v>
      </c>
      <c r="L39" s="283" t="str">
        <f aca="false">$E$3&amp;"r"&amp;$C39&amp;"c"&amp;L$4</f>
        <v>Annual!r39c10</v>
      </c>
      <c r="M39" s="283" t="str">
        <f aca="false">$E$3&amp;"r"&amp;$C39&amp;"c"&amp;M$4</f>
        <v>Annual!r39c11</v>
      </c>
      <c r="N39" s="283" t="str">
        <f aca="false">$E$3&amp;"r"&amp;$C39&amp;"c"&amp;N$4</f>
        <v>Annual!r39c12</v>
      </c>
      <c r="O39" s="283" t="str">
        <f aca="false">$E$3&amp;"r"&amp;$C39&amp;"c"&amp;O$4</f>
        <v>Annual!r39c13</v>
      </c>
      <c r="P39" s="283" t="n">
        <v>39</v>
      </c>
      <c r="Q39" s="283" t="str">
        <f aca="false">$R$3&amp;"r"&amp;$P39&amp;"c"&amp;Q$4</f>
        <v>Quarter!r39c2</v>
      </c>
      <c r="R39" s="283" t="str">
        <f aca="false">$R$3&amp;"r"&amp;$P39&amp;"c"&amp;R$4</f>
        <v>Quarter!r39c3</v>
      </c>
      <c r="S39" s="283" t="str">
        <f aca="false">$R$3&amp;"r"&amp;$P39&amp;"c"&amp;S$4</f>
        <v>Quarter!r39c4</v>
      </c>
      <c r="T39" s="283" t="str">
        <f aca="false">$R$3&amp;"r"&amp;$P39&amp;"c"&amp;T$4</f>
        <v>Quarter!r39c5</v>
      </c>
      <c r="U39" s="283" t="str">
        <f aca="false">$R$3&amp;"r"&amp;$P39&amp;"c"&amp;U$4</f>
        <v>Quarter!r39c6</v>
      </c>
      <c r="V39" s="283" t="str">
        <f aca="false">$R$3&amp;"r"&amp;$P39&amp;"c"&amp;V$4</f>
        <v>Quarter!r39c7</v>
      </c>
      <c r="W39" s="283" t="str">
        <f aca="false">$R$3&amp;"r"&amp;$P39&amp;"c"&amp;W$4</f>
        <v>Quarter!r39c8</v>
      </c>
      <c r="X39" s="283" t="str">
        <f aca="false">$R$3&amp;"r"&amp;$P39&amp;"c"&amp;X$4</f>
        <v>Quarter!r39c9</v>
      </c>
      <c r="Y39" s="283" t="str">
        <f aca="false">$R$3&amp;"r"&amp;$P39&amp;"c"&amp;Y$4</f>
        <v>Quarter!r39c10</v>
      </c>
      <c r="Z39" s="283" t="str">
        <f aca="false">$R$3&amp;"r"&amp;$P39&amp;"c"&amp;Z$4</f>
        <v>Quarter!r39c11</v>
      </c>
      <c r="AA39" s="283" t="str">
        <f aca="false">$R$3&amp;"r"&amp;$P39&amp;"c"&amp;AA$4</f>
        <v>Quarter!r39c12</v>
      </c>
      <c r="AB39" s="283" t="str">
        <f aca="false">$R$3&amp;"r"&amp;$P39&amp;"c"&amp;AB$4</f>
        <v>Quarter!r39c13</v>
      </c>
      <c r="AC39" s="283" t="str">
        <f aca="false">$R$3&amp;"r"&amp;$P39&amp;"c"&amp;AC$4</f>
        <v>Quarter!r39c14</v>
      </c>
      <c r="AD39" s="283" t="str">
        <f aca="false">$R$3&amp;"r"&amp;$P39&amp;"c"&amp;AD$4</f>
        <v>Quarter!r39c15</v>
      </c>
      <c r="AE39" s="283" t="str">
        <f aca="false">$R$3&amp;"r"&amp;$P39&amp;"c"&amp;AE$4</f>
        <v>Quarter!r39c16</v>
      </c>
      <c r="AF39" s="283" t="str">
        <f aca="false">$R$3&amp;"r"&amp;$P39&amp;"c"&amp;AF$4</f>
        <v>Quarter!r39c17</v>
      </c>
      <c r="AG39" s="283" t="str">
        <f aca="false">$R$3&amp;"r"&amp;$P39&amp;"c"&amp;AG$4</f>
        <v>Quarter!r39c18</v>
      </c>
      <c r="AH39" s="283" t="str">
        <f aca="false">$R$3&amp;"r"&amp;$P39&amp;"c"&amp;AH$4</f>
        <v>Quarter!r39c19</v>
      </c>
      <c r="AI39" s="283" t="str">
        <f aca="false">$R$3&amp;"r"&amp;$P39&amp;"c"&amp;AI$4</f>
        <v>Quarter!r39c20</v>
      </c>
      <c r="AJ39" s="283" t="str">
        <f aca="false">$R$3&amp;"r"&amp;$P39&amp;"c"&amp;AJ$4</f>
        <v>Quarter!r39c21</v>
      </c>
      <c r="AK39" s="283" t="str">
        <f aca="false">$R$3&amp;"r"&amp;$P39&amp;"c"&amp;AK$4</f>
        <v>Quarter!r39c22</v>
      </c>
      <c r="AL39" s="283" t="str">
        <f aca="false">$R$3&amp;"r"&amp;$P39&amp;"c"&amp;AL$4</f>
        <v>Quarter!r39c23</v>
      </c>
      <c r="AM39" s="283" t="str">
        <f aca="false">$R$3&amp;"r"&amp;$P39&amp;"c"&amp;AM$4</f>
        <v>Quarter!r39c24</v>
      </c>
      <c r="AN39" s="283" t="str">
        <f aca="false">$R$3&amp;"r"&amp;$P39&amp;"c"&amp;AN$4</f>
        <v>Quarter!r39c25</v>
      </c>
      <c r="AO39" s="283" t="str">
        <f aca="false">$R$3&amp;"r"&amp;$P39&amp;"c"&amp;AO$4</f>
        <v>Quarter!r39c26</v>
      </c>
      <c r="AP39" s="283" t="str">
        <f aca="false">$R$3&amp;"r"&amp;$P39&amp;"c"&amp;AP$4</f>
        <v>Quarter!r39c27</v>
      </c>
      <c r="AQ39" s="283" t="str">
        <f aca="false">$R$3&amp;"r"&amp;$P39&amp;"c"&amp;AQ$4</f>
        <v>Quarter!r39c28</v>
      </c>
      <c r="AR39" s="283" t="str">
        <f aca="false">$R$3&amp;"r"&amp;$P39&amp;"c"&amp;AR$4</f>
        <v>Quarter!r39c29</v>
      </c>
      <c r="AS39" s="283" t="str">
        <f aca="false">$R$3&amp;"r"&amp;$P39&amp;"c"&amp;AS$4</f>
        <v>Quarter!r39c30</v>
      </c>
      <c r="AT39" s="283" t="str">
        <f aca="false">$R$3&amp;"r"&amp;$P39&amp;"c"&amp;AT$4</f>
        <v>Quarter!r39c31</v>
      </c>
      <c r="AU39" s="283" t="str">
        <f aca="false">$R$3&amp;"r"&amp;$P39&amp;"c"&amp;AU$4</f>
        <v>Quarter!r39c32</v>
      </c>
      <c r="AV39" s="283" t="str">
        <f aca="false">$R$3&amp;"r"&amp;$P39&amp;"c"&amp;AV$4</f>
        <v>Quarter!r39c33</v>
      </c>
      <c r="AW39" s="283" t="str">
        <f aca="false">$R$3&amp;"r"&amp;$P39&amp;"c"&amp;AW$4</f>
        <v>Quarter!r39c34</v>
      </c>
      <c r="AX39" s="283" t="str">
        <f aca="false">$R$3&amp;"r"&amp;$P39&amp;"c"&amp;AX$4</f>
        <v>Quarter!r39c35</v>
      </c>
      <c r="AY39" s="283" t="str">
        <f aca="false">$R$3&amp;"r"&amp;$P39&amp;"c"&amp;AY$4</f>
        <v>Quarter!r39c36</v>
      </c>
      <c r="AZ39" s="283" t="str">
        <f aca="false">$R$3&amp;"r"&amp;$P39&amp;"c"&amp;AZ$4</f>
        <v>Quarter!r39c37</v>
      </c>
      <c r="BA39" s="283" t="str">
        <f aca="false">$R$3&amp;"r"&amp;$P39&amp;"c"&amp;BA$4</f>
        <v>Quarter!r39c38</v>
      </c>
      <c r="BB39" s="283" t="str">
        <f aca="false">$R$3&amp;"r"&amp;$P39&amp;"c"&amp;BB$4</f>
        <v>Quarter!r39c39</v>
      </c>
      <c r="BC39" s="283" t="str">
        <f aca="false">$R$3&amp;"r"&amp;$P39&amp;"c"&amp;BC$4</f>
        <v>Quarter!r39c40</v>
      </c>
      <c r="BD39" s="283" t="str">
        <f aca="false">$R$3&amp;"r"&amp;$P39&amp;"c"&amp;BD$4</f>
        <v>Quarter!r39c41</v>
      </c>
      <c r="BE39" s="283" t="str">
        <f aca="false">$R$3&amp;"r"&amp;$P39&amp;"c"&amp;BE$4</f>
        <v>Quarter!r39c42</v>
      </c>
      <c r="BF39" s="283" t="str">
        <f aca="false">$R$3&amp;"r"&amp;$P39&amp;"c"&amp;BF$4</f>
        <v>Quarter!r39c43</v>
      </c>
      <c r="BG39" s="283" t="str">
        <f aca="false">$R$3&amp;"r"&amp;$P39&amp;"c"&amp;BG$4</f>
        <v>Quarter!r39c44</v>
      </c>
      <c r="BH39" s="283" t="str">
        <f aca="false">$R$3&amp;"r"&amp;$P39&amp;"c"&amp;BH$4</f>
        <v>Quarter!r39c45</v>
      </c>
      <c r="BI39" s="283" t="str">
        <f aca="false">$R$3&amp;"r"&amp;$P39&amp;"c"&amp;BI$4</f>
        <v>Quarter!r39c46</v>
      </c>
      <c r="BJ39" s="283" t="str">
        <f aca="false">$R$3&amp;"r"&amp;$P39&amp;"c"&amp;BJ$4</f>
        <v>Quarter!r39c47</v>
      </c>
      <c r="BK39" s="283" t="str">
        <f aca="false">$R$3&amp;"r"&amp;$P39&amp;"c"&amp;BK$4</f>
        <v>Quarter!r39c48</v>
      </c>
    </row>
    <row r="40" customFormat="false" ht="12.5" hidden="false" customHeight="false" outlineLevel="0" collapsed="false">
      <c r="B40" s="295" t="s">
        <v>141</v>
      </c>
      <c r="C40" s="283" t="n">
        <v>40</v>
      </c>
      <c r="D40" s="283" t="str">
        <f aca="false">$E$3&amp;"r"&amp;$C40&amp;"c"&amp;D$4</f>
        <v>Annual!r40c2</v>
      </c>
      <c r="E40" s="283" t="str">
        <f aca="false">$E$3&amp;"r"&amp;$C40&amp;"c"&amp;E$4</f>
        <v>Annual!r40c3</v>
      </c>
      <c r="F40" s="283" t="str">
        <f aca="false">$E$3&amp;"r"&amp;$C40&amp;"c"&amp;F$4</f>
        <v>Annual!r40c4</v>
      </c>
      <c r="G40" s="283" t="str">
        <f aca="false">$E$3&amp;"r"&amp;$C40&amp;"c"&amp;G$4</f>
        <v>Annual!r40c5</v>
      </c>
      <c r="H40" s="283" t="str">
        <f aca="false">$E$3&amp;"r"&amp;$C40&amp;"c"&amp;H$4</f>
        <v>Annual!r40c6</v>
      </c>
      <c r="I40" s="283" t="str">
        <f aca="false">$E$3&amp;"r"&amp;$C40&amp;"c"&amp;I$4</f>
        <v>Annual!r40c7</v>
      </c>
      <c r="J40" s="283" t="str">
        <f aca="false">$E$3&amp;"r"&amp;$C40&amp;"c"&amp;J$4</f>
        <v>Annual!r40c8</v>
      </c>
      <c r="K40" s="283" t="str">
        <f aca="false">$E$3&amp;"r"&amp;$C40&amp;"c"&amp;K$4</f>
        <v>Annual!r40c9</v>
      </c>
      <c r="L40" s="283" t="str">
        <f aca="false">$E$3&amp;"r"&amp;$C40&amp;"c"&amp;L$4</f>
        <v>Annual!r40c10</v>
      </c>
      <c r="M40" s="283" t="str">
        <f aca="false">$E$3&amp;"r"&amp;$C40&amp;"c"&amp;M$4</f>
        <v>Annual!r40c11</v>
      </c>
      <c r="N40" s="283" t="str">
        <f aca="false">$E$3&amp;"r"&amp;$C40&amp;"c"&amp;N$4</f>
        <v>Annual!r40c12</v>
      </c>
      <c r="O40" s="283" t="str">
        <f aca="false">$E$3&amp;"r"&amp;$C40&amp;"c"&amp;O$4</f>
        <v>Annual!r40c13</v>
      </c>
      <c r="P40" s="283" t="n">
        <v>40</v>
      </c>
      <c r="Q40" s="283" t="str">
        <f aca="false">$R$3&amp;"r"&amp;$P40&amp;"c"&amp;Q$4</f>
        <v>Quarter!r40c2</v>
      </c>
      <c r="R40" s="283" t="str">
        <f aca="false">$R$3&amp;"r"&amp;$P40&amp;"c"&amp;R$4</f>
        <v>Quarter!r40c3</v>
      </c>
      <c r="S40" s="283" t="str">
        <f aca="false">$R$3&amp;"r"&amp;$P40&amp;"c"&amp;S$4</f>
        <v>Quarter!r40c4</v>
      </c>
      <c r="T40" s="283" t="str">
        <f aca="false">$R$3&amp;"r"&amp;$P40&amp;"c"&amp;T$4</f>
        <v>Quarter!r40c5</v>
      </c>
      <c r="U40" s="283" t="str">
        <f aca="false">$R$3&amp;"r"&amp;$P40&amp;"c"&amp;U$4</f>
        <v>Quarter!r40c6</v>
      </c>
      <c r="V40" s="283" t="str">
        <f aca="false">$R$3&amp;"r"&amp;$P40&amp;"c"&amp;V$4</f>
        <v>Quarter!r40c7</v>
      </c>
      <c r="W40" s="283" t="str">
        <f aca="false">$R$3&amp;"r"&amp;$P40&amp;"c"&amp;W$4</f>
        <v>Quarter!r40c8</v>
      </c>
      <c r="X40" s="283" t="str">
        <f aca="false">$R$3&amp;"r"&amp;$P40&amp;"c"&amp;X$4</f>
        <v>Quarter!r40c9</v>
      </c>
      <c r="Y40" s="283" t="str">
        <f aca="false">$R$3&amp;"r"&amp;$P40&amp;"c"&amp;Y$4</f>
        <v>Quarter!r40c10</v>
      </c>
      <c r="Z40" s="283" t="str">
        <f aca="false">$R$3&amp;"r"&amp;$P40&amp;"c"&amp;Z$4</f>
        <v>Quarter!r40c11</v>
      </c>
      <c r="AA40" s="283" t="str">
        <f aca="false">$R$3&amp;"r"&amp;$P40&amp;"c"&amp;AA$4</f>
        <v>Quarter!r40c12</v>
      </c>
      <c r="AB40" s="283" t="str">
        <f aca="false">$R$3&amp;"r"&amp;$P40&amp;"c"&amp;AB$4</f>
        <v>Quarter!r40c13</v>
      </c>
      <c r="AC40" s="283" t="str">
        <f aca="false">$R$3&amp;"r"&amp;$P40&amp;"c"&amp;AC$4</f>
        <v>Quarter!r40c14</v>
      </c>
      <c r="AD40" s="283" t="str">
        <f aca="false">$R$3&amp;"r"&amp;$P40&amp;"c"&amp;AD$4</f>
        <v>Quarter!r40c15</v>
      </c>
      <c r="AE40" s="283" t="str">
        <f aca="false">$R$3&amp;"r"&amp;$P40&amp;"c"&amp;AE$4</f>
        <v>Quarter!r40c16</v>
      </c>
      <c r="AF40" s="283" t="str">
        <f aca="false">$R$3&amp;"r"&amp;$P40&amp;"c"&amp;AF$4</f>
        <v>Quarter!r40c17</v>
      </c>
      <c r="AG40" s="283" t="str">
        <f aca="false">$R$3&amp;"r"&amp;$P40&amp;"c"&amp;AG$4</f>
        <v>Quarter!r40c18</v>
      </c>
      <c r="AH40" s="283" t="str">
        <f aca="false">$R$3&amp;"r"&amp;$P40&amp;"c"&amp;AH$4</f>
        <v>Quarter!r40c19</v>
      </c>
      <c r="AI40" s="283" t="str">
        <f aca="false">$R$3&amp;"r"&amp;$P40&amp;"c"&amp;AI$4</f>
        <v>Quarter!r40c20</v>
      </c>
      <c r="AJ40" s="283" t="str">
        <f aca="false">$R$3&amp;"r"&amp;$P40&amp;"c"&amp;AJ$4</f>
        <v>Quarter!r40c21</v>
      </c>
      <c r="AK40" s="283" t="str">
        <f aca="false">$R$3&amp;"r"&amp;$P40&amp;"c"&amp;AK$4</f>
        <v>Quarter!r40c22</v>
      </c>
      <c r="AL40" s="283" t="str">
        <f aca="false">$R$3&amp;"r"&amp;$P40&amp;"c"&amp;AL$4</f>
        <v>Quarter!r40c23</v>
      </c>
      <c r="AM40" s="283" t="str">
        <f aca="false">$R$3&amp;"r"&amp;$P40&amp;"c"&amp;AM$4</f>
        <v>Quarter!r40c24</v>
      </c>
      <c r="AN40" s="283" t="str">
        <f aca="false">$R$3&amp;"r"&amp;$P40&amp;"c"&amp;AN$4</f>
        <v>Quarter!r40c25</v>
      </c>
      <c r="AO40" s="283" t="str">
        <f aca="false">$R$3&amp;"r"&amp;$P40&amp;"c"&amp;AO$4</f>
        <v>Quarter!r40c26</v>
      </c>
      <c r="AP40" s="283" t="str">
        <f aca="false">$R$3&amp;"r"&amp;$P40&amp;"c"&amp;AP$4</f>
        <v>Quarter!r40c27</v>
      </c>
      <c r="AQ40" s="283" t="str">
        <f aca="false">$R$3&amp;"r"&amp;$P40&amp;"c"&amp;AQ$4</f>
        <v>Quarter!r40c28</v>
      </c>
      <c r="AR40" s="283" t="str">
        <f aca="false">$R$3&amp;"r"&amp;$P40&amp;"c"&amp;AR$4</f>
        <v>Quarter!r40c29</v>
      </c>
      <c r="AS40" s="283" t="str">
        <f aca="false">$R$3&amp;"r"&amp;$P40&amp;"c"&amp;AS$4</f>
        <v>Quarter!r40c30</v>
      </c>
      <c r="AT40" s="283" t="str">
        <f aca="false">$R$3&amp;"r"&amp;$P40&amp;"c"&amp;AT$4</f>
        <v>Quarter!r40c31</v>
      </c>
      <c r="AU40" s="283" t="str">
        <f aca="false">$R$3&amp;"r"&amp;$P40&amp;"c"&amp;AU$4</f>
        <v>Quarter!r40c32</v>
      </c>
      <c r="AV40" s="283" t="str">
        <f aca="false">$R$3&amp;"r"&amp;$P40&amp;"c"&amp;AV$4</f>
        <v>Quarter!r40c33</v>
      </c>
      <c r="AW40" s="283" t="str">
        <f aca="false">$R$3&amp;"r"&amp;$P40&amp;"c"&amp;AW$4</f>
        <v>Quarter!r40c34</v>
      </c>
      <c r="AX40" s="283" t="str">
        <f aca="false">$R$3&amp;"r"&amp;$P40&amp;"c"&amp;AX$4</f>
        <v>Quarter!r40c35</v>
      </c>
      <c r="AY40" s="283" t="str">
        <f aca="false">$R$3&amp;"r"&amp;$P40&amp;"c"&amp;AY$4</f>
        <v>Quarter!r40c36</v>
      </c>
      <c r="AZ40" s="283" t="str">
        <f aca="false">$R$3&amp;"r"&amp;$P40&amp;"c"&amp;AZ$4</f>
        <v>Quarter!r40c37</v>
      </c>
      <c r="BA40" s="283" t="str">
        <f aca="false">$R$3&amp;"r"&amp;$P40&amp;"c"&amp;BA$4</f>
        <v>Quarter!r40c38</v>
      </c>
      <c r="BB40" s="283" t="str">
        <f aca="false">$R$3&amp;"r"&amp;$P40&amp;"c"&amp;BB$4</f>
        <v>Quarter!r40c39</v>
      </c>
      <c r="BC40" s="283" t="str">
        <f aca="false">$R$3&amp;"r"&amp;$P40&amp;"c"&amp;BC$4</f>
        <v>Quarter!r40c40</v>
      </c>
      <c r="BD40" s="283" t="str">
        <f aca="false">$R$3&amp;"r"&amp;$P40&amp;"c"&amp;BD$4</f>
        <v>Quarter!r40c41</v>
      </c>
      <c r="BE40" s="283" t="str">
        <f aca="false">$R$3&amp;"r"&amp;$P40&amp;"c"&amp;BE$4</f>
        <v>Quarter!r40c42</v>
      </c>
      <c r="BF40" s="283" t="str">
        <f aca="false">$R$3&amp;"r"&amp;$P40&amp;"c"&amp;BF$4</f>
        <v>Quarter!r40c43</v>
      </c>
      <c r="BG40" s="283" t="str">
        <f aca="false">$R$3&amp;"r"&amp;$P40&amp;"c"&amp;BG$4</f>
        <v>Quarter!r40c44</v>
      </c>
      <c r="BH40" s="283" t="str">
        <f aca="false">$R$3&amp;"r"&amp;$P40&amp;"c"&amp;BH$4</f>
        <v>Quarter!r40c45</v>
      </c>
      <c r="BI40" s="283" t="str">
        <f aca="false">$R$3&amp;"r"&amp;$P40&amp;"c"&amp;BI$4</f>
        <v>Quarter!r40c46</v>
      </c>
      <c r="BJ40" s="283" t="str">
        <f aca="false">$R$3&amp;"r"&amp;$P40&amp;"c"&amp;BJ$4</f>
        <v>Quarter!r40c47</v>
      </c>
      <c r="BK40" s="283" t="str">
        <f aca="false">$R$3&amp;"r"&amp;$P40&amp;"c"&amp;BK$4</f>
        <v>Quarter!r40c48</v>
      </c>
    </row>
    <row r="41" customFormat="false" ht="12.5" hidden="false" customHeight="false" outlineLevel="0" collapsed="false">
      <c r="B41" s="295" t="s">
        <v>142</v>
      </c>
      <c r="C41" s="283" t="n">
        <v>41</v>
      </c>
      <c r="D41" s="283" t="str">
        <f aca="false">$E$3&amp;"r"&amp;$C41&amp;"c"&amp;D$4</f>
        <v>Annual!r41c2</v>
      </c>
      <c r="E41" s="283" t="str">
        <f aca="false">$E$3&amp;"r"&amp;$C41&amp;"c"&amp;E$4</f>
        <v>Annual!r41c3</v>
      </c>
      <c r="F41" s="283" t="str">
        <f aca="false">$E$3&amp;"r"&amp;$C41&amp;"c"&amp;F$4</f>
        <v>Annual!r41c4</v>
      </c>
      <c r="G41" s="283" t="str">
        <f aca="false">$E$3&amp;"r"&amp;$C41&amp;"c"&amp;G$4</f>
        <v>Annual!r41c5</v>
      </c>
      <c r="H41" s="283" t="str">
        <f aca="false">$E$3&amp;"r"&amp;$C41&amp;"c"&amp;H$4</f>
        <v>Annual!r41c6</v>
      </c>
      <c r="I41" s="283" t="str">
        <f aca="false">$E$3&amp;"r"&amp;$C41&amp;"c"&amp;I$4</f>
        <v>Annual!r41c7</v>
      </c>
      <c r="J41" s="283" t="str">
        <f aca="false">$E$3&amp;"r"&amp;$C41&amp;"c"&amp;J$4</f>
        <v>Annual!r41c8</v>
      </c>
      <c r="K41" s="283" t="str">
        <f aca="false">$E$3&amp;"r"&amp;$C41&amp;"c"&amp;K$4</f>
        <v>Annual!r41c9</v>
      </c>
      <c r="L41" s="283" t="str">
        <f aca="false">$E$3&amp;"r"&amp;$C41&amp;"c"&amp;L$4</f>
        <v>Annual!r41c10</v>
      </c>
      <c r="M41" s="283" t="str">
        <f aca="false">$E$3&amp;"r"&amp;$C41&amp;"c"&amp;M$4</f>
        <v>Annual!r41c11</v>
      </c>
      <c r="N41" s="283" t="str">
        <f aca="false">$E$3&amp;"r"&amp;$C41&amp;"c"&amp;N$4</f>
        <v>Annual!r41c12</v>
      </c>
      <c r="O41" s="283" t="str">
        <f aca="false">$E$3&amp;"r"&amp;$C41&amp;"c"&amp;O$4</f>
        <v>Annual!r41c13</v>
      </c>
      <c r="P41" s="283" t="n">
        <v>41</v>
      </c>
      <c r="Q41" s="283" t="str">
        <f aca="false">$R$3&amp;"r"&amp;$P41&amp;"c"&amp;Q$4</f>
        <v>Quarter!r41c2</v>
      </c>
      <c r="R41" s="283" t="str">
        <f aca="false">$R$3&amp;"r"&amp;$P41&amp;"c"&amp;R$4</f>
        <v>Quarter!r41c3</v>
      </c>
      <c r="S41" s="283" t="str">
        <f aca="false">$R$3&amp;"r"&amp;$P41&amp;"c"&amp;S$4</f>
        <v>Quarter!r41c4</v>
      </c>
      <c r="T41" s="283" t="str">
        <f aca="false">$R$3&amp;"r"&amp;$P41&amp;"c"&amp;T$4</f>
        <v>Quarter!r41c5</v>
      </c>
      <c r="U41" s="283" t="str">
        <f aca="false">$R$3&amp;"r"&amp;$P41&amp;"c"&amp;U$4</f>
        <v>Quarter!r41c6</v>
      </c>
      <c r="V41" s="283" t="str">
        <f aca="false">$R$3&amp;"r"&amp;$P41&amp;"c"&amp;V$4</f>
        <v>Quarter!r41c7</v>
      </c>
      <c r="W41" s="283" t="str">
        <f aca="false">$R$3&amp;"r"&amp;$P41&amp;"c"&amp;W$4</f>
        <v>Quarter!r41c8</v>
      </c>
      <c r="X41" s="283" t="str">
        <f aca="false">$R$3&amp;"r"&amp;$P41&amp;"c"&amp;X$4</f>
        <v>Quarter!r41c9</v>
      </c>
      <c r="Y41" s="283" t="str">
        <f aca="false">$R$3&amp;"r"&amp;$P41&amp;"c"&amp;Y$4</f>
        <v>Quarter!r41c10</v>
      </c>
      <c r="Z41" s="283" t="str">
        <f aca="false">$R$3&amp;"r"&amp;$P41&amp;"c"&amp;Z$4</f>
        <v>Quarter!r41c11</v>
      </c>
      <c r="AA41" s="283" t="str">
        <f aca="false">$R$3&amp;"r"&amp;$P41&amp;"c"&amp;AA$4</f>
        <v>Quarter!r41c12</v>
      </c>
      <c r="AB41" s="283" t="str">
        <f aca="false">$R$3&amp;"r"&amp;$P41&amp;"c"&amp;AB$4</f>
        <v>Quarter!r41c13</v>
      </c>
      <c r="AC41" s="283" t="str">
        <f aca="false">$R$3&amp;"r"&amp;$P41&amp;"c"&amp;AC$4</f>
        <v>Quarter!r41c14</v>
      </c>
      <c r="AD41" s="283" t="str">
        <f aca="false">$R$3&amp;"r"&amp;$P41&amp;"c"&amp;AD$4</f>
        <v>Quarter!r41c15</v>
      </c>
      <c r="AE41" s="283" t="str">
        <f aca="false">$R$3&amp;"r"&amp;$P41&amp;"c"&amp;AE$4</f>
        <v>Quarter!r41c16</v>
      </c>
      <c r="AF41" s="283" t="str">
        <f aca="false">$R$3&amp;"r"&amp;$P41&amp;"c"&amp;AF$4</f>
        <v>Quarter!r41c17</v>
      </c>
      <c r="AG41" s="283" t="str">
        <f aca="false">$R$3&amp;"r"&amp;$P41&amp;"c"&amp;AG$4</f>
        <v>Quarter!r41c18</v>
      </c>
      <c r="AH41" s="283" t="str">
        <f aca="false">$R$3&amp;"r"&amp;$P41&amp;"c"&amp;AH$4</f>
        <v>Quarter!r41c19</v>
      </c>
      <c r="AI41" s="283" t="str">
        <f aca="false">$R$3&amp;"r"&amp;$P41&amp;"c"&amp;AI$4</f>
        <v>Quarter!r41c20</v>
      </c>
      <c r="AJ41" s="283" t="str">
        <f aca="false">$R$3&amp;"r"&amp;$P41&amp;"c"&amp;AJ$4</f>
        <v>Quarter!r41c21</v>
      </c>
      <c r="AK41" s="283" t="str">
        <f aca="false">$R$3&amp;"r"&amp;$P41&amp;"c"&amp;AK$4</f>
        <v>Quarter!r41c22</v>
      </c>
      <c r="AL41" s="283" t="str">
        <f aca="false">$R$3&amp;"r"&amp;$P41&amp;"c"&amp;AL$4</f>
        <v>Quarter!r41c23</v>
      </c>
      <c r="AM41" s="283" t="str">
        <f aca="false">$R$3&amp;"r"&amp;$P41&amp;"c"&amp;AM$4</f>
        <v>Quarter!r41c24</v>
      </c>
      <c r="AN41" s="283" t="str">
        <f aca="false">$R$3&amp;"r"&amp;$P41&amp;"c"&amp;AN$4</f>
        <v>Quarter!r41c25</v>
      </c>
      <c r="AO41" s="283" t="str">
        <f aca="false">$R$3&amp;"r"&amp;$P41&amp;"c"&amp;AO$4</f>
        <v>Quarter!r41c26</v>
      </c>
      <c r="AP41" s="283" t="str">
        <f aca="false">$R$3&amp;"r"&amp;$P41&amp;"c"&amp;AP$4</f>
        <v>Quarter!r41c27</v>
      </c>
      <c r="AQ41" s="283" t="str">
        <f aca="false">$R$3&amp;"r"&amp;$P41&amp;"c"&amp;AQ$4</f>
        <v>Quarter!r41c28</v>
      </c>
      <c r="AR41" s="283" t="str">
        <f aca="false">$R$3&amp;"r"&amp;$P41&amp;"c"&amp;AR$4</f>
        <v>Quarter!r41c29</v>
      </c>
      <c r="AS41" s="283" t="str">
        <f aca="false">$R$3&amp;"r"&amp;$P41&amp;"c"&amp;AS$4</f>
        <v>Quarter!r41c30</v>
      </c>
      <c r="AT41" s="283" t="str">
        <f aca="false">$R$3&amp;"r"&amp;$P41&amp;"c"&amp;AT$4</f>
        <v>Quarter!r41c31</v>
      </c>
      <c r="AU41" s="283" t="str">
        <f aca="false">$R$3&amp;"r"&amp;$P41&amp;"c"&amp;AU$4</f>
        <v>Quarter!r41c32</v>
      </c>
      <c r="AV41" s="283" t="str">
        <f aca="false">$R$3&amp;"r"&amp;$P41&amp;"c"&amp;AV$4</f>
        <v>Quarter!r41c33</v>
      </c>
      <c r="AW41" s="283" t="str">
        <f aca="false">$R$3&amp;"r"&amp;$P41&amp;"c"&amp;AW$4</f>
        <v>Quarter!r41c34</v>
      </c>
      <c r="AX41" s="283" t="str">
        <f aca="false">$R$3&amp;"r"&amp;$P41&amp;"c"&amp;AX$4</f>
        <v>Quarter!r41c35</v>
      </c>
      <c r="AY41" s="283" t="str">
        <f aca="false">$R$3&amp;"r"&amp;$P41&amp;"c"&amp;AY$4</f>
        <v>Quarter!r41c36</v>
      </c>
      <c r="AZ41" s="283" t="str">
        <f aca="false">$R$3&amp;"r"&amp;$P41&amp;"c"&amp;AZ$4</f>
        <v>Quarter!r41c37</v>
      </c>
      <c r="BA41" s="283" t="str">
        <f aca="false">$R$3&amp;"r"&amp;$P41&amp;"c"&amp;BA$4</f>
        <v>Quarter!r41c38</v>
      </c>
      <c r="BB41" s="283" t="str">
        <f aca="false">$R$3&amp;"r"&amp;$P41&amp;"c"&amp;BB$4</f>
        <v>Quarter!r41c39</v>
      </c>
      <c r="BC41" s="283" t="str">
        <f aca="false">$R$3&amp;"r"&amp;$P41&amp;"c"&amp;BC$4</f>
        <v>Quarter!r41c40</v>
      </c>
      <c r="BD41" s="283" t="str">
        <f aca="false">$R$3&amp;"r"&amp;$P41&amp;"c"&amp;BD$4</f>
        <v>Quarter!r41c41</v>
      </c>
      <c r="BE41" s="283" t="str">
        <f aca="false">$R$3&amp;"r"&amp;$P41&amp;"c"&amp;BE$4</f>
        <v>Quarter!r41c42</v>
      </c>
      <c r="BF41" s="283" t="str">
        <f aca="false">$R$3&amp;"r"&amp;$P41&amp;"c"&amp;BF$4</f>
        <v>Quarter!r41c43</v>
      </c>
      <c r="BG41" s="283" t="str">
        <f aca="false">$R$3&amp;"r"&amp;$P41&amp;"c"&amp;BG$4</f>
        <v>Quarter!r41c44</v>
      </c>
      <c r="BH41" s="283" t="str">
        <f aca="false">$R$3&amp;"r"&amp;$P41&amp;"c"&amp;BH$4</f>
        <v>Quarter!r41c45</v>
      </c>
      <c r="BI41" s="283" t="str">
        <f aca="false">$R$3&amp;"r"&amp;$P41&amp;"c"&amp;BI$4</f>
        <v>Quarter!r41c46</v>
      </c>
      <c r="BJ41" s="283" t="str">
        <f aca="false">$R$3&amp;"r"&amp;$P41&amp;"c"&amp;BJ$4</f>
        <v>Quarter!r41c47</v>
      </c>
      <c r="BK41" s="283" t="str">
        <f aca="false">$R$3&amp;"r"&amp;$P41&amp;"c"&amp;BK$4</f>
        <v>Quarter!r41c48</v>
      </c>
    </row>
    <row r="42" customFormat="false" ht="12.5" hidden="false" customHeight="false" outlineLevel="0" collapsed="false">
      <c r="B42" s="295" t="s">
        <v>113</v>
      </c>
      <c r="C42" s="283" t="n">
        <v>42</v>
      </c>
      <c r="D42" s="283" t="str">
        <f aca="false">$E$3&amp;"r"&amp;$C42&amp;"c"&amp;D$4</f>
        <v>Annual!r42c2</v>
      </c>
      <c r="E42" s="283" t="str">
        <f aca="false">$E$3&amp;"r"&amp;$C42&amp;"c"&amp;E$4</f>
        <v>Annual!r42c3</v>
      </c>
      <c r="F42" s="283" t="str">
        <f aca="false">$E$3&amp;"r"&amp;$C42&amp;"c"&amp;F$4</f>
        <v>Annual!r42c4</v>
      </c>
      <c r="G42" s="283" t="str">
        <f aca="false">$E$3&amp;"r"&amp;$C42&amp;"c"&amp;G$4</f>
        <v>Annual!r42c5</v>
      </c>
      <c r="H42" s="283" t="str">
        <f aca="false">$E$3&amp;"r"&amp;$C42&amp;"c"&amp;H$4</f>
        <v>Annual!r42c6</v>
      </c>
      <c r="I42" s="283" t="str">
        <f aca="false">$E$3&amp;"r"&amp;$C42&amp;"c"&amp;I$4</f>
        <v>Annual!r42c7</v>
      </c>
      <c r="J42" s="283" t="str">
        <f aca="false">$E$3&amp;"r"&amp;$C42&amp;"c"&amp;J$4</f>
        <v>Annual!r42c8</v>
      </c>
      <c r="K42" s="283" t="str">
        <f aca="false">$E$3&amp;"r"&amp;$C42&amp;"c"&amp;K$4</f>
        <v>Annual!r42c9</v>
      </c>
      <c r="L42" s="283" t="str">
        <f aca="false">$E$3&amp;"r"&amp;$C42&amp;"c"&amp;L$4</f>
        <v>Annual!r42c10</v>
      </c>
      <c r="M42" s="283" t="str">
        <f aca="false">$E$3&amp;"r"&amp;$C42&amp;"c"&amp;M$4</f>
        <v>Annual!r42c11</v>
      </c>
      <c r="N42" s="283" t="str">
        <f aca="false">$E$3&amp;"r"&amp;$C42&amp;"c"&amp;N$4</f>
        <v>Annual!r42c12</v>
      </c>
      <c r="O42" s="283" t="str">
        <f aca="false">$E$3&amp;"r"&amp;$C42&amp;"c"&amp;O$4</f>
        <v>Annual!r42c13</v>
      </c>
      <c r="P42" s="283" t="n">
        <v>42</v>
      </c>
      <c r="Q42" s="283" t="str">
        <f aca="false">$R$3&amp;"r"&amp;$P42&amp;"c"&amp;Q$4</f>
        <v>Quarter!r42c2</v>
      </c>
      <c r="R42" s="283" t="str">
        <f aca="false">$R$3&amp;"r"&amp;$P42&amp;"c"&amp;R$4</f>
        <v>Quarter!r42c3</v>
      </c>
      <c r="S42" s="283" t="str">
        <f aca="false">$R$3&amp;"r"&amp;$P42&amp;"c"&amp;S$4</f>
        <v>Quarter!r42c4</v>
      </c>
      <c r="T42" s="283" t="str">
        <f aca="false">$R$3&amp;"r"&amp;$P42&amp;"c"&amp;T$4</f>
        <v>Quarter!r42c5</v>
      </c>
      <c r="U42" s="283" t="str">
        <f aca="false">$R$3&amp;"r"&amp;$P42&amp;"c"&amp;U$4</f>
        <v>Quarter!r42c6</v>
      </c>
      <c r="V42" s="283" t="str">
        <f aca="false">$R$3&amp;"r"&amp;$P42&amp;"c"&amp;V$4</f>
        <v>Quarter!r42c7</v>
      </c>
      <c r="W42" s="283" t="str">
        <f aca="false">$R$3&amp;"r"&amp;$P42&amp;"c"&amp;W$4</f>
        <v>Quarter!r42c8</v>
      </c>
      <c r="X42" s="283" t="str">
        <f aca="false">$R$3&amp;"r"&amp;$P42&amp;"c"&amp;X$4</f>
        <v>Quarter!r42c9</v>
      </c>
      <c r="Y42" s="283" t="str">
        <f aca="false">$R$3&amp;"r"&amp;$P42&amp;"c"&amp;Y$4</f>
        <v>Quarter!r42c10</v>
      </c>
      <c r="Z42" s="283" t="str">
        <f aca="false">$R$3&amp;"r"&amp;$P42&amp;"c"&amp;Z$4</f>
        <v>Quarter!r42c11</v>
      </c>
      <c r="AA42" s="283" t="str">
        <f aca="false">$R$3&amp;"r"&amp;$P42&amp;"c"&amp;AA$4</f>
        <v>Quarter!r42c12</v>
      </c>
      <c r="AB42" s="283" t="str">
        <f aca="false">$R$3&amp;"r"&amp;$P42&amp;"c"&amp;AB$4</f>
        <v>Quarter!r42c13</v>
      </c>
      <c r="AC42" s="283" t="str">
        <f aca="false">$R$3&amp;"r"&amp;$P42&amp;"c"&amp;AC$4</f>
        <v>Quarter!r42c14</v>
      </c>
      <c r="AD42" s="283" t="str">
        <f aca="false">$R$3&amp;"r"&amp;$P42&amp;"c"&amp;AD$4</f>
        <v>Quarter!r42c15</v>
      </c>
      <c r="AE42" s="283" t="str">
        <f aca="false">$R$3&amp;"r"&amp;$P42&amp;"c"&amp;AE$4</f>
        <v>Quarter!r42c16</v>
      </c>
      <c r="AF42" s="283" t="str">
        <f aca="false">$R$3&amp;"r"&amp;$P42&amp;"c"&amp;AF$4</f>
        <v>Quarter!r42c17</v>
      </c>
      <c r="AG42" s="283" t="str">
        <f aca="false">$R$3&amp;"r"&amp;$P42&amp;"c"&amp;AG$4</f>
        <v>Quarter!r42c18</v>
      </c>
      <c r="AH42" s="283" t="str">
        <f aca="false">$R$3&amp;"r"&amp;$P42&amp;"c"&amp;AH$4</f>
        <v>Quarter!r42c19</v>
      </c>
      <c r="AI42" s="283" t="str">
        <f aca="false">$R$3&amp;"r"&amp;$P42&amp;"c"&amp;AI$4</f>
        <v>Quarter!r42c20</v>
      </c>
      <c r="AJ42" s="283" t="str">
        <f aca="false">$R$3&amp;"r"&amp;$P42&amp;"c"&amp;AJ$4</f>
        <v>Quarter!r42c21</v>
      </c>
      <c r="AK42" s="283" t="str">
        <f aca="false">$R$3&amp;"r"&amp;$P42&amp;"c"&amp;AK$4</f>
        <v>Quarter!r42c22</v>
      </c>
      <c r="AL42" s="283" t="str">
        <f aca="false">$R$3&amp;"r"&amp;$P42&amp;"c"&amp;AL$4</f>
        <v>Quarter!r42c23</v>
      </c>
      <c r="AM42" s="283" t="str">
        <f aca="false">$R$3&amp;"r"&amp;$P42&amp;"c"&amp;AM$4</f>
        <v>Quarter!r42c24</v>
      </c>
      <c r="AN42" s="283" t="str">
        <f aca="false">$R$3&amp;"r"&amp;$P42&amp;"c"&amp;AN$4</f>
        <v>Quarter!r42c25</v>
      </c>
      <c r="AO42" s="283" t="str">
        <f aca="false">$R$3&amp;"r"&amp;$P42&amp;"c"&amp;AO$4</f>
        <v>Quarter!r42c26</v>
      </c>
      <c r="AP42" s="283" t="str">
        <f aca="false">$R$3&amp;"r"&amp;$P42&amp;"c"&amp;AP$4</f>
        <v>Quarter!r42c27</v>
      </c>
      <c r="AQ42" s="283" t="str">
        <f aca="false">$R$3&amp;"r"&amp;$P42&amp;"c"&amp;AQ$4</f>
        <v>Quarter!r42c28</v>
      </c>
      <c r="AR42" s="283" t="str">
        <f aca="false">$R$3&amp;"r"&amp;$P42&amp;"c"&amp;AR$4</f>
        <v>Quarter!r42c29</v>
      </c>
      <c r="AS42" s="283" t="str">
        <f aca="false">$R$3&amp;"r"&amp;$P42&amp;"c"&amp;AS$4</f>
        <v>Quarter!r42c30</v>
      </c>
      <c r="AT42" s="283" t="str">
        <f aca="false">$R$3&amp;"r"&amp;$P42&amp;"c"&amp;AT$4</f>
        <v>Quarter!r42c31</v>
      </c>
      <c r="AU42" s="283" t="str">
        <f aca="false">$R$3&amp;"r"&amp;$P42&amp;"c"&amp;AU$4</f>
        <v>Quarter!r42c32</v>
      </c>
      <c r="AV42" s="283" t="str">
        <f aca="false">$R$3&amp;"r"&amp;$P42&amp;"c"&amp;AV$4</f>
        <v>Quarter!r42c33</v>
      </c>
      <c r="AW42" s="283" t="str">
        <f aca="false">$R$3&amp;"r"&amp;$P42&amp;"c"&amp;AW$4</f>
        <v>Quarter!r42c34</v>
      </c>
      <c r="AX42" s="283" t="str">
        <f aca="false">$R$3&amp;"r"&amp;$P42&amp;"c"&amp;AX$4</f>
        <v>Quarter!r42c35</v>
      </c>
      <c r="AY42" s="283" t="str">
        <f aca="false">$R$3&amp;"r"&amp;$P42&amp;"c"&amp;AY$4</f>
        <v>Quarter!r42c36</v>
      </c>
      <c r="AZ42" s="283" t="str">
        <f aca="false">$R$3&amp;"r"&amp;$P42&amp;"c"&amp;AZ$4</f>
        <v>Quarter!r42c37</v>
      </c>
      <c r="BA42" s="283" t="str">
        <f aca="false">$R$3&amp;"r"&amp;$P42&amp;"c"&amp;BA$4</f>
        <v>Quarter!r42c38</v>
      </c>
      <c r="BB42" s="283" t="str">
        <f aca="false">$R$3&amp;"r"&amp;$P42&amp;"c"&amp;BB$4</f>
        <v>Quarter!r42c39</v>
      </c>
      <c r="BC42" s="283" t="str">
        <f aca="false">$R$3&amp;"r"&amp;$P42&amp;"c"&amp;BC$4</f>
        <v>Quarter!r42c40</v>
      </c>
      <c r="BD42" s="283" t="str">
        <f aca="false">$R$3&amp;"r"&amp;$P42&amp;"c"&amp;BD$4</f>
        <v>Quarter!r42c41</v>
      </c>
      <c r="BE42" s="283" t="str">
        <f aca="false">$R$3&amp;"r"&amp;$P42&amp;"c"&amp;BE$4</f>
        <v>Quarter!r42c42</v>
      </c>
      <c r="BF42" s="283" t="str">
        <f aca="false">$R$3&amp;"r"&amp;$P42&amp;"c"&amp;BF$4</f>
        <v>Quarter!r42c43</v>
      </c>
      <c r="BG42" s="283" t="str">
        <f aca="false">$R$3&amp;"r"&amp;$P42&amp;"c"&amp;BG$4</f>
        <v>Quarter!r42c44</v>
      </c>
      <c r="BH42" s="283" t="str">
        <f aca="false">$R$3&amp;"r"&amp;$P42&amp;"c"&amp;BH$4</f>
        <v>Quarter!r42c45</v>
      </c>
      <c r="BI42" s="283" t="str">
        <f aca="false">$R$3&amp;"r"&amp;$P42&amp;"c"&amp;BI$4</f>
        <v>Quarter!r42c46</v>
      </c>
      <c r="BJ42" s="283" t="str">
        <f aca="false">$R$3&amp;"r"&amp;$P42&amp;"c"&amp;BJ$4</f>
        <v>Quarter!r42c47</v>
      </c>
      <c r="BK42" s="283" t="str">
        <f aca="false">$R$3&amp;"r"&amp;$P42&amp;"c"&amp;BK$4</f>
        <v>Quarter!r42c48</v>
      </c>
    </row>
    <row r="43" customFormat="false" ht="12.5" hidden="false" customHeight="false" outlineLevel="0" collapsed="false">
      <c r="B43" s="295" t="s">
        <v>114</v>
      </c>
      <c r="C43" s="283" t="n">
        <v>43</v>
      </c>
      <c r="D43" s="283" t="str">
        <f aca="false">$E$3&amp;"r"&amp;$C43&amp;"c"&amp;D$4</f>
        <v>Annual!r43c2</v>
      </c>
      <c r="E43" s="283" t="str">
        <f aca="false">$E$3&amp;"r"&amp;$C43&amp;"c"&amp;E$4</f>
        <v>Annual!r43c3</v>
      </c>
      <c r="F43" s="283" t="str">
        <f aca="false">$E$3&amp;"r"&amp;$C43&amp;"c"&amp;F$4</f>
        <v>Annual!r43c4</v>
      </c>
      <c r="G43" s="283" t="str">
        <f aca="false">$E$3&amp;"r"&amp;$C43&amp;"c"&amp;G$4</f>
        <v>Annual!r43c5</v>
      </c>
      <c r="H43" s="283" t="str">
        <f aca="false">$E$3&amp;"r"&amp;$C43&amp;"c"&amp;H$4</f>
        <v>Annual!r43c6</v>
      </c>
      <c r="I43" s="283" t="str">
        <f aca="false">$E$3&amp;"r"&amp;$C43&amp;"c"&amp;I$4</f>
        <v>Annual!r43c7</v>
      </c>
      <c r="J43" s="283" t="str">
        <f aca="false">$E$3&amp;"r"&amp;$C43&amp;"c"&amp;J$4</f>
        <v>Annual!r43c8</v>
      </c>
      <c r="K43" s="283" t="str">
        <f aca="false">$E$3&amp;"r"&amp;$C43&amp;"c"&amp;K$4</f>
        <v>Annual!r43c9</v>
      </c>
      <c r="L43" s="283" t="str">
        <f aca="false">$E$3&amp;"r"&amp;$C43&amp;"c"&amp;L$4</f>
        <v>Annual!r43c10</v>
      </c>
      <c r="M43" s="283" t="str">
        <f aca="false">$E$3&amp;"r"&amp;$C43&amp;"c"&amp;M$4</f>
        <v>Annual!r43c11</v>
      </c>
      <c r="N43" s="283" t="str">
        <f aca="false">$E$3&amp;"r"&amp;$C43&amp;"c"&amp;N$4</f>
        <v>Annual!r43c12</v>
      </c>
      <c r="O43" s="283" t="str">
        <f aca="false">$E$3&amp;"r"&amp;$C43&amp;"c"&amp;O$4</f>
        <v>Annual!r43c13</v>
      </c>
      <c r="P43" s="283" t="n">
        <v>43</v>
      </c>
      <c r="Q43" s="283" t="str">
        <f aca="false">$R$3&amp;"r"&amp;$P43&amp;"c"&amp;Q$4</f>
        <v>Quarter!r43c2</v>
      </c>
      <c r="R43" s="283" t="str">
        <f aca="false">$R$3&amp;"r"&amp;$P43&amp;"c"&amp;R$4</f>
        <v>Quarter!r43c3</v>
      </c>
      <c r="S43" s="283" t="str">
        <f aca="false">$R$3&amp;"r"&amp;$P43&amp;"c"&amp;S$4</f>
        <v>Quarter!r43c4</v>
      </c>
      <c r="T43" s="283" t="str">
        <f aca="false">$R$3&amp;"r"&amp;$P43&amp;"c"&amp;T$4</f>
        <v>Quarter!r43c5</v>
      </c>
      <c r="U43" s="283" t="str">
        <f aca="false">$R$3&amp;"r"&amp;$P43&amp;"c"&amp;U$4</f>
        <v>Quarter!r43c6</v>
      </c>
      <c r="V43" s="283" t="str">
        <f aca="false">$R$3&amp;"r"&amp;$P43&amp;"c"&amp;V$4</f>
        <v>Quarter!r43c7</v>
      </c>
      <c r="W43" s="283" t="str">
        <f aca="false">$R$3&amp;"r"&amp;$P43&amp;"c"&amp;W$4</f>
        <v>Quarter!r43c8</v>
      </c>
      <c r="X43" s="283" t="str">
        <f aca="false">$R$3&amp;"r"&amp;$P43&amp;"c"&amp;X$4</f>
        <v>Quarter!r43c9</v>
      </c>
      <c r="Y43" s="283" t="str">
        <f aca="false">$R$3&amp;"r"&amp;$P43&amp;"c"&amp;Y$4</f>
        <v>Quarter!r43c10</v>
      </c>
      <c r="Z43" s="283" t="str">
        <f aca="false">$R$3&amp;"r"&amp;$P43&amp;"c"&amp;Z$4</f>
        <v>Quarter!r43c11</v>
      </c>
      <c r="AA43" s="283" t="str">
        <f aca="false">$R$3&amp;"r"&amp;$P43&amp;"c"&amp;AA$4</f>
        <v>Quarter!r43c12</v>
      </c>
      <c r="AB43" s="283" t="str">
        <f aca="false">$R$3&amp;"r"&amp;$P43&amp;"c"&amp;AB$4</f>
        <v>Quarter!r43c13</v>
      </c>
      <c r="AC43" s="283" t="str">
        <f aca="false">$R$3&amp;"r"&amp;$P43&amp;"c"&amp;AC$4</f>
        <v>Quarter!r43c14</v>
      </c>
      <c r="AD43" s="283" t="str">
        <f aca="false">$R$3&amp;"r"&amp;$P43&amp;"c"&amp;AD$4</f>
        <v>Quarter!r43c15</v>
      </c>
      <c r="AE43" s="283" t="str">
        <f aca="false">$R$3&amp;"r"&amp;$P43&amp;"c"&amp;AE$4</f>
        <v>Quarter!r43c16</v>
      </c>
      <c r="AF43" s="283" t="str">
        <f aca="false">$R$3&amp;"r"&amp;$P43&amp;"c"&amp;AF$4</f>
        <v>Quarter!r43c17</v>
      </c>
      <c r="AG43" s="283" t="str">
        <f aca="false">$R$3&amp;"r"&amp;$P43&amp;"c"&amp;AG$4</f>
        <v>Quarter!r43c18</v>
      </c>
      <c r="AH43" s="283" t="str">
        <f aca="false">$R$3&amp;"r"&amp;$P43&amp;"c"&amp;AH$4</f>
        <v>Quarter!r43c19</v>
      </c>
      <c r="AI43" s="283" t="str">
        <f aca="false">$R$3&amp;"r"&amp;$P43&amp;"c"&amp;AI$4</f>
        <v>Quarter!r43c20</v>
      </c>
      <c r="AJ43" s="283" t="str">
        <f aca="false">$R$3&amp;"r"&amp;$P43&amp;"c"&amp;AJ$4</f>
        <v>Quarter!r43c21</v>
      </c>
      <c r="AK43" s="283" t="str">
        <f aca="false">$R$3&amp;"r"&amp;$P43&amp;"c"&amp;AK$4</f>
        <v>Quarter!r43c22</v>
      </c>
      <c r="AL43" s="283" t="str">
        <f aca="false">$R$3&amp;"r"&amp;$P43&amp;"c"&amp;AL$4</f>
        <v>Quarter!r43c23</v>
      </c>
      <c r="AM43" s="283" t="str">
        <f aca="false">$R$3&amp;"r"&amp;$P43&amp;"c"&amp;AM$4</f>
        <v>Quarter!r43c24</v>
      </c>
      <c r="AN43" s="283" t="str">
        <f aca="false">$R$3&amp;"r"&amp;$P43&amp;"c"&amp;AN$4</f>
        <v>Quarter!r43c25</v>
      </c>
      <c r="AO43" s="283" t="str">
        <f aca="false">$R$3&amp;"r"&amp;$P43&amp;"c"&amp;AO$4</f>
        <v>Quarter!r43c26</v>
      </c>
      <c r="AP43" s="283" t="str">
        <f aca="false">$R$3&amp;"r"&amp;$P43&amp;"c"&amp;AP$4</f>
        <v>Quarter!r43c27</v>
      </c>
      <c r="AQ43" s="283" t="str">
        <f aca="false">$R$3&amp;"r"&amp;$P43&amp;"c"&amp;AQ$4</f>
        <v>Quarter!r43c28</v>
      </c>
      <c r="AR43" s="283" t="str">
        <f aca="false">$R$3&amp;"r"&amp;$P43&amp;"c"&amp;AR$4</f>
        <v>Quarter!r43c29</v>
      </c>
      <c r="AS43" s="283" t="str">
        <f aca="false">$R$3&amp;"r"&amp;$P43&amp;"c"&amp;AS$4</f>
        <v>Quarter!r43c30</v>
      </c>
      <c r="AT43" s="283" t="str">
        <f aca="false">$R$3&amp;"r"&amp;$P43&amp;"c"&amp;AT$4</f>
        <v>Quarter!r43c31</v>
      </c>
      <c r="AU43" s="283" t="str">
        <f aca="false">$R$3&amp;"r"&amp;$P43&amp;"c"&amp;AU$4</f>
        <v>Quarter!r43c32</v>
      </c>
      <c r="AV43" s="283" t="str">
        <f aca="false">$R$3&amp;"r"&amp;$P43&amp;"c"&amp;AV$4</f>
        <v>Quarter!r43c33</v>
      </c>
      <c r="AW43" s="283" t="str">
        <f aca="false">$R$3&amp;"r"&amp;$P43&amp;"c"&amp;AW$4</f>
        <v>Quarter!r43c34</v>
      </c>
      <c r="AX43" s="283" t="str">
        <f aca="false">$R$3&amp;"r"&amp;$P43&amp;"c"&amp;AX$4</f>
        <v>Quarter!r43c35</v>
      </c>
      <c r="AY43" s="283" t="str">
        <f aca="false">$R$3&amp;"r"&amp;$P43&amp;"c"&amp;AY$4</f>
        <v>Quarter!r43c36</v>
      </c>
      <c r="AZ43" s="283" t="str">
        <f aca="false">$R$3&amp;"r"&amp;$P43&amp;"c"&amp;AZ$4</f>
        <v>Quarter!r43c37</v>
      </c>
      <c r="BA43" s="283" t="str">
        <f aca="false">$R$3&amp;"r"&amp;$P43&amp;"c"&amp;BA$4</f>
        <v>Quarter!r43c38</v>
      </c>
      <c r="BB43" s="283" t="str">
        <f aca="false">$R$3&amp;"r"&amp;$P43&amp;"c"&amp;BB$4</f>
        <v>Quarter!r43c39</v>
      </c>
      <c r="BC43" s="283" t="str">
        <f aca="false">$R$3&amp;"r"&amp;$P43&amp;"c"&amp;BC$4</f>
        <v>Quarter!r43c40</v>
      </c>
      <c r="BD43" s="283" t="str">
        <f aca="false">$R$3&amp;"r"&amp;$P43&amp;"c"&amp;BD$4</f>
        <v>Quarter!r43c41</v>
      </c>
      <c r="BE43" s="283" t="str">
        <f aca="false">$R$3&amp;"r"&amp;$P43&amp;"c"&amp;BE$4</f>
        <v>Quarter!r43c42</v>
      </c>
      <c r="BF43" s="283" t="str">
        <f aca="false">$R$3&amp;"r"&amp;$P43&amp;"c"&amp;BF$4</f>
        <v>Quarter!r43c43</v>
      </c>
      <c r="BG43" s="283" t="str">
        <f aca="false">$R$3&amp;"r"&amp;$P43&amp;"c"&amp;BG$4</f>
        <v>Quarter!r43c44</v>
      </c>
      <c r="BH43" s="283" t="str">
        <f aca="false">$R$3&amp;"r"&amp;$P43&amp;"c"&amp;BH$4</f>
        <v>Quarter!r43c45</v>
      </c>
      <c r="BI43" s="283" t="str">
        <f aca="false">$R$3&amp;"r"&amp;$P43&amp;"c"&amp;BI$4</f>
        <v>Quarter!r43c46</v>
      </c>
      <c r="BJ43" s="283" t="str">
        <f aca="false">$R$3&amp;"r"&amp;$P43&amp;"c"&amp;BJ$4</f>
        <v>Quarter!r43c47</v>
      </c>
      <c r="BK43" s="283" t="str">
        <f aca="false">$R$3&amp;"r"&amp;$P43&amp;"c"&amp;BK$4</f>
        <v>Quarter!r43c48</v>
      </c>
    </row>
    <row r="44" customFormat="false" ht="12.5" hidden="false" customHeight="false" outlineLevel="0" collapsed="false">
      <c r="B44" s="295" t="s">
        <v>145</v>
      </c>
      <c r="C44" s="283" t="n">
        <v>44</v>
      </c>
      <c r="D44" s="283" t="str">
        <f aca="false">$E$3&amp;"r"&amp;$C44&amp;"c"&amp;D$4</f>
        <v>Annual!r44c2</v>
      </c>
      <c r="E44" s="283" t="str">
        <f aca="false">$E$3&amp;"r"&amp;$C44&amp;"c"&amp;E$4</f>
        <v>Annual!r44c3</v>
      </c>
      <c r="F44" s="283" t="str">
        <f aca="false">$E$3&amp;"r"&amp;$C44&amp;"c"&amp;F$4</f>
        <v>Annual!r44c4</v>
      </c>
      <c r="G44" s="283" t="str">
        <f aca="false">$E$3&amp;"r"&amp;$C44&amp;"c"&amp;G$4</f>
        <v>Annual!r44c5</v>
      </c>
      <c r="H44" s="283" t="str">
        <f aca="false">$E$3&amp;"r"&amp;$C44&amp;"c"&amp;H$4</f>
        <v>Annual!r44c6</v>
      </c>
      <c r="I44" s="283" t="str">
        <f aca="false">$E$3&amp;"r"&amp;$C44&amp;"c"&amp;I$4</f>
        <v>Annual!r44c7</v>
      </c>
      <c r="J44" s="283" t="str">
        <f aca="false">$E$3&amp;"r"&amp;$C44&amp;"c"&amp;J$4</f>
        <v>Annual!r44c8</v>
      </c>
      <c r="K44" s="283" t="str">
        <f aca="false">$E$3&amp;"r"&amp;$C44&amp;"c"&amp;K$4</f>
        <v>Annual!r44c9</v>
      </c>
      <c r="L44" s="283" t="str">
        <f aca="false">$E$3&amp;"r"&amp;$C44&amp;"c"&amp;L$4</f>
        <v>Annual!r44c10</v>
      </c>
      <c r="M44" s="283" t="str">
        <f aca="false">$E$3&amp;"r"&amp;$C44&amp;"c"&amp;M$4</f>
        <v>Annual!r44c11</v>
      </c>
      <c r="N44" s="283" t="str">
        <f aca="false">$E$3&amp;"r"&amp;$C44&amp;"c"&amp;N$4</f>
        <v>Annual!r44c12</v>
      </c>
      <c r="O44" s="283" t="str">
        <f aca="false">$E$3&amp;"r"&amp;$C44&amp;"c"&amp;O$4</f>
        <v>Annual!r44c13</v>
      </c>
      <c r="P44" s="283" t="n">
        <v>44</v>
      </c>
      <c r="Q44" s="283" t="str">
        <f aca="false">$R$3&amp;"r"&amp;$P44&amp;"c"&amp;Q$4</f>
        <v>Quarter!r44c2</v>
      </c>
      <c r="R44" s="283" t="str">
        <f aca="false">$R$3&amp;"r"&amp;$P44&amp;"c"&amp;R$4</f>
        <v>Quarter!r44c3</v>
      </c>
      <c r="S44" s="283" t="str">
        <f aca="false">$R$3&amp;"r"&amp;$P44&amp;"c"&amp;S$4</f>
        <v>Quarter!r44c4</v>
      </c>
      <c r="T44" s="283" t="str">
        <f aca="false">$R$3&amp;"r"&amp;$P44&amp;"c"&amp;T$4</f>
        <v>Quarter!r44c5</v>
      </c>
      <c r="U44" s="283" t="str">
        <f aca="false">$R$3&amp;"r"&amp;$P44&amp;"c"&amp;U$4</f>
        <v>Quarter!r44c6</v>
      </c>
      <c r="V44" s="283" t="str">
        <f aca="false">$R$3&amp;"r"&amp;$P44&amp;"c"&amp;V$4</f>
        <v>Quarter!r44c7</v>
      </c>
      <c r="W44" s="283" t="str">
        <f aca="false">$R$3&amp;"r"&amp;$P44&amp;"c"&amp;W$4</f>
        <v>Quarter!r44c8</v>
      </c>
      <c r="X44" s="283" t="str">
        <f aca="false">$R$3&amp;"r"&amp;$P44&amp;"c"&amp;X$4</f>
        <v>Quarter!r44c9</v>
      </c>
      <c r="Y44" s="283" t="str">
        <f aca="false">$R$3&amp;"r"&amp;$P44&amp;"c"&amp;Y$4</f>
        <v>Quarter!r44c10</v>
      </c>
      <c r="Z44" s="283" t="str">
        <f aca="false">$R$3&amp;"r"&amp;$P44&amp;"c"&amp;Z$4</f>
        <v>Quarter!r44c11</v>
      </c>
      <c r="AA44" s="283" t="str">
        <f aca="false">$R$3&amp;"r"&amp;$P44&amp;"c"&amp;AA$4</f>
        <v>Quarter!r44c12</v>
      </c>
      <c r="AB44" s="283" t="str">
        <f aca="false">$R$3&amp;"r"&amp;$P44&amp;"c"&amp;AB$4</f>
        <v>Quarter!r44c13</v>
      </c>
      <c r="AC44" s="283" t="str">
        <f aca="false">$R$3&amp;"r"&amp;$P44&amp;"c"&amp;AC$4</f>
        <v>Quarter!r44c14</v>
      </c>
      <c r="AD44" s="283" t="str">
        <f aca="false">$R$3&amp;"r"&amp;$P44&amp;"c"&amp;AD$4</f>
        <v>Quarter!r44c15</v>
      </c>
      <c r="AE44" s="283" t="str">
        <f aca="false">$R$3&amp;"r"&amp;$P44&amp;"c"&amp;AE$4</f>
        <v>Quarter!r44c16</v>
      </c>
      <c r="AF44" s="283" t="str">
        <f aca="false">$R$3&amp;"r"&amp;$P44&amp;"c"&amp;AF$4</f>
        <v>Quarter!r44c17</v>
      </c>
      <c r="AG44" s="283" t="str">
        <f aca="false">$R$3&amp;"r"&amp;$P44&amp;"c"&amp;AG$4</f>
        <v>Quarter!r44c18</v>
      </c>
      <c r="AH44" s="283" t="str">
        <f aca="false">$R$3&amp;"r"&amp;$P44&amp;"c"&amp;AH$4</f>
        <v>Quarter!r44c19</v>
      </c>
      <c r="AI44" s="283" t="str">
        <f aca="false">$R$3&amp;"r"&amp;$P44&amp;"c"&amp;AI$4</f>
        <v>Quarter!r44c20</v>
      </c>
      <c r="AJ44" s="283" t="str">
        <f aca="false">$R$3&amp;"r"&amp;$P44&amp;"c"&amp;AJ$4</f>
        <v>Quarter!r44c21</v>
      </c>
      <c r="AK44" s="283" t="str">
        <f aca="false">$R$3&amp;"r"&amp;$P44&amp;"c"&amp;AK$4</f>
        <v>Quarter!r44c22</v>
      </c>
      <c r="AL44" s="283" t="str">
        <f aca="false">$R$3&amp;"r"&amp;$P44&amp;"c"&amp;AL$4</f>
        <v>Quarter!r44c23</v>
      </c>
      <c r="AM44" s="283" t="str">
        <f aca="false">$R$3&amp;"r"&amp;$P44&amp;"c"&amp;AM$4</f>
        <v>Quarter!r44c24</v>
      </c>
      <c r="AN44" s="283" t="str">
        <f aca="false">$R$3&amp;"r"&amp;$P44&amp;"c"&amp;AN$4</f>
        <v>Quarter!r44c25</v>
      </c>
      <c r="AO44" s="283" t="str">
        <f aca="false">$R$3&amp;"r"&amp;$P44&amp;"c"&amp;AO$4</f>
        <v>Quarter!r44c26</v>
      </c>
      <c r="AP44" s="283" t="str">
        <f aca="false">$R$3&amp;"r"&amp;$P44&amp;"c"&amp;AP$4</f>
        <v>Quarter!r44c27</v>
      </c>
      <c r="AQ44" s="283" t="str">
        <f aca="false">$R$3&amp;"r"&amp;$P44&amp;"c"&amp;AQ$4</f>
        <v>Quarter!r44c28</v>
      </c>
      <c r="AR44" s="283" t="str">
        <f aca="false">$R$3&amp;"r"&amp;$P44&amp;"c"&amp;AR$4</f>
        <v>Quarter!r44c29</v>
      </c>
      <c r="AS44" s="283" t="str">
        <f aca="false">$R$3&amp;"r"&amp;$P44&amp;"c"&amp;AS$4</f>
        <v>Quarter!r44c30</v>
      </c>
      <c r="AT44" s="283" t="str">
        <f aca="false">$R$3&amp;"r"&amp;$P44&amp;"c"&amp;AT$4</f>
        <v>Quarter!r44c31</v>
      </c>
      <c r="AU44" s="283" t="str">
        <f aca="false">$R$3&amp;"r"&amp;$P44&amp;"c"&amp;AU$4</f>
        <v>Quarter!r44c32</v>
      </c>
      <c r="AV44" s="283" t="str">
        <f aca="false">$R$3&amp;"r"&amp;$P44&amp;"c"&amp;AV$4</f>
        <v>Quarter!r44c33</v>
      </c>
      <c r="AW44" s="283" t="str">
        <f aca="false">$R$3&amp;"r"&amp;$P44&amp;"c"&amp;AW$4</f>
        <v>Quarter!r44c34</v>
      </c>
      <c r="AX44" s="283" t="str">
        <f aca="false">$R$3&amp;"r"&amp;$P44&amp;"c"&amp;AX$4</f>
        <v>Quarter!r44c35</v>
      </c>
      <c r="AY44" s="283" t="str">
        <f aca="false">$R$3&amp;"r"&amp;$P44&amp;"c"&amp;AY$4</f>
        <v>Quarter!r44c36</v>
      </c>
      <c r="AZ44" s="283" t="str">
        <f aca="false">$R$3&amp;"r"&amp;$P44&amp;"c"&amp;AZ$4</f>
        <v>Quarter!r44c37</v>
      </c>
      <c r="BA44" s="283" t="str">
        <f aca="false">$R$3&amp;"r"&amp;$P44&amp;"c"&amp;BA$4</f>
        <v>Quarter!r44c38</v>
      </c>
      <c r="BB44" s="283" t="str">
        <f aca="false">$R$3&amp;"r"&amp;$P44&amp;"c"&amp;BB$4</f>
        <v>Quarter!r44c39</v>
      </c>
      <c r="BC44" s="283" t="str">
        <f aca="false">$R$3&amp;"r"&amp;$P44&amp;"c"&amp;BC$4</f>
        <v>Quarter!r44c40</v>
      </c>
      <c r="BD44" s="283" t="str">
        <f aca="false">$R$3&amp;"r"&amp;$P44&amp;"c"&amp;BD$4</f>
        <v>Quarter!r44c41</v>
      </c>
      <c r="BE44" s="283" t="str">
        <f aca="false">$R$3&amp;"r"&amp;$P44&amp;"c"&amp;BE$4</f>
        <v>Quarter!r44c42</v>
      </c>
      <c r="BF44" s="283" t="str">
        <f aca="false">$R$3&amp;"r"&amp;$P44&amp;"c"&amp;BF$4</f>
        <v>Quarter!r44c43</v>
      </c>
      <c r="BG44" s="283" t="str">
        <f aca="false">$R$3&amp;"r"&amp;$P44&amp;"c"&amp;BG$4</f>
        <v>Quarter!r44c44</v>
      </c>
      <c r="BH44" s="283" t="str">
        <f aca="false">$R$3&amp;"r"&amp;$P44&amp;"c"&amp;BH$4</f>
        <v>Quarter!r44c45</v>
      </c>
      <c r="BI44" s="283" t="str">
        <f aca="false">$R$3&amp;"r"&amp;$P44&amp;"c"&amp;BI$4</f>
        <v>Quarter!r44c46</v>
      </c>
      <c r="BJ44" s="283" t="str">
        <f aca="false">$R$3&amp;"r"&amp;$P44&amp;"c"&amp;BJ$4</f>
        <v>Quarter!r44c47</v>
      </c>
      <c r="BK44" s="283" t="str">
        <f aca="false">$R$3&amp;"r"&amp;$P44&amp;"c"&amp;BK$4</f>
        <v>Quarter!r44c48</v>
      </c>
    </row>
    <row r="45" customFormat="false" ht="12.5" hidden="false" customHeight="false" outlineLevel="0" collapsed="false">
      <c r="B45" s="295" t="s">
        <v>146</v>
      </c>
      <c r="C45" s="283" t="n">
        <v>45</v>
      </c>
      <c r="D45" s="283" t="str">
        <f aca="false">$E$3&amp;"r"&amp;$C45&amp;"c"&amp;D$4</f>
        <v>Annual!r45c2</v>
      </c>
      <c r="E45" s="283" t="str">
        <f aca="false">$E$3&amp;"r"&amp;$C45&amp;"c"&amp;E$4</f>
        <v>Annual!r45c3</v>
      </c>
      <c r="F45" s="283" t="str">
        <f aca="false">$E$3&amp;"r"&amp;$C45&amp;"c"&amp;F$4</f>
        <v>Annual!r45c4</v>
      </c>
      <c r="G45" s="283" t="str">
        <f aca="false">$E$3&amp;"r"&amp;$C45&amp;"c"&amp;G$4</f>
        <v>Annual!r45c5</v>
      </c>
      <c r="H45" s="283" t="str">
        <f aca="false">$E$3&amp;"r"&amp;$C45&amp;"c"&amp;H$4</f>
        <v>Annual!r45c6</v>
      </c>
      <c r="I45" s="283" t="str">
        <f aca="false">$E$3&amp;"r"&amp;$C45&amp;"c"&amp;I$4</f>
        <v>Annual!r45c7</v>
      </c>
      <c r="J45" s="283" t="str">
        <f aca="false">$E$3&amp;"r"&amp;$C45&amp;"c"&amp;J$4</f>
        <v>Annual!r45c8</v>
      </c>
      <c r="K45" s="283" t="str">
        <f aca="false">$E$3&amp;"r"&amp;$C45&amp;"c"&amp;K$4</f>
        <v>Annual!r45c9</v>
      </c>
      <c r="L45" s="283" t="str">
        <f aca="false">$E$3&amp;"r"&amp;$C45&amp;"c"&amp;L$4</f>
        <v>Annual!r45c10</v>
      </c>
      <c r="M45" s="283" t="str">
        <f aca="false">$E$3&amp;"r"&amp;$C45&amp;"c"&amp;M$4</f>
        <v>Annual!r45c11</v>
      </c>
      <c r="N45" s="283" t="str">
        <f aca="false">$E$3&amp;"r"&amp;$C45&amp;"c"&amp;N$4</f>
        <v>Annual!r45c12</v>
      </c>
      <c r="O45" s="283" t="str">
        <f aca="false">$E$3&amp;"r"&amp;$C45&amp;"c"&amp;O$4</f>
        <v>Annual!r45c13</v>
      </c>
      <c r="P45" s="283" t="n">
        <v>45</v>
      </c>
      <c r="Q45" s="283" t="str">
        <f aca="false">$R$3&amp;"r"&amp;$P45&amp;"c"&amp;Q$4</f>
        <v>Quarter!r45c2</v>
      </c>
      <c r="R45" s="283" t="str">
        <f aca="false">$R$3&amp;"r"&amp;$P45&amp;"c"&amp;R$4</f>
        <v>Quarter!r45c3</v>
      </c>
      <c r="S45" s="283" t="str">
        <f aca="false">$R$3&amp;"r"&amp;$P45&amp;"c"&amp;S$4</f>
        <v>Quarter!r45c4</v>
      </c>
      <c r="T45" s="283" t="str">
        <f aca="false">$R$3&amp;"r"&amp;$P45&amp;"c"&amp;T$4</f>
        <v>Quarter!r45c5</v>
      </c>
      <c r="U45" s="283" t="str">
        <f aca="false">$R$3&amp;"r"&amp;$P45&amp;"c"&amp;U$4</f>
        <v>Quarter!r45c6</v>
      </c>
      <c r="V45" s="283" t="str">
        <f aca="false">$R$3&amp;"r"&amp;$P45&amp;"c"&amp;V$4</f>
        <v>Quarter!r45c7</v>
      </c>
      <c r="W45" s="283" t="str">
        <f aca="false">$R$3&amp;"r"&amp;$P45&amp;"c"&amp;W$4</f>
        <v>Quarter!r45c8</v>
      </c>
      <c r="X45" s="283" t="str">
        <f aca="false">$R$3&amp;"r"&amp;$P45&amp;"c"&amp;X$4</f>
        <v>Quarter!r45c9</v>
      </c>
      <c r="Y45" s="283" t="str">
        <f aca="false">$R$3&amp;"r"&amp;$P45&amp;"c"&amp;Y$4</f>
        <v>Quarter!r45c10</v>
      </c>
      <c r="Z45" s="283" t="str">
        <f aca="false">$R$3&amp;"r"&amp;$P45&amp;"c"&amp;Z$4</f>
        <v>Quarter!r45c11</v>
      </c>
      <c r="AA45" s="283" t="str">
        <f aca="false">$R$3&amp;"r"&amp;$P45&amp;"c"&amp;AA$4</f>
        <v>Quarter!r45c12</v>
      </c>
      <c r="AB45" s="283" t="str">
        <f aca="false">$R$3&amp;"r"&amp;$P45&amp;"c"&amp;AB$4</f>
        <v>Quarter!r45c13</v>
      </c>
      <c r="AC45" s="283" t="str">
        <f aca="false">$R$3&amp;"r"&amp;$P45&amp;"c"&amp;AC$4</f>
        <v>Quarter!r45c14</v>
      </c>
      <c r="AD45" s="283" t="str">
        <f aca="false">$R$3&amp;"r"&amp;$P45&amp;"c"&amp;AD$4</f>
        <v>Quarter!r45c15</v>
      </c>
      <c r="AE45" s="283" t="str">
        <f aca="false">$R$3&amp;"r"&amp;$P45&amp;"c"&amp;AE$4</f>
        <v>Quarter!r45c16</v>
      </c>
      <c r="AF45" s="283" t="str">
        <f aca="false">$R$3&amp;"r"&amp;$P45&amp;"c"&amp;AF$4</f>
        <v>Quarter!r45c17</v>
      </c>
      <c r="AG45" s="283" t="str">
        <f aca="false">$R$3&amp;"r"&amp;$P45&amp;"c"&amp;AG$4</f>
        <v>Quarter!r45c18</v>
      </c>
      <c r="AH45" s="283" t="str">
        <f aca="false">$R$3&amp;"r"&amp;$P45&amp;"c"&amp;AH$4</f>
        <v>Quarter!r45c19</v>
      </c>
      <c r="AI45" s="283" t="str">
        <f aca="false">$R$3&amp;"r"&amp;$P45&amp;"c"&amp;AI$4</f>
        <v>Quarter!r45c20</v>
      </c>
      <c r="AJ45" s="283" t="str">
        <f aca="false">$R$3&amp;"r"&amp;$P45&amp;"c"&amp;AJ$4</f>
        <v>Quarter!r45c21</v>
      </c>
      <c r="AK45" s="283" t="str">
        <f aca="false">$R$3&amp;"r"&amp;$P45&amp;"c"&amp;AK$4</f>
        <v>Quarter!r45c22</v>
      </c>
      <c r="AL45" s="283" t="str">
        <f aca="false">$R$3&amp;"r"&amp;$P45&amp;"c"&amp;AL$4</f>
        <v>Quarter!r45c23</v>
      </c>
      <c r="AM45" s="283" t="str">
        <f aca="false">$R$3&amp;"r"&amp;$P45&amp;"c"&amp;AM$4</f>
        <v>Quarter!r45c24</v>
      </c>
      <c r="AN45" s="283" t="str">
        <f aca="false">$R$3&amp;"r"&amp;$P45&amp;"c"&amp;AN$4</f>
        <v>Quarter!r45c25</v>
      </c>
      <c r="AO45" s="283" t="str">
        <f aca="false">$R$3&amp;"r"&amp;$P45&amp;"c"&amp;AO$4</f>
        <v>Quarter!r45c26</v>
      </c>
      <c r="AP45" s="283" t="str">
        <f aca="false">$R$3&amp;"r"&amp;$P45&amp;"c"&amp;AP$4</f>
        <v>Quarter!r45c27</v>
      </c>
      <c r="AQ45" s="283" t="str">
        <f aca="false">$R$3&amp;"r"&amp;$P45&amp;"c"&amp;AQ$4</f>
        <v>Quarter!r45c28</v>
      </c>
      <c r="AR45" s="283" t="str">
        <f aca="false">$R$3&amp;"r"&amp;$P45&amp;"c"&amp;AR$4</f>
        <v>Quarter!r45c29</v>
      </c>
      <c r="AS45" s="283" t="str">
        <f aca="false">$R$3&amp;"r"&amp;$P45&amp;"c"&amp;AS$4</f>
        <v>Quarter!r45c30</v>
      </c>
      <c r="AT45" s="283" t="str">
        <f aca="false">$R$3&amp;"r"&amp;$P45&amp;"c"&amp;AT$4</f>
        <v>Quarter!r45c31</v>
      </c>
      <c r="AU45" s="283" t="str">
        <f aca="false">$R$3&amp;"r"&amp;$P45&amp;"c"&amp;AU$4</f>
        <v>Quarter!r45c32</v>
      </c>
      <c r="AV45" s="283" t="str">
        <f aca="false">$R$3&amp;"r"&amp;$P45&amp;"c"&amp;AV$4</f>
        <v>Quarter!r45c33</v>
      </c>
      <c r="AW45" s="283" t="str">
        <f aca="false">$R$3&amp;"r"&amp;$P45&amp;"c"&amp;AW$4</f>
        <v>Quarter!r45c34</v>
      </c>
      <c r="AX45" s="283" t="str">
        <f aca="false">$R$3&amp;"r"&amp;$P45&amp;"c"&amp;AX$4</f>
        <v>Quarter!r45c35</v>
      </c>
      <c r="AY45" s="283" t="str">
        <f aca="false">$R$3&amp;"r"&amp;$P45&amp;"c"&amp;AY$4</f>
        <v>Quarter!r45c36</v>
      </c>
      <c r="AZ45" s="283" t="str">
        <f aca="false">$R$3&amp;"r"&amp;$P45&amp;"c"&amp;AZ$4</f>
        <v>Quarter!r45c37</v>
      </c>
      <c r="BA45" s="283" t="str">
        <f aca="false">$R$3&amp;"r"&amp;$P45&amp;"c"&amp;BA$4</f>
        <v>Quarter!r45c38</v>
      </c>
      <c r="BB45" s="283" t="str">
        <f aca="false">$R$3&amp;"r"&amp;$P45&amp;"c"&amp;BB$4</f>
        <v>Quarter!r45c39</v>
      </c>
      <c r="BC45" s="283" t="str">
        <f aca="false">$R$3&amp;"r"&amp;$P45&amp;"c"&amp;BC$4</f>
        <v>Quarter!r45c40</v>
      </c>
      <c r="BD45" s="283" t="str">
        <f aca="false">$R$3&amp;"r"&amp;$P45&amp;"c"&amp;BD$4</f>
        <v>Quarter!r45c41</v>
      </c>
      <c r="BE45" s="283" t="str">
        <f aca="false">$R$3&amp;"r"&amp;$P45&amp;"c"&amp;BE$4</f>
        <v>Quarter!r45c42</v>
      </c>
      <c r="BF45" s="283" t="str">
        <f aca="false">$R$3&amp;"r"&amp;$P45&amp;"c"&amp;BF$4</f>
        <v>Quarter!r45c43</v>
      </c>
      <c r="BG45" s="283" t="str">
        <f aca="false">$R$3&amp;"r"&amp;$P45&amp;"c"&amp;BG$4</f>
        <v>Quarter!r45c44</v>
      </c>
      <c r="BH45" s="283" t="str">
        <f aca="false">$R$3&amp;"r"&amp;$P45&amp;"c"&amp;BH$4</f>
        <v>Quarter!r45c45</v>
      </c>
      <c r="BI45" s="283" t="str">
        <f aca="false">$R$3&amp;"r"&amp;$P45&amp;"c"&amp;BI$4</f>
        <v>Quarter!r45c46</v>
      </c>
      <c r="BJ45" s="283" t="str">
        <f aca="false">$R$3&amp;"r"&amp;$P45&amp;"c"&amp;BJ$4</f>
        <v>Quarter!r45c47</v>
      </c>
      <c r="BK45" s="283" t="str">
        <f aca="false">$R$3&amp;"r"&amp;$P45&amp;"c"&amp;BK$4</f>
        <v>Quarter!r45c48</v>
      </c>
    </row>
    <row r="46" customFormat="false" ht="12.5" hidden="false" customHeight="false" outlineLevel="0" collapsed="false">
      <c r="B46" s="295" t="s">
        <v>147</v>
      </c>
      <c r="C46" s="283" t="n">
        <v>46</v>
      </c>
      <c r="D46" s="283" t="str">
        <f aca="false">$E$3&amp;"r"&amp;$C46&amp;"c"&amp;D$4</f>
        <v>Annual!r46c2</v>
      </c>
      <c r="E46" s="283" t="str">
        <f aca="false">$E$3&amp;"r"&amp;$C46&amp;"c"&amp;E$4</f>
        <v>Annual!r46c3</v>
      </c>
      <c r="F46" s="283" t="str">
        <f aca="false">$E$3&amp;"r"&amp;$C46&amp;"c"&amp;F$4</f>
        <v>Annual!r46c4</v>
      </c>
      <c r="G46" s="283" t="str">
        <f aca="false">$E$3&amp;"r"&amp;$C46&amp;"c"&amp;G$4</f>
        <v>Annual!r46c5</v>
      </c>
      <c r="H46" s="283" t="str">
        <f aca="false">$E$3&amp;"r"&amp;$C46&amp;"c"&amp;H$4</f>
        <v>Annual!r46c6</v>
      </c>
      <c r="I46" s="283" t="str">
        <f aca="false">$E$3&amp;"r"&amp;$C46&amp;"c"&amp;I$4</f>
        <v>Annual!r46c7</v>
      </c>
      <c r="J46" s="283" t="str">
        <f aca="false">$E$3&amp;"r"&amp;$C46&amp;"c"&amp;J$4</f>
        <v>Annual!r46c8</v>
      </c>
      <c r="K46" s="283" t="str">
        <f aca="false">$E$3&amp;"r"&amp;$C46&amp;"c"&amp;K$4</f>
        <v>Annual!r46c9</v>
      </c>
      <c r="L46" s="283" t="str">
        <f aca="false">$E$3&amp;"r"&amp;$C46&amp;"c"&amp;L$4</f>
        <v>Annual!r46c10</v>
      </c>
      <c r="M46" s="283" t="str">
        <f aca="false">$E$3&amp;"r"&amp;$C46&amp;"c"&amp;M$4</f>
        <v>Annual!r46c11</v>
      </c>
      <c r="N46" s="283" t="str">
        <f aca="false">$E$3&amp;"r"&amp;$C46&amp;"c"&amp;N$4</f>
        <v>Annual!r46c12</v>
      </c>
      <c r="O46" s="283" t="str">
        <f aca="false">$E$3&amp;"r"&amp;$C46&amp;"c"&amp;O$4</f>
        <v>Annual!r46c13</v>
      </c>
      <c r="P46" s="283" t="n">
        <v>46</v>
      </c>
      <c r="Q46" s="283" t="str">
        <f aca="false">$R$3&amp;"r"&amp;$P46&amp;"c"&amp;Q$4</f>
        <v>Quarter!r46c2</v>
      </c>
      <c r="R46" s="283" t="str">
        <f aca="false">$R$3&amp;"r"&amp;$P46&amp;"c"&amp;R$4</f>
        <v>Quarter!r46c3</v>
      </c>
      <c r="S46" s="283" t="str">
        <f aca="false">$R$3&amp;"r"&amp;$P46&amp;"c"&amp;S$4</f>
        <v>Quarter!r46c4</v>
      </c>
      <c r="T46" s="283" t="str">
        <f aca="false">$R$3&amp;"r"&amp;$P46&amp;"c"&amp;T$4</f>
        <v>Quarter!r46c5</v>
      </c>
      <c r="U46" s="283" t="str">
        <f aca="false">$R$3&amp;"r"&amp;$P46&amp;"c"&amp;U$4</f>
        <v>Quarter!r46c6</v>
      </c>
      <c r="V46" s="283" t="str">
        <f aca="false">$R$3&amp;"r"&amp;$P46&amp;"c"&amp;V$4</f>
        <v>Quarter!r46c7</v>
      </c>
      <c r="W46" s="283" t="str">
        <f aca="false">$R$3&amp;"r"&amp;$P46&amp;"c"&amp;W$4</f>
        <v>Quarter!r46c8</v>
      </c>
      <c r="X46" s="283" t="str">
        <f aca="false">$R$3&amp;"r"&amp;$P46&amp;"c"&amp;X$4</f>
        <v>Quarter!r46c9</v>
      </c>
      <c r="Y46" s="283" t="str">
        <f aca="false">$R$3&amp;"r"&amp;$P46&amp;"c"&amp;Y$4</f>
        <v>Quarter!r46c10</v>
      </c>
      <c r="Z46" s="283" t="str">
        <f aca="false">$R$3&amp;"r"&amp;$P46&amp;"c"&amp;Z$4</f>
        <v>Quarter!r46c11</v>
      </c>
      <c r="AA46" s="283" t="str">
        <f aca="false">$R$3&amp;"r"&amp;$P46&amp;"c"&amp;AA$4</f>
        <v>Quarter!r46c12</v>
      </c>
      <c r="AB46" s="283" t="str">
        <f aca="false">$R$3&amp;"r"&amp;$P46&amp;"c"&amp;AB$4</f>
        <v>Quarter!r46c13</v>
      </c>
      <c r="AC46" s="283" t="str">
        <f aca="false">$R$3&amp;"r"&amp;$P46&amp;"c"&amp;AC$4</f>
        <v>Quarter!r46c14</v>
      </c>
      <c r="AD46" s="283" t="str">
        <f aca="false">$R$3&amp;"r"&amp;$P46&amp;"c"&amp;AD$4</f>
        <v>Quarter!r46c15</v>
      </c>
      <c r="AE46" s="283" t="str">
        <f aca="false">$R$3&amp;"r"&amp;$P46&amp;"c"&amp;AE$4</f>
        <v>Quarter!r46c16</v>
      </c>
      <c r="AF46" s="283" t="str">
        <f aca="false">$R$3&amp;"r"&amp;$P46&amp;"c"&amp;AF$4</f>
        <v>Quarter!r46c17</v>
      </c>
      <c r="AG46" s="283" t="str">
        <f aca="false">$R$3&amp;"r"&amp;$P46&amp;"c"&amp;AG$4</f>
        <v>Quarter!r46c18</v>
      </c>
      <c r="AH46" s="283" t="str">
        <f aca="false">$R$3&amp;"r"&amp;$P46&amp;"c"&amp;AH$4</f>
        <v>Quarter!r46c19</v>
      </c>
      <c r="AI46" s="283" t="str">
        <f aca="false">$R$3&amp;"r"&amp;$P46&amp;"c"&amp;AI$4</f>
        <v>Quarter!r46c20</v>
      </c>
      <c r="AJ46" s="283" t="str">
        <f aca="false">$R$3&amp;"r"&amp;$P46&amp;"c"&amp;AJ$4</f>
        <v>Quarter!r46c21</v>
      </c>
      <c r="AK46" s="283" t="str">
        <f aca="false">$R$3&amp;"r"&amp;$P46&amp;"c"&amp;AK$4</f>
        <v>Quarter!r46c22</v>
      </c>
      <c r="AL46" s="283" t="str">
        <f aca="false">$R$3&amp;"r"&amp;$P46&amp;"c"&amp;AL$4</f>
        <v>Quarter!r46c23</v>
      </c>
      <c r="AM46" s="283" t="str">
        <f aca="false">$R$3&amp;"r"&amp;$P46&amp;"c"&amp;AM$4</f>
        <v>Quarter!r46c24</v>
      </c>
      <c r="AN46" s="283" t="str">
        <f aca="false">$R$3&amp;"r"&amp;$P46&amp;"c"&amp;AN$4</f>
        <v>Quarter!r46c25</v>
      </c>
      <c r="AO46" s="283" t="str">
        <f aca="false">$R$3&amp;"r"&amp;$P46&amp;"c"&amp;AO$4</f>
        <v>Quarter!r46c26</v>
      </c>
      <c r="AP46" s="283" t="str">
        <f aca="false">$R$3&amp;"r"&amp;$P46&amp;"c"&amp;AP$4</f>
        <v>Quarter!r46c27</v>
      </c>
      <c r="AQ46" s="283" t="str">
        <f aca="false">$R$3&amp;"r"&amp;$P46&amp;"c"&amp;AQ$4</f>
        <v>Quarter!r46c28</v>
      </c>
      <c r="AR46" s="283" t="str">
        <f aca="false">$R$3&amp;"r"&amp;$P46&amp;"c"&amp;AR$4</f>
        <v>Quarter!r46c29</v>
      </c>
      <c r="AS46" s="283" t="str">
        <f aca="false">$R$3&amp;"r"&amp;$P46&amp;"c"&amp;AS$4</f>
        <v>Quarter!r46c30</v>
      </c>
      <c r="AT46" s="283" t="str">
        <f aca="false">$R$3&amp;"r"&amp;$P46&amp;"c"&amp;AT$4</f>
        <v>Quarter!r46c31</v>
      </c>
      <c r="AU46" s="283" t="str">
        <f aca="false">$R$3&amp;"r"&amp;$P46&amp;"c"&amp;AU$4</f>
        <v>Quarter!r46c32</v>
      </c>
      <c r="AV46" s="283" t="str">
        <f aca="false">$R$3&amp;"r"&amp;$P46&amp;"c"&amp;AV$4</f>
        <v>Quarter!r46c33</v>
      </c>
      <c r="AW46" s="283" t="str">
        <f aca="false">$R$3&amp;"r"&amp;$P46&amp;"c"&amp;AW$4</f>
        <v>Quarter!r46c34</v>
      </c>
      <c r="AX46" s="283" t="str">
        <f aca="false">$R$3&amp;"r"&amp;$P46&amp;"c"&amp;AX$4</f>
        <v>Quarter!r46c35</v>
      </c>
      <c r="AY46" s="283" t="str">
        <f aca="false">$R$3&amp;"r"&amp;$P46&amp;"c"&amp;AY$4</f>
        <v>Quarter!r46c36</v>
      </c>
      <c r="AZ46" s="283" t="str">
        <f aca="false">$R$3&amp;"r"&amp;$P46&amp;"c"&amp;AZ$4</f>
        <v>Quarter!r46c37</v>
      </c>
      <c r="BA46" s="283" t="str">
        <f aca="false">$R$3&amp;"r"&amp;$P46&amp;"c"&amp;BA$4</f>
        <v>Quarter!r46c38</v>
      </c>
      <c r="BB46" s="283" t="str">
        <f aca="false">$R$3&amp;"r"&amp;$P46&amp;"c"&amp;BB$4</f>
        <v>Quarter!r46c39</v>
      </c>
      <c r="BC46" s="283" t="str">
        <f aca="false">$R$3&amp;"r"&amp;$P46&amp;"c"&amp;BC$4</f>
        <v>Quarter!r46c40</v>
      </c>
      <c r="BD46" s="283" t="str">
        <f aca="false">$R$3&amp;"r"&amp;$P46&amp;"c"&amp;BD$4</f>
        <v>Quarter!r46c41</v>
      </c>
      <c r="BE46" s="283" t="str">
        <f aca="false">$R$3&amp;"r"&amp;$P46&amp;"c"&amp;BE$4</f>
        <v>Quarter!r46c42</v>
      </c>
      <c r="BF46" s="283" t="str">
        <f aca="false">$R$3&amp;"r"&amp;$P46&amp;"c"&amp;BF$4</f>
        <v>Quarter!r46c43</v>
      </c>
      <c r="BG46" s="283" t="str">
        <f aca="false">$R$3&amp;"r"&amp;$P46&amp;"c"&amp;BG$4</f>
        <v>Quarter!r46c44</v>
      </c>
      <c r="BH46" s="283" t="str">
        <f aca="false">$R$3&amp;"r"&amp;$P46&amp;"c"&amp;BH$4</f>
        <v>Quarter!r46c45</v>
      </c>
      <c r="BI46" s="283" t="str">
        <f aca="false">$R$3&amp;"r"&amp;$P46&amp;"c"&amp;BI$4</f>
        <v>Quarter!r46c46</v>
      </c>
      <c r="BJ46" s="283" t="str">
        <f aca="false">$R$3&amp;"r"&amp;$P46&amp;"c"&amp;BJ$4</f>
        <v>Quarter!r46c47</v>
      </c>
      <c r="BK46" s="283" t="str">
        <f aca="false">$R$3&amp;"r"&amp;$P46&amp;"c"&amp;BK$4</f>
        <v>Quarter!r46c48</v>
      </c>
    </row>
    <row r="47" customFormat="false" ht="12.5" hidden="false" customHeight="false" outlineLevel="0" collapsed="false">
      <c r="B47" s="290" t="s">
        <v>168</v>
      </c>
      <c r="C47" s="283" t="n">
        <v>47</v>
      </c>
      <c r="D47" s="283" t="str">
        <f aca="false">$E$3&amp;"r"&amp;$C47&amp;"c"&amp;D$4</f>
        <v>Annual!r47c2</v>
      </c>
      <c r="E47" s="283" t="str">
        <f aca="false">$E$3&amp;"r"&amp;$C47&amp;"c"&amp;E$4</f>
        <v>Annual!r47c3</v>
      </c>
      <c r="F47" s="283" t="str">
        <f aca="false">$E$3&amp;"r"&amp;$C47&amp;"c"&amp;F$4</f>
        <v>Annual!r47c4</v>
      </c>
      <c r="G47" s="283" t="str">
        <f aca="false">$E$3&amp;"r"&amp;$C47&amp;"c"&amp;G$4</f>
        <v>Annual!r47c5</v>
      </c>
      <c r="H47" s="283" t="str">
        <f aca="false">$E$3&amp;"r"&amp;$C47&amp;"c"&amp;H$4</f>
        <v>Annual!r47c6</v>
      </c>
      <c r="I47" s="283" t="str">
        <f aca="false">$E$3&amp;"r"&amp;$C47&amp;"c"&amp;I$4</f>
        <v>Annual!r47c7</v>
      </c>
      <c r="J47" s="283" t="str">
        <f aca="false">$E$3&amp;"r"&amp;$C47&amp;"c"&amp;J$4</f>
        <v>Annual!r47c8</v>
      </c>
      <c r="K47" s="283" t="str">
        <f aca="false">$E$3&amp;"r"&amp;$C47&amp;"c"&amp;K$4</f>
        <v>Annual!r47c9</v>
      </c>
      <c r="L47" s="283" t="str">
        <f aca="false">$E$3&amp;"r"&amp;$C47&amp;"c"&amp;L$4</f>
        <v>Annual!r47c10</v>
      </c>
      <c r="M47" s="283" t="str">
        <f aca="false">$E$3&amp;"r"&amp;$C47&amp;"c"&amp;M$4</f>
        <v>Annual!r47c11</v>
      </c>
      <c r="N47" s="283" t="str">
        <f aca="false">$E$3&amp;"r"&amp;$C47&amp;"c"&amp;N$4</f>
        <v>Annual!r47c12</v>
      </c>
      <c r="O47" s="283" t="str">
        <f aca="false">$E$3&amp;"r"&amp;$C47&amp;"c"&amp;O$4</f>
        <v>Annual!r47c13</v>
      </c>
      <c r="P47" s="283" t="n">
        <v>47</v>
      </c>
      <c r="Q47" s="283" t="str">
        <f aca="false">$R$3&amp;"r"&amp;$P47&amp;"c"&amp;Q$4</f>
        <v>Quarter!r47c2</v>
      </c>
      <c r="R47" s="283" t="str">
        <f aca="false">$R$3&amp;"r"&amp;$P47&amp;"c"&amp;R$4</f>
        <v>Quarter!r47c3</v>
      </c>
      <c r="S47" s="283" t="str">
        <f aca="false">$R$3&amp;"r"&amp;$P47&amp;"c"&amp;S$4</f>
        <v>Quarter!r47c4</v>
      </c>
      <c r="T47" s="283" t="str">
        <f aca="false">$R$3&amp;"r"&amp;$P47&amp;"c"&amp;T$4</f>
        <v>Quarter!r47c5</v>
      </c>
      <c r="U47" s="283" t="str">
        <f aca="false">$R$3&amp;"r"&amp;$P47&amp;"c"&amp;U$4</f>
        <v>Quarter!r47c6</v>
      </c>
      <c r="V47" s="283" t="str">
        <f aca="false">$R$3&amp;"r"&amp;$P47&amp;"c"&amp;V$4</f>
        <v>Quarter!r47c7</v>
      </c>
      <c r="W47" s="283" t="str">
        <f aca="false">$R$3&amp;"r"&amp;$P47&amp;"c"&amp;W$4</f>
        <v>Quarter!r47c8</v>
      </c>
      <c r="X47" s="283" t="str">
        <f aca="false">$R$3&amp;"r"&amp;$P47&amp;"c"&amp;X$4</f>
        <v>Quarter!r47c9</v>
      </c>
      <c r="Y47" s="283" t="str">
        <f aca="false">$R$3&amp;"r"&amp;$P47&amp;"c"&amp;Y$4</f>
        <v>Quarter!r47c10</v>
      </c>
      <c r="Z47" s="283" t="str">
        <f aca="false">$R$3&amp;"r"&amp;$P47&amp;"c"&amp;Z$4</f>
        <v>Quarter!r47c11</v>
      </c>
      <c r="AA47" s="283" t="str">
        <f aca="false">$R$3&amp;"r"&amp;$P47&amp;"c"&amp;AA$4</f>
        <v>Quarter!r47c12</v>
      </c>
      <c r="AB47" s="283" t="str">
        <f aca="false">$R$3&amp;"r"&amp;$P47&amp;"c"&amp;AB$4</f>
        <v>Quarter!r47c13</v>
      </c>
      <c r="AC47" s="283" t="str">
        <f aca="false">$R$3&amp;"r"&amp;$P47&amp;"c"&amp;AC$4</f>
        <v>Quarter!r47c14</v>
      </c>
      <c r="AD47" s="283" t="str">
        <f aca="false">$R$3&amp;"r"&amp;$P47&amp;"c"&amp;AD$4</f>
        <v>Quarter!r47c15</v>
      </c>
      <c r="AE47" s="283" t="str">
        <f aca="false">$R$3&amp;"r"&amp;$P47&amp;"c"&amp;AE$4</f>
        <v>Quarter!r47c16</v>
      </c>
      <c r="AF47" s="283" t="str">
        <f aca="false">$R$3&amp;"r"&amp;$P47&amp;"c"&amp;AF$4</f>
        <v>Quarter!r47c17</v>
      </c>
      <c r="AG47" s="283" t="str">
        <f aca="false">$R$3&amp;"r"&amp;$P47&amp;"c"&amp;AG$4</f>
        <v>Quarter!r47c18</v>
      </c>
      <c r="AH47" s="283" t="str">
        <f aca="false">$R$3&amp;"r"&amp;$P47&amp;"c"&amp;AH$4</f>
        <v>Quarter!r47c19</v>
      </c>
      <c r="AI47" s="283" t="str">
        <f aca="false">$R$3&amp;"r"&amp;$P47&amp;"c"&amp;AI$4</f>
        <v>Quarter!r47c20</v>
      </c>
      <c r="AJ47" s="283" t="str">
        <f aca="false">$R$3&amp;"r"&amp;$P47&amp;"c"&amp;AJ$4</f>
        <v>Quarter!r47c21</v>
      </c>
      <c r="AK47" s="283" t="str">
        <f aca="false">$R$3&amp;"r"&amp;$P47&amp;"c"&amp;AK$4</f>
        <v>Quarter!r47c22</v>
      </c>
      <c r="AL47" s="283" t="str">
        <f aca="false">$R$3&amp;"r"&amp;$P47&amp;"c"&amp;AL$4</f>
        <v>Quarter!r47c23</v>
      </c>
      <c r="AM47" s="283" t="str">
        <f aca="false">$R$3&amp;"r"&amp;$P47&amp;"c"&amp;AM$4</f>
        <v>Quarter!r47c24</v>
      </c>
      <c r="AN47" s="283" t="str">
        <f aca="false">$R$3&amp;"r"&amp;$P47&amp;"c"&amp;AN$4</f>
        <v>Quarter!r47c25</v>
      </c>
      <c r="AO47" s="283" t="str">
        <f aca="false">$R$3&amp;"r"&amp;$P47&amp;"c"&amp;AO$4</f>
        <v>Quarter!r47c26</v>
      </c>
      <c r="AP47" s="283" t="str">
        <f aca="false">$R$3&amp;"r"&amp;$P47&amp;"c"&amp;AP$4</f>
        <v>Quarter!r47c27</v>
      </c>
      <c r="AQ47" s="283" t="str">
        <f aca="false">$R$3&amp;"r"&amp;$P47&amp;"c"&amp;AQ$4</f>
        <v>Quarter!r47c28</v>
      </c>
      <c r="AR47" s="283" t="str">
        <f aca="false">$R$3&amp;"r"&amp;$P47&amp;"c"&amp;AR$4</f>
        <v>Quarter!r47c29</v>
      </c>
      <c r="AS47" s="283" t="str">
        <f aca="false">$R$3&amp;"r"&amp;$P47&amp;"c"&amp;AS$4</f>
        <v>Quarter!r47c30</v>
      </c>
      <c r="AT47" s="283" t="str">
        <f aca="false">$R$3&amp;"r"&amp;$P47&amp;"c"&amp;AT$4</f>
        <v>Quarter!r47c31</v>
      </c>
      <c r="AU47" s="283" t="str">
        <f aca="false">$R$3&amp;"r"&amp;$P47&amp;"c"&amp;AU$4</f>
        <v>Quarter!r47c32</v>
      </c>
      <c r="AV47" s="283" t="str">
        <f aca="false">$R$3&amp;"r"&amp;$P47&amp;"c"&amp;AV$4</f>
        <v>Quarter!r47c33</v>
      </c>
      <c r="AW47" s="283" t="str">
        <f aca="false">$R$3&amp;"r"&amp;$P47&amp;"c"&amp;AW$4</f>
        <v>Quarter!r47c34</v>
      </c>
      <c r="AX47" s="283" t="str">
        <f aca="false">$R$3&amp;"r"&amp;$P47&amp;"c"&amp;AX$4</f>
        <v>Quarter!r47c35</v>
      </c>
      <c r="AY47" s="283" t="str">
        <f aca="false">$R$3&amp;"r"&amp;$P47&amp;"c"&amp;AY$4</f>
        <v>Quarter!r47c36</v>
      </c>
      <c r="AZ47" s="283" t="str">
        <f aca="false">$R$3&amp;"r"&amp;$P47&amp;"c"&amp;AZ$4</f>
        <v>Quarter!r47c37</v>
      </c>
      <c r="BA47" s="283" t="str">
        <f aca="false">$R$3&amp;"r"&amp;$P47&amp;"c"&amp;BA$4</f>
        <v>Quarter!r47c38</v>
      </c>
      <c r="BB47" s="283" t="str">
        <f aca="false">$R$3&amp;"r"&amp;$P47&amp;"c"&amp;BB$4</f>
        <v>Quarter!r47c39</v>
      </c>
      <c r="BC47" s="283" t="str">
        <f aca="false">$R$3&amp;"r"&amp;$P47&amp;"c"&amp;BC$4</f>
        <v>Quarter!r47c40</v>
      </c>
      <c r="BD47" s="283" t="str">
        <f aca="false">$R$3&amp;"r"&amp;$P47&amp;"c"&amp;BD$4</f>
        <v>Quarter!r47c41</v>
      </c>
      <c r="BE47" s="283" t="str">
        <f aca="false">$R$3&amp;"r"&amp;$P47&amp;"c"&amp;BE$4</f>
        <v>Quarter!r47c42</v>
      </c>
      <c r="BF47" s="283" t="str">
        <f aca="false">$R$3&amp;"r"&amp;$P47&amp;"c"&amp;BF$4</f>
        <v>Quarter!r47c43</v>
      </c>
      <c r="BG47" s="283" t="str">
        <f aca="false">$R$3&amp;"r"&amp;$P47&amp;"c"&amp;BG$4</f>
        <v>Quarter!r47c44</v>
      </c>
      <c r="BH47" s="283" t="str">
        <f aca="false">$R$3&amp;"r"&amp;$P47&amp;"c"&amp;BH$4</f>
        <v>Quarter!r47c45</v>
      </c>
      <c r="BI47" s="283" t="str">
        <f aca="false">$R$3&amp;"r"&amp;$P47&amp;"c"&amp;BI$4</f>
        <v>Quarter!r47c46</v>
      </c>
      <c r="BJ47" s="283" t="str">
        <f aca="false">$R$3&amp;"r"&amp;$P47&amp;"c"&amp;BJ$4</f>
        <v>Quarter!r47c47</v>
      </c>
      <c r="BK47" s="283" t="str">
        <f aca="false">$R$3&amp;"r"&amp;$P47&amp;"c"&amp;BK$4</f>
        <v>Quarter!r47c48</v>
      </c>
    </row>
    <row r="48" customFormat="false" ht="12.5" hidden="false" customHeight="false" outlineLevel="0" collapsed="false">
      <c r="B48" s="295" t="s">
        <v>149</v>
      </c>
      <c r="C48" s="283" t="n">
        <v>48</v>
      </c>
      <c r="D48" s="283" t="str">
        <f aca="false">$E$3&amp;"r"&amp;$C48&amp;"c"&amp;D$4</f>
        <v>Annual!r48c2</v>
      </c>
      <c r="E48" s="283" t="str">
        <f aca="false">$E$3&amp;"r"&amp;$C48&amp;"c"&amp;E$4</f>
        <v>Annual!r48c3</v>
      </c>
      <c r="F48" s="283" t="str">
        <f aca="false">$E$3&amp;"r"&amp;$C48&amp;"c"&amp;F$4</f>
        <v>Annual!r48c4</v>
      </c>
      <c r="G48" s="283" t="str">
        <f aca="false">$E$3&amp;"r"&amp;$C48&amp;"c"&amp;G$4</f>
        <v>Annual!r48c5</v>
      </c>
      <c r="H48" s="283" t="str">
        <f aca="false">$E$3&amp;"r"&amp;$C48&amp;"c"&amp;H$4</f>
        <v>Annual!r48c6</v>
      </c>
      <c r="I48" s="283" t="str">
        <f aca="false">$E$3&amp;"r"&amp;$C48&amp;"c"&amp;I$4</f>
        <v>Annual!r48c7</v>
      </c>
      <c r="J48" s="283" t="str">
        <f aca="false">$E$3&amp;"r"&amp;$C48&amp;"c"&amp;J$4</f>
        <v>Annual!r48c8</v>
      </c>
      <c r="K48" s="283" t="str">
        <f aca="false">$E$3&amp;"r"&amp;$C48&amp;"c"&amp;K$4</f>
        <v>Annual!r48c9</v>
      </c>
      <c r="L48" s="283" t="str">
        <f aca="false">$E$3&amp;"r"&amp;$C48&amp;"c"&amp;L$4</f>
        <v>Annual!r48c10</v>
      </c>
      <c r="M48" s="283" t="str">
        <f aca="false">$E$3&amp;"r"&amp;$C48&amp;"c"&amp;M$4</f>
        <v>Annual!r48c11</v>
      </c>
      <c r="N48" s="283" t="str">
        <f aca="false">$E$3&amp;"r"&amp;$C48&amp;"c"&amp;N$4</f>
        <v>Annual!r48c12</v>
      </c>
      <c r="O48" s="283" t="str">
        <f aca="false">$E$3&amp;"r"&amp;$C48&amp;"c"&amp;O$4</f>
        <v>Annual!r48c13</v>
      </c>
      <c r="P48" s="283" t="n">
        <v>48</v>
      </c>
      <c r="Q48" s="283" t="str">
        <f aca="false">$R$3&amp;"r"&amp;$P48&amp;"c"&amp;Q$4</f>
        <v>Quarter!r48c2</v>
      </c>
      <c r="R48" s="283" t="str">
        <f aca="false">$R$3&amp;"r"&amp;$P48&amp;"c"&amp;R$4</f>
        <v>Quarter!r48c3</v>
      </c>
      <c r="S48" s="283" t="str">
        <f aca="false">$R$3&amp;"r"&amp;$P48&amp;"c"&amp;S$4</f>
        <v>Quarter!r48c4</v>
      </c>
      <c r="T48" s="283" t="str">
        <f aca="false">$R$3&amp;"r"&amp;$P48&amp;"c"&amp;T$4</f>
        <v>Quarter!r48c5</v>
      </c>
      <c r="U48" s="283" t="str">
        <f aca="false">$R$3&amp;"r"&amp;$P48&amp;"c"&amp;U$4</f>
        <v>Quarter!r48c6</v>
      </c>
      <c r="V48" s="283" t="str">
        <f aca="false">$R$3&amp;"r"&amp;$P48&amp;"c"&amp;V$4</f>
        <v>Quarter!r48c7</v>
      </c>
      <c r="W48" s="283" t="str">
        <f aca="false">$R$3&amp;"r"&amp;$P48&amp;"c"&amp;W$4</f>
        <v>Quarter!r48c8</v>
      </c>
      <c r="X48" s="283" t="str">
        <f aca="false">$R$3&amp;"r"&amp;$P48&amp;"c"&amp;X$4</f>
        <v>Quarter!r48c9</v>
      </c>
      <c r="Y48" s="283" t="str">
        <f aca="false">$R$3&amp;"r"&amp;$P48&amp;"c"&amp;Y$4</f>
        <v>Quarter!r48c10</v>
      </c>
      <c r="Z48" s="283" t="str">
        <f aca="false">$R$3&amp;"r"&amp;$P48&amp;"c"&amp;Z$4</f>
        <v>Quarter!r48c11</v>
      </c>
      <c r="AA48" s="283" t="str">
        <f aca="false">$R$3&amp;"r"&amp;$P48&amp;"c"&amp;AA$4</f>
        <v>Quarter!r48c12</v>
      </c>
      <c r="AB48" s="283" t="str">
        <f aca="false">$R$3&amp;"r"&amp;$P48&amp;"c"&amp;AB$4</f>
        <v>Quarter!r48c13</v>
      </c>
      <c r="AC48" s="283" t="str">
        <f aca="false">$R$3&amp;"r"&amp;$P48&amp;"c"&amp;AC$4</f>
        <v>Quarter!r48c14</v>
      </c>
      <c r="AD48" s="283" t="str">
        <f aca="false">$R$3&amp;"r"&amp;$P48&amp;"c"&amp;AD$4</f>
        <v>Quarter!r48c15</v>
      </c>
      <c r="AE48" s="283" t="str">
        <f aca="false">$R$3&amp;"r"&amp;$P48&amp;"c"&amp;AE$4</f>
        <v>Quarter!r48c16</v>
      </c>
      <c r="AF48" s="283" t="str">
        <f aca="false">$R$3&amp;"r"&amp;$P48&amp;"c"&amp;AF$4</f>
        <v>Quarter!r48c17</v>
      </c>
      <c r="AG48" s="283" t="str">
        <f aca="false">$R$3&amp;"r"&amp;$P48&amp;"c"&amp;AG$4</f>
        <v>Quarter!r48c18</v>
      </c>
      <c r="AH48" s="283" t="str">
        <f aca="false">$R$3&amp;"r"&amp;$P48&amp;"c"&amp;AH$4</f>
        <v>Quarter!r48c19</v>
      </c>
      <c r="AI48" s="283" t="str">
        <f aca="false">$R$3&amp;"r"&amp;$P48&amp;"c"&amp;AI$4</f>
        <v>Quarter!r48c20</v>
      </c>
      <c r="AJ48" s="283" t="str">
        <f aca="false">$R$3&amp;"r"&amp;$P48&amp;"c"&amp;AJ$4</f>
        <v>Quarter!r48c21</v>
      </c>
      <c r="AK48" s="283" t="str">
        <f aca="false">$R$3&amp;"r"&amp;$P48&amp;"c"&amp;AK$4</f>
        <v>Quarter!r48c22</v>
      </c>
      <c r="AL48" s="283" t="str">
        <f aca="false">$R$3&amp;"r"&amp;$P48&amp;"c"&amp;AL$4</f>
        <v>Quarter!r48c23</v>
      </c>
      <c r="AM48" s="283" t="str">
        <f aca="false">$R$3&amp;"r"&amp;$P48&amp;"c"&amp;AM$4</f>
        <v>Quarter!r48c24</v>
      </c>
      <c r="AN48" s="283" t="str">
        <f aca="false">$R$3&amp;"r"&amp;$P48&amp;"c"&amp;AN$4</f>
        <v>Quarter!r48c25</v>
      </c>
      <c r="AO48" s="283" t="str">
        <f aca="false">$R$3&amp;"r"&amp;$P48&amp;"c"&amp;AO$4</f>
        <v>Quarter!r48c26</v>
      </c>
      <c r="AP48" s="283" t="str">
        <f aca="false">$R$3&amp;"r"&amp;$P48&amp;"c"&amp;AP$4</f>
        <v>Quarter!r48c27</v>
      </c>
      <c r="AQ48" s="283" t="str">
        <f aca="false">$R$3&amp;"r"&amp;$P48&amp;"c"&amp;AQ$4</f>
        <v>Quarter!r48c28</v>
      </c>
      <c r="AR48" s="283" t="str">
        <f aca="false">$R$3&amp;"r"&amp;$P48&amp;"c"&amp;AR$4</f>
        <v>Quarter!r48c29</v>
      </c>
      <c r="AS48" s="283" t="str">
        <f aca="false">$R$3&amp;"r"&amp;$P48&amp;"c"&amp;AS$4</f>
        <v>Quarter!r48c30</v>
      </c>
      <c r="AT48" s="283" t="str">
        <f aca="false">$R$3&amp;"r"&amp;$P48&amp;"c"&amp;AT$4</f>
        <v>Quarter!r48c31</v>
      </c>
      <c r="AU48" s="283" t="str">
        <f aca="false">$R$3&amp;"r"&amp;$P48&amp;"c"&amp;AU$4</f>
        <v>Quarter!r48c32</v>
      </c>
      <c r="AV48" s="283" t="str">
        <f aca="false">$R$3&amp;"r"&amp;$P48&amp;"c"&amp;AV$4</f>
        <v>Quarter!r48c33</v>
      </c>
      <c r="AW48" s="283" t="str">
        <f aca="false">$R$3&amp;"r"&amp;$P48&amp;"c"&amp;AW$4</f>
        <v>Quarter!r48c34</v>
      </c>
      <c r="AX48" s="283" t="str">
        <f aca="false">$R$3&amp;"r"&amp;$P48&amp;"c"&amp;AX$4</f>
        <v>Quarter!r48c35</v>
      </c>
      <c r="AY48" s="283" t="str">
        <f aca="false">$R$3&amp;"r"&amp;$P48&amp;"c"&amp;AY$4</f>
        <v>Quarter!r48c36</v>
      </c>
      <c r="AZ48" s="283" t="str">
        <f aca="false">$R$3&amp;"r"&amp;$P48&amp;"c"&amp;AZ$4</f>
        <v>Quarter!r48c37</v>
      </c>
      <c r="BA48" s="283" t="str">
        <f aca="false">$R$3&amp;"r"&amp;$P48&amp;"c"&amp;BA$4</f>
        <v>Quarter!r48c38</v>
      </c>
      <c r="BB48" s="283" t="str">
        <f aca="false">$R$3&amp;"r"&amp;$P48&amp;"c"&amp;BB$4</f>
        <v>Quarter!r48c39</v>
      </c>
      <c r="BC48" s="283" t="str">
        <f aca="false">$R$3&amp;"r"&amp;$P48&amp;"c"&amp;BC$4</f>
        <v>Quarter!r48c40</v>
      </c>
      <c r="BD48" s="283" t="str">
        <f aca="false">$R$3&amp;"r"&amp;$P48&amp;"c"&amp;BD$4</f>
        <v>Quarter!r48c41</v>
      </c>
      <c r="BE48" s="283" t="str">
        <f aca="false">$R$3&amp;"r"&amp;$P48&amp;"c"&amp;BE$4</f>
        <v>Quarter!r48c42</v>
      </c>
      <c r="BF48" s="283" t="str">
        <f aca="false">$R$3&amp;"r"&amp;$P48&amp;"c"&amp;BF$4</f>
        <v>Quarter!r48c43</v>
      </c>
      <c r="BG48" s="283" t="str">
        <f aca="false">$R$3&amp;"r"&amp;$P48&amp;"c"&amp;BG$4</f>
        <v>Quarter!r48c44</v>
      </c>
      <c r="BH48" s="283" t="str">
        <f aca="false">$R$3&amp;"r"&amp;$P48&amp;"c"&amp;BH$4</f>
        <v>Quarter!r48c45</v>
      </c>
      <c r="BI48" s="283" t="str">
        <f aca="false">$R$3&amp;"r"&amp;$P48&amp;"c"&amp;BI$4</f>
        <v>Quarter!r48c46</v>
      </c>
      <c r="BJ48" s="283" t="str">
        <f aca="false">$R$3&amp;"r"&amp;$P48&amp;"c"&amp;BJ$4</f>
        <v>Quarter!r48c47</v>
      </c>
      <c r="BK48" s="283" t="str">
        <f aca="false">$R$3&amp;"r"&amp;$P48&amp;"c"&amp;BK$4</f>
        <v>Quarter!r48c48</v>
      </c>
    </row>
    <row r="49" customFormat="false" ht="12.5" hidden="false" customHeight="false" outlineLevel="0" collapsed="false">
      <c r="B49" s="283" t="s">
        <v>169</v>
      </c>
      <c r="C49" s="283" t="n">
        <v>49</v>
      </c>
      <c r="D49" s="283" t="str">
        <f aca="false">$E$3&amp;"r"&amp;$C49&amp;"c"&amp;D$4</f>
        <v>Annual!r49c2</v>
      </c>
      <c r="E49" s="283" t="str">
        <f aca="false">$E$3&amp;"r"&amp;$C49&amp;"c"&amp;E$4</f>
        <v>Annual!r49c3</v>
      </c>
      <c r="F49" s="283" t="str">
        <f aca="false">$E$3&amp;"r"&amp;$C49&amp;"c"&amp;F$4</f>
        <v>Annual!r49c4</v>
      </c>
      <c r="G49" s="283" t="str">
        <f aca="false">$E$3&amp;"r"&amp;$C49&amp;"c"&amp;G$4</f>
        <v>Annual!r49c5</v>
      </c>
      <c r="H49" s="283" t="str">
        <f aca="false">$E$3&amp;"r"&amp;$C49&amp;"c"&amp;H$4</f>
        <v>Annual!r49c6</v>
      </c>
      <c r="I49" s="283" t="str">
        <f aca="false">$E$3&amp;"r"&amp;$C49&amp;"c"&amp;I$4</f>
        <v>Annual!r49c7</v>
      </c>
      <c r="J49" s="283" t="str">
        <f aca="false">$E$3&amp;"r"&amp;$C49&amp;"c"&amp;J$4</f>
        <v>Annual!r49c8</v>
      </c>
      <c r="K49" s="283" t="str">
        <f aca="false">$E$3&amp;"r"&amp;$C49&amp;"c"&amp;K$4</f>
        <v>Annual!r49c9</v>
      </c>
      <c r="L49" s="283" t="str">
        <f aca="false">$E$3&amp;"r"&amp;$C49&amp;"c"&amp;L$4</f>
        <v>Annual!r49c10</v>
      </c>
      <c r="M49" s="283" t="str">
        <f aca="false">$E$3&amp;"r"&amp;$C49&amp;"c"&amp;M$4</f>
        <v>Annual!r49c11</v>
      </c>
      <c r="N49" s="283" t="str">
        <f aca="false">$E$3&amp;"r"&amp;$C49&amp;"c"&amp;N$4</f>
        <v>Annual!r49c12</v>
      </c>
      <c r="O49" s="283" t="str">
        <f aca="false">$E$3&amp;"r"&amp;$C49&amp;"c"&amp;O$4</f>
        <v>Annual!r49c13</v>
      </c>
      <c r="P49" s="283" t="n">
        <v>49</v>
      </c>
      <c r="Q49" s="283" t="str">
        <f aca="false">$R$3&amp;"r"&amp;$P49&amp;"c"&amp;Q$4</f>
        <v>Quarter!r49c2</v>
      </c>
      <c r="R49" s="283" t="str">
        <f aca="false">$R$3&amp;"r"&amp;$P49&amp;"c"&amp;R$4</f>
        <v>Quarter!r49c3</v>
      </c>
      <c r="S49" s="283" t="str">
        <f aca="false">$R$3&amp;"r"&amp;$P49&amp;"c"&amp;S$4</f>
        <v>Quarter!r49c4</v>
      </c>
      <c r="T49" s="283" t="str">
        <f aca="false">$R$3&amp;"r"&amp;$P49&amp;"c"&amp;T$4</f>
        <v>Quarter!r49c5</v>
      </c>
      <c r="U49" s="283" t="str">
        <f aca="false">$R$3&amp;"r"&amp;$P49&amp;"c"&amp;U$4</f>
        <v>Quarter!r49c6</v>
      </c>
      <c r="V49" s="283" t="str">
        <f aca="false">$R$3&amp;"r"&amp;$P49&amp;"c"&amp;V$4</f>
        <v>Quarter!r49c7</v>
      </c>
      <c r="W49" s="283" t="str">
        <f aca="false">$R$3&amp;"r"&amp;$P49&amp;"c"&amp;W$4</f>
        <v>Quarter!r49c8</v>
      </c>
      <c r="X49" s="283" t="str">
        <f aca="false">$R$3&amp;"r"&amp;$P49&amp;"c"&amp;X$4</f>
        <v>Quarter!r49c9</v>
      </c>
      <c r="Y49" s="283" t="str">
        <f aca="false">$R$3&amp;"r"&amp;$P49&amp;"c"&amp;Y$4</f>
        <v>Quarter!r49c10</v>
      </c>
      <c r="Z49" s="283" t="str">
        <f aca="false">$R$3&amp;"r"&amp;$P49&amp;"c"&amp;Z$4</f>
        <v>Quarter!r49c11</v>
      </c>
      <c r="AA49" s="283" t="str">
        <f aca="false">$R$3&amp;"r"&amp;$P49&amp;"c"&amp;AA$4</f>
        <v>Quarter!r49c12</v>
      </c>
      <c r="AB49" s="283" t="str">
        <f aca="false">$R$3&amp;"r"&amp;$P49&amp;"c"&amp;AB$4</f>
        <v>Quarter!r49c13</v>
      </c>
      <c r="AC49" s="283" t="str">
        <f aca="false">$R$3&amp;"r"&amp;$P49&amp;"c"&amp;AC$4</f>
        <v>Quarter!r49c14</v>
      </c>
      <c r="AD49" s="283" t="str">
        <f aca="false">$R$3&amp;"r"&amp;$P49&amp;"c"&amp;AD$4</f>
        <v>Quarter!r49c15</v>
      </c>
      <c r="AE49" s="283" t="str">
        <f aca="false">$R$3&amp;"r"&amp;$P49&amp;"c"&amp;AE$4</f>
        <v>Quarter!r49c16</v>
      </c>
      <c r="AF49" s="283" t="str">
        <f aca="false">$R$3&amp;"r"&amp;$P49&amp;"c"&amp;AF$4</f>
        <v>Quarter!r49c17</v>
      </c>
      <c r="AG49" s="283" t="str">
        <f aca="false">$R$3&amp;"r"&amp;$P49&amp;"c"&amp;AG$4</f>
        <v>Quarter!r49c18</v>
      </c>
      <c r="AH49" s="283" t="str">
        <f aca="false">$R$3&amp;"r"&amp;$P49&amp;"c"&amp;AH$4</f>
        <v>Quarter!r49c19</v>
      </c>
      <c r="AI49" s="283" t="str">
        <f aca="false">$R$3&amp;"r"&amp;$P49&amp;"c"&amp;AI$4</f>
        <v>Quarter!r49c20</v>
      </c>
      <c r="AJ49" s="283" t="str">
        <f aca="false">$R$3&amp;"r"&amp;$P49&amp;"c"&amp;AJ$4</f>
        <v>Quarter!r49c21</v>
      </c>
      <c r="AK49" s="283" t="str">
        <f aca="false">$R$3&amp;"r"&amp;$P49&amp;"c"&amp;AK$4</f>
        <v>Quarter!r49c22</v>
      </c>
      <c r="AL49" s="283" t="str">
        <f aca="false">$R$3&amp;"r"&amp;$P49&amp;"c"&amp;AL$4</f>
        <v>Quarter!r49c23</v>
      </c>
      <c r="AM49" s="283" t="str">
        <f aca="false">$R$3&amp;"r"&amp;$P49&amp;"c"&amp;AM$4</f>
        <v>Quarter!r49c24</v>
      </c>
      <c r="AN49" s="283" t="str">
        <f aca="false">$R$3&amp;"r"&amp;$P49&amp;"c"&amp;AN$4</f>
        <v>Quarter!r49c25</v>
      </c>
      <c r="AO49" s="283" t="str">
        <f aca="false">$R$3&amp;"r"&amp;$P49&amp;"c"&amp;AO$4</f>
        <v>Quarter!r49c26</v>
      </c>
      <c r="AP49" s="283" t="str">
        <f aca="false">$R$3&amp;"r"&amp;$P49&amp;"c"&amp;AP$4</f>
        <v>Quarter!r49c27</v>
      </c>
      <c r="AQ49" s="283" t="str">
        <f aca="false">$R$3&amp;"r"&amp;$P49&amp;"c"&amp;AQ$4</f>
        <v>Quarter!r49c28</v>
      </c>
      <c r="AR49" s="283" t="str">
        <f aca="false">$R$3&amp;"r"&amp;$P49&amp;"c"&amp;AR$4</f>
        <v>Quarter!r49c29</v>
      </c>
      <c r="AS49" s="283" t="str">
        <f aca="false">$R$3&amp;"r"&amp;$P49&amp;"c"&amp;AS$4</f>
        <v>Quarter!r49c30</v>
      </c>
      <c r="AT49" s="283" t="str">
        <f aca="false">$R$3&amp;"r"&amp;$P49&amp;"c"&amp;AT$4</f>
        <v>Quarter!r49c31</v>
      </c>
      <c r="AU49" s="283" t="str">
        <f aca="false">$R$3&amp;"r"&amp;$P49&amp;"c"&amp;AU$4</f>
        <v>Quarter!r49c32</v>
      </c>
      <c r="AV49" s="283" t="str">
        <f aca="false">$R$3&amp;"r"&amp;$P49&amp;"c"&amp;AV$4</f>
        <v>Quarter!r49c33</v>
      </c>
      <c r="AW49" s="283" t="str">
        <f aca="false">$R$3&amp;"r"&amp;$P49&amp;"c"&amp;AW$4</f>
        <v>Quarter!r49c34</v>
      </c>
      <c r="AX49" s="283" t="str">
        <f aca="false">$R$3&amp;"r"&amp;$P49&amp;"c"&amp;AX$4</f>
        <v>Quarter!r49c35</v>
      </c>
      <c r="AY49" s="283" t="str">
        <f aca="false">$R$3&amp;"r"&amp;$P49&amp;"c"&amp;AY$4</f>
        <v>Quarter!r49c36</v>
      </c>
      <c r="AZ49" s="283" t="str">
        <f aca="false">$R$3&amp;"r"&amp;$P49&amp;"c"&amp;AZ$4</f>
        <v>Quarter!r49c37</v>
      </c>
      <c r="BA49" s="283" t="str">
        <f aca="false">$R$3&amp;"r"&amp;$P49&amp;"c"&amp;BA$4</f>
        <v>Quarter!r49c38</v>
      </c>
      <c r="BB49" s="283" t="str">
        <f aca="false">$R$3&amp;"r"&amp;$P49&amp;"c"&amp;BB$4</f>
        <v>Quarter!r49c39</v>
      </c>
      <c r="BC49" s="283" t="str">
        <f aca="false">$R$3&amp;"r"&amp;$P49&amp;"c"&amp;BC$4</f>
        <v>Quarter!r49c40</v>
      </c>
      <c r="BD49" s="283" t="str">
        <f aca="false">$R$3&amp;"r"&amp;$P49&amp;"c"&amp;BD$4</f>
        <v>Quarter!r49c41</v>
      </c>
      <c r="BE49" s="283" t="str">
        <f aca="false">$R$3&amp;"r"&amp;$P49&amp;"c"&amp;BE$4</f>
        <v>Quarter!r49c42</v>
      </c>
      <c r="BF49" s="283" t="str">
        <f aca="false">$R$3&amp;"r"&amp;$P49&amp;"c"&amp;BF$4</f>
        <v>Quarter!r49c43</v>
      </c>
      <c r="BG49" s="283" t="str">
        <f aca="false">$R$3&amp;"r"&amp;$P49&amp;"c"&amp;BG$4</f>
        <v>Quarter!r49c44</v>
      </c>
      <c r="BH49" s="283" t="str">
        <f aca="false">$R$3&amp;"r"&amp;$P49&amp;"c"&amp;BH$4</f>
        <v>Quarter!r49c45</v>
      </c>
      <c r="BI49" s="283" t="str">
        <f aca="false">$R$3&amp;"r"&amp;$P49&amp;"c"&amp;BI$4</f>
        <v>Quarter!r49c46</v>
      </c>
      <c r="BJ49" s="283" t="str">
        <f aca="false">$R$3&amp;"r"&amp;$P49&amp;"c"&amp;BJ$4</f>
        <v>Quarter!r49c47</v>
      </c>
      <c r="BK49" s="283" t="str">
        <f aca="false">$R$3&amp;"r"&amp;$P49&amp;"c"&amp;BK$4</f>
        <v>Quarter!r49c48</v>
      </c>
    </row>
    <row r="50" customFormat="false" ht="12.5" hidden="false" customHeight="false" outlineLevel="0" collapsed="false">
      <c r="B50" s="283" t="s">
        <v>170</v>
      </c>
      <c r="C50" s="283" t="n">
        <v>50</v>
      </c>
      <c r="D50" s="283" t="str">
        <f aca="false">$E$3&amp;"r"&amp;$C50&amp;"c"&amp;D$4</f>
        <v>Annual!r50c2</v>
      </c>
      <c r="E50" s="283" t="str">
        <f aca="false">$E$3&amp;"r"&amp;$C50&amp;"c"&amp;E$4</f>
        <v>Annual!r50c3</v>
      </c>
      <c r="F50" s="283" t="str">
        <f aca="false">$E$3&amp;"r"&amp;$C50&amp;"c"&amp;F$4</f>
        <v>Annual!r50c4</v>
      </c>
      <c r="G50" s="283" t="str">
        <f aca="false">$E$3&amp;"r"&amp;$C50&amp;"c"&amp;G$4</f>
        <v>Annual!r50c5</v>
      </c>
      <c r="H50" s="283" t="str">
        <f aca="false">$E$3&amp;"r"&amp;$C50&amp;"c"&amp;H$4</f>
        <v>Annual!r50c6</v>
      </c>
      <c r="I50" s="283" t="str">
        <f aca="false">$E$3&amp;"r"&amp;$C50&amp;"c"&amp;I$4</f>
        <v>Annual!r50c7</v>
      </c>
      <c r="J50" s="283" t="str">
        <f aca="false">$E$3&amp;"r"&amp;$C50&amp;"c"&amp;J$4</f>
        <v>Annual!r50c8</v>
      </c>
      <c r="K50" s="283" t="str">
        <f aca="false">$E$3&amp;"r"&amp;$C50&amp;"c"&amp;K$4</f>
        <v>Annual!r50c9</v>
      </c>
      <c r="L50" s="283" t="str">
        <f aca="false">$E$3&amp;"r"&amp;$C50&amp;"c"&amp;L$4</f>
        <v>Annual!r50c10</v>
      </c>
      <c r="M50" s="283" t="str">
        <f aca="false">$E$3&amp;"r"&amp;$C50&amp;"c"&amp;M$4</f>
        <v>Annual!r50c11</v>
      </c>
      <c r="N50" s="283" t="str">
        <f aca="false">$E$3&amp;"r"&amp;$C50&amp;"c"&amp;N$4</f>
        <v>Annual!r50c12</v>
      </c>
      <c r="O50" s="283" t="str">
        <f aca="false">$E$3&amp;"r"&amp;$C50&amp;"c"&amp;O$4</f>
        <v>Annual!r50c13</v>
      </c>
      <c r="P50" s="283" t="n">
        <v>50</v>
      </c>
      <c r="Q50" s="283" t="str">
        <f aca="false">$R$3&amp;"r"&amp;$P50&amp;"c"&amp;Q$4</f>
        <v>Quarter!r50c2</v>
      </c>
      <c r="R50" s="283" t="str">
        <f aca="false">$R$3&amp;"r"&amp;$P50&amp;"c"&amp;R$4</f>
        <v>Quarter!r50c3</v>
      </c>
      <c r="S50" s="283" t="str">
        <f aca="false">$R$3&amp;"r"&amp;$P50&amp;"c"&amp;S$4</f>
        <v>Quarter!r50c4</v>
      </c>
      <c r="T50" s="283" t="str">
        <f aca="false">$R$3&amp;"r"&amp;$P50&amp;"c"&amp;T$4</f>
        <v>Quarter!r50c5</v>
      </c>
      <c r="U50" s="283" t="str">
        <f aca="false">$R$3&amp;"r"&amp;$P50&amp;"c"&amp;U$4</f>
        <v>Quarter!r50c6</v>
      </c>
      <c r="V50" s="283" t="str">
        <f aca="false">$R$3&amp;"r"&amp;$P50&amp;"c"&amp;V$4</f>
        <v>Quarter!r50c7</v>
      </c>
      <c r="W50" s="283" t="str">
        <f aca="false">$R$3&amp;"r"&amp;$P50&amp;"c"&amp;W$4</f>
        <v>Quarter!r50c8</v>
      </c>
      <c r="X50" s="283" t="str">
        <f aca="false">$R$3&amp;"r"&amp;$P50&amp;"c"&amp;X$4</f>
        <v>Quarter!r50c9</v>
      </c>
      <c r="Y50" s="283" t="str">
        <f aca="false">$R$3&amp;"r"&amp;$P50&amp;"c"&amp;Y$4</f>
        <v>Quarter!r50c10</v>
      </c>
      <c r="Z50" s="283" t="str">
        <f aca="false">$R$3&amp;"r"&amp;$P50&amp;"c"&amp;Z$4</f>
        <v>Quarter!r50c11</v>
      </c>
      <c r="AA50" s="283" t="str">
        <f aca="false">$R$3&amp;"r"&amp;$P50&amp;"c"&amp;AA$4</f>
        <v>Quarter!r50c12</v>
      </c>
      <c r="AB50" s="283" t="str">
        <f aca="false">$R$3&amp;"r"&amp;$P50&amp;"c"&amp;AB$4</f>
        <v>Quarter!r50c13</v>
      </c>
      <c r="AC50" s="283" t="str">
        <f aca="false">$R$3&amp;"r"&amp;$P50&amp;"c"&amp;AC$4</f>
        <v>Quarter!r50c14</v>
      </c>
      <c r="AD50" s="283" t="str">
        <f aca="false">$R$3&amp;"r"&amp;$P50&amp;"c"&amp;AD$4</f>
        <v>Quarter!r50c15</v>
      </c>
      <c r="AE50" s="283" t="str">
        <f aca="false">$R$3&amp;"r"&amp;$P50&amp;"c"&amp;AE$4</f>
        <v>Quarter!r50c16</v>
      </c>
      <c r="AF50" s="283" t="str">
        <f aca="false">$R$3&amp;"r"&amp;$P50&amp;"c"&amp;AF$4</f>
        <v>Quarter!r50c17</v>
      </c>
      <c r="AG50" s="283" t="str">
        <f aca="false">$R$3&amp;"r"&amp;$P50&amp;"c"&amp;AG$4</f>
        <v>Quarter!r50c18</v>
      </c>
      <c r="AH50" s="283" t="str">
        <f aca="false">$R$3&amp;"r"&amp;$P50&amp;"c"&amp;AH$4</f>
        <v>Quarter!r50c19</v>
      </c>
      <c r="AI50" s="283" t="str">
        <f aca="false">$R$3&amp;"r"&amp;$P50&amp;"c"&amp;AI$4</f>
        <v>Quarter!r50c20</v>
      </c>
      <c r="AJ50" s="283" t="str">
        <f aca="false">$R$3&amp;"r"&amp;$P50&amp;"c"&amp;AJ$4</f>
        <v>Quarter!r50c21</v>
      </c>
      <c r="AK50" s="283" t="str">
        <f aca="false">$R$3&amp;"r"&amp;$P50&amp;"c"&amp;AK$4</f>
        <v>Quarter!r50c22</v>
      </c>
      <c r="AL50" s="283" t="str">
        <f aca="false">$R$3&amp;"r"&amp;$P50&amp;"c"&amp;AL$4</f>
        <v>Quarter!r50c23</v>
      </c>
      <c r="AM50" s="283" t="str">
        <f aca="false">$R$3&amp;"r"&amp;$P50&amp;"c"&amp;AM$4</f>
        <v>Quarter!r50c24</v>
      </c>
      <c r="AN50" s="283" t="str">
        <f aca="false">$R$3&amp;"r"&amp;$P50&amp;"c"&amp;AN$4</f>
        <v>Quarter!r50c25</v>
      </c>
      <c r="AO50" s="283" t="str">
        <f aca="false">$R$3&amp;"r"&amp;$P50&amp;"c"&amp;AO$4</f>
        <v>Quarter!r50c26</v>
      </c>
      <c r="AP50" s="283" t="str">
        <f aca="false">$R$3&amp;"r"&amp;$P50&amp;"c"&amp;AP$4</f>
        <v>Quarter!r50c27</v>
      </c>
      <c r="AQ50" s="283" t="str">
        <f aca="false">$R$3&amp;"r"&amp;$P50&amp;"c"&amp;AQ$4</f>
        <v>Quarter!r50c28</v>
      </c>
      <c r="AR50" s="283" t="str">
        <f aca="false">$R$3&amp;"r"&amp;$P50&amp;"c"&amp;AR$4</f>
        <v>Quarter!r50c29</v>
      </c>
      <c r="AS50" s="283" t="str">
        <f aca="false">$R$3&amp;"r"&amp;$P50&amp;"c"&amp;AS$4</f>
        <v>Quarter!r50c30</v>
      </c>
      <c r="AT50" s="283" t="str">
        <f aca="false">$R$3&amp;"r"&amp;$P50&amp;"c"&amp;AT$4</f>
        <v>Quarter!r50c31</v>
      </c>
      <c r="AU50" s="283" t="str">
        <f aca="false">$R$3&amp;"r"&amp;$P50&amp;"c"&amp;AU$4</f>
        <v>Quarter!r50c32</v>
      </c>
      <c r="AV50" s="283" t="str">
        <f aca="false">$R$3&amp;"r"&amp;$P50&amp;"c"&amp;AV$4</f>
        <v>Quarter!r50c33</v>
      </c>
      <c r="AW50" s="283" t="str">
        <f aca="false">$R$3&amp;"r"&amp;$P50&amp;"c"&amp;AW$4</f>
        <v>Quarter!r50c34</v>
      </c>
      <c r="AX50" s="283" t="str">
        <f aca="false">$R$3&amp;"r"&amp;$P50&amp;"c"&amp;AX$4</f>
        <v>Quarter!r50c35</v>
      </c>
      <c r="AY50" s="283" t="str">
        <f aca="false">$R$3&amp;"r"&amp;$P50&amp;"c"&amp;AY$4</f>
        <v>Quarter!r50c36</v>
      </c>
      <c r="AZ50" s="283" t="str">
        <f aca="false">$R$3&amp;"r"&amp;$P50&amp;"c"&amp;AZ$4</f>
        <v>Quarter!r50c37</v>
      </c>
      <c r="BA50" s="283" t="str">
        <f aca="false">$R$3&amp;"r"&amp;$P50&amp;"c"&amp;BA$4</f>
        <v>Quarter!r50c38</v>
      </c>
      <c r="BB50" s="283" t="str">
        <f aca="false">$R$3&amp;"r"&amp;$P50&amp;"c"&amp;BB$4</f>
        <v>Quarter!r50c39</v>
      </c>
      <c r="BC50" s="283" t="str">
        <f aca="false">$R$3&amp;"r"&amp;$P50&amp;"c"&amp;BC$4</f>
        <v>Quarter!r50c40</v>
      </c>
      <c r="BD50" s="283" t="str">
        <f aca="false">$R$3&amp;"r"&amp;$P50&amp;"c"&amp;BD$4</f>
        <v>Quarter!r50c41</v>
      </c>
      <c r="BE50" s="283" t="str">
        <f aca="false">$R$3&amp;"r"&amp;$P50&amp;"c"&amp;BE$4</f>
        <v>Quarter!r50c42</v>
      </c>
      <c r="BF50" s="283" t="str">
        <f aca="false">$R$3&amp;"r"&amp;$P50&amp;"c"&amp;BF$4</f>
        <v>Quarter!r50c43</v>
      </c>
      <c r="BG50" s="283" t="str">
        <f aca="false">$R$3&amp;"r"&amp;$P50&amp;"c"&amp;BG$4</f>
        <v>Quarter!r50c44</v>
      </c>
      <c r="BH50" s="283" t="str">
        <f aca="false">$R$3&amp;"r"&amp;$P50&amp;"c"&amp;BH$4</f>
        <v>Quarter!r50c45</v>
      </c>
      <c r="BI50" s="283" t="str">
        <f aca="false">$R$3&amp;"r"&amp;$P50&amp;"c"&amp;BI$4</f>
        <v>Quarter!r50c46</v>
      </c>
      <c r="BJ50" s="283" t="str">
        <f aca="false">$R$3&amp;"r"&amp;$P50&amp;"c"&amp;BJ$4</f>
        <v>Quarter!r50c47</v>
      </c>
      <c r="BK50" s="283" t="str">
        <f aca="false">$R$3&amp;"r"&amp;$P50&amp;"c"&amp;BK$4</f>
        <v>Quarter!r50c48</v>
      </c>
    </row>
    <row r="52" customFormat="false" ht="12.5" hidden="false" customHeight="false" outlineLevel="0" collapsed="false">
      <c r="B52" s="296" t="s">
        <v>300</v>
      </c>
      <c r="C52" s="283" t="n">
        <v>52</v>
      </c>
      <c r="D52" s="283" t="str">
        <f aca="false">$E$3&amp;"r"&amp;$C52&amp;"c"&amp;D$4</f>
        <v>Annual!r52c2</v>
      </c>
      <c r="E52" s="283" t="str">
        <f aca="false">$E$3&amp;"r"&amp;$C52&amp;"c"&amp;E$4</f>
        <v>Annual!r52c3</v>
      </c>
      <c r="F52" s="283" t="str">
        <f aca="false">$E$3&amp;"r"&amp;$C52&amp;"c"&amp;F$4</f>
        <v>Annual!r52c4</v>
      </c>
      <c r="G52" s="283" t="str">
        <f aca="false">$E$3&amp;"r"&amp;$C52&amp;"c"&amp;G$4</f>
        <v>Annual!r52c5</v>
      </c>
      <c r="H52" s="283" t="str">
        <f aca="false">$E$3&amp;"r"&amp;$C52&amp;"c"&amp;H$4</f>
        <v>Annual!r52c6</v>
      </c>
      <c r="I52" s="283" t="str">
        <f aca="false">$E$3&amp;"r"&amp;$C52&amp;"c"&amp;I$4</f>
        <v>Annual!r52c7</v>
      </c>
      <c r="J52" s="283" t="str">
        <f aca="false">$E$3&amp;"r"&amp;$C52&amp;"c"&amp;J$4</f>
        <v>Annual!r52c8</v>
      </c>
      <c r="K52" s="283" t="str">
        <f aca="false">$E$3&amp;"r"&amp;$C52&amp;"c"&amp;K$4</f>
        <v>Annual!r52c9</v>
      </c>
      <c r="L52" s="283" t="str">
        <f aca="false">$E$3&amp;"r"&amp;$C52&amp;"c"&amp;L$4</f>
        <v>Annual!r52c10</v>
      </c>
      <c r="M52" s="283" t="str">
        <f aca="false">$E$3&amp;"r"&amp;$C52&amp;"c"&amp;M$4</f>
        <v>Annual!r52c11</v>
      </c>
      <c r="N52" s="283" t="str">
        <f aca="false">$E$3&amp;"r"&amp;$C52&amp;"c"&amp;N$4</f>
        <v>Annual!r52c12</v>
      </c>
      <c r="O52" s="283" t="str">
        <f aca="false">$E$3&amp;"r"&amp;$C52&amp;"c"&amp;O$4</f>
        <v>Annual!r52c13</v>
      </c>
      <c r="P52" s="283" t="n">
        <v>52</v>
      </c>
      <c r="Q52" s="283" t="str">
        <f aca="false">$R$3&amp;"r"&amp;$P52&amp;"c"&amp;Q$4</f>
        <v>Quarter!r52c2</v>
      </c>
      <c r="R52" s="283" t="str">
        <f aca="false">$R$3&amp;"r"&amp;$P52&amp;"c"&amp;R$4</f>
        <v>Quarter!r52c3</v>
      </c>
      <c r="S52" s="283" t="str">
        <f aca="false">$R$3&amp;"r"&amp;$P52&amp;"c"&amp;S$4</f>
        <v>Quarter!r52c4</v>
      </c>
      <c r="T52" s="283" t="str">
        <f aca="false">$R$3&amp;"r"&amp;$P52&amp;"c"&amp;T$4</f>
        <v>Quarter!r52c5</v>
      </c>
      <c r="U52" s="283" t="str">
        <f aca="false">$R$3&amp;"r"&amp;$P52&amp;"c"&amp;U$4</f>
        <v>Quarter!r52c6</v>
      </c>
      <c r="V52" s="283" t="str">
        <f aca="false">$R$3&amp;"r"&amp;$P52&amp;"c"&amp;V$4</f>
        <v>Quarter!r52c7</v>
      </c>
      <c r="W52" s="283" t="str">
        <f aca="false">$R$3&amp;"r"&amp;$P52&amp;"c"&amp;W$4</f>
        <v>Quarter!r52c8</v>
      </c>
      <c r="X52" s="283" t="str">
        <f aca="false">$R$3&amp;"r"&amp;$P52&amp;"c"&amp;X$4</f>
        <v>Quarter!r52c9</v>
      </c>
      <c r="Y52" s="283" t="str">
        <f aca="false">$R$3&amp;"r"&amp;$P52&amp;"c"&amp;Y$4</f>
        <v>Quarter!r52c10</v>
      </c>
      <c r="Z52" s="283" t="str">
        <f aca="false">$R$3&amp;"r"&amp;$P52&amp;"c"&amp;Z$4</f>
        <v>Quarter!r52c11</v>
      </c>
      <c r="AA52" s="283" t="str">
        <f aca="false">$R$3&amp;"r"&amp;$P52&amp;"c"&amp;AA$4</f>
        <v>Quarter!r52c12</v>
      </c>
      <c r="AB52" s="283" t="str">
        <f aca="false">$R$3&amp;"r"&amp;$P52&amp;"c"&amp;AB$4</f>
        <v>Quarter!r52c13</v>
      </c>
      <c r="AC52" s="283" t="str">
        <f aca="false">$R$3&amp;"r"&amp;$P52&amp;"c"&amp;AC$4</f>
        <v>Quarter!r52c14</v>
      </c>
      <c r="AD52" s="283" t="str">
        <f aca="false">$R$3&amp;"r"&amp;$P52&amp;"c"&amp;AD$4</f>
        <v>Quarter!r52c15</v>
      </c>
      <c r="AE52" s="283" t="str">
        <f aca="false">$R$3&amp;"r"&amp;$P52&amp;"c"&amp;AE$4</f>
        <v>Quarter!r52c16</v>
      </c>
      <c r="AF52" s="283" t="str">
        <f aca="false">$R$3&amp;"r"&amp;$P52&amp;"c"&amp;AF$4</f>
        <v>Quarter!r52c17</v>
      </c>
      <c r="AG52" s="283" t="str">
        <f aca="false">$R$3&amp;"r"&amp;$P52&amp;"c"&amp;AG$4</f>
        <v>Quarter!r52c18</v>
      </c>
      <c r="AH52" s="283" t="str">
        <f aca="false">$R$3&amp;"r"&amp;$P52&amp;"c"&amp;AH$4</f>
        <v>Quarter!r52c19</v>
      </c>
      <c r="AI52" s="283" t="str">
        <f aca="false">$R$3&amp;"r"&amp;$P52&amp;"c"&amp;AI$4</f>
        <v>Quarter!r52c20</v>
      </c>
      <c r="AJ52" s="283" t="str">
        <f aca="false">$R$3&amp;"r"&amp;$P52&amp;"c"&amp;AJ$4</f>
        <v>Quarter!r52c21</v>
      </c>
      <c r="AK52" s="283" t="str">
        <f aca="false">$R$3&amp;"r"&amp;$P52&amp;"c"&amp;AK$4</f>
        <v>Quarter!r52c22</v>
      </c>
      <c r="AL52" s="283" t="str">
        <f aca="false">$R$3&amp;"r"&amp;$P52&amp;"c"&amp;AL$4</f>
        <v>Quarter!r52c23</v>
      </c>
      <c r="AM52" s="283" t="str">
        <f aca="false">$R$3&amp;"r"&amp;$P52&amp;"c"&amp;AM$4</f>
        <v>Quarter!r52c24</v>
      </c>
      <c r="AN52" s="283" t="str">
        <f aca="false">$R$3&amp;"r"&amp;$P52&amp;"c"&amp;AN$4</f>
        <v>Quarter!r52c25</v>
      </c>
      <c r="AO52" s="283" t="str">
        <f aca="false">$R$3&amp;"r"&amp;$P52&amp;"c"&amp;AO$4</f>
        <v>Quarter!r52c26</v>
      </c>
      <c r="AP52" s="283" t="str">
        <f aca="false">$R$3&amp;"r"&amp;$P52&amp;"c"&amp;AP$4</f>
        <v>Quarter!r52c27</v>
      </c>
      <c r="AQ52" s="283" t="str">
        <f aca="false">$R$3&amp;"r"&amp;$P52&amp;"c"&amp;AQ$4</f>
        <v>Quarter!r52c28</v>
      </c>
      <c r="AR52" s="283" t="str">
        <f aca="false">$R$3&amp;"r"&amp;$P52&amp;"c"&amp;AR$4</f>
        <v>Quarter!r52c29</v>
      </c>
      <c r="AS52" s="283" t="str">
        <f aca="false">$R$3&amp;"r"&amp;$P52&amp;"c"&amp;AS$4</f>
        <v>Quarter!r52c30</v>
      </c>
      <c r="AT52" s="283" t="str">
        <f aca="false">$R$3&amp;"r"&amp;$P52&amp;"c"&amp;AT$4</f>
        <v>Quarter!r52c31</v>
      </c>
      <c r="AU52" s="283" t="str">
        <f aca="false">$R$3&amp;"r"&amp;$P52&amp;"c"&amp;AU$4</f>
        <v>Quarter!r52c32</v>
      </c>
      <c r="AV52" s="283" t="str">
        <f aca="false">$R$3&amp;"r"&amp;$P52&amp;"c"&amp;AV$4</f>
        <v>Quarter!r52c33</v>
      </c>
      <c r="AW52" s="283" t="str">
        <f aca="false">$R$3&amp;"r"&amp;$P52&amp;"c"&amp;AW$4</f>
        <v>Quarter!r52c34</v>
      </c>
      <c r="AX52" s="283" t="str">
        <f aca="false">$R$3&amp;"r"&amp;$P52&amp;"c"&amp;AX$4</f>
        <v>Quarter!r52c35</v>
      </c>
      <c r="AY52" s="283" t="str">
        <f aca="false">$R$3&amp;"r"&amp;$P52&amp;"c"&amp;AY$4</f>
        <v>Quarter!r52c36</v>
      </c>
      <c r="AZ52" s="283" t="str">
        <f aca="false">$R$3&amp;"r"&amp;$P52&amp;"c"&amp;AZ$4</f>
        <v>Quarter!r52c37</v>
      </c>
      <c r="BA52" s="283" t="str">
        <f aca="false">$R$3&amp;"r"&amp;$P52&amp;"c"&amp;BA$4</f>
        <v>Quarter!r52c38</v>
      </c>
      <c r="BB52" s="283" t="str">
        <f aca="false">$R$3&amp;"r"&amp;$P52&amp;"c"&amp;BB$4</f>
        <v>Quarter!r52c39</v>
      </c>
      <c r="BC52" s="283" t="str">
        <f aca="false">$R$3&amp;"r"&amp;$P52&amp;"c"&amp;BC$4</f>
        <v>Quarter!r52c40</v>
      </c>
      <c r="BD52" s="283" t="str">
        <f aca="false">$R$3&amp;"r"&amp;$P52&amp;"c"&amp;BD$4</f>
        <v>Quarter!r52c41</v>
      </c>
      <c r="BE52" s="283" t="str">
        <f aca="false">$R$3&amp;"r"&amp;$P52&amp;"c"&amp;BE$4</f>
        <v>Quarter!r52c42</v>
      </c>
      <c r="BF52" s="283" t="str">
        <f aca="false">$R$3&amp;"r"&amp;$P52&amp;"c"&amp;BF$4</f>
        <v>Quarter!r52c43</v>
      </c>
      <c r="BG52" s="283" t="str">
        <f aca="false">$R$3&amp;"r"&amp;$P52&amp;"c"&amp;BG$4</f>
        <v>Quarter!r52c44</v>
      </c>
      <c r="BH52" s="283" t="str">
        <f aca="false">$R$3&amp;"r"&amp;$P52&amp;"c"&amp;BH$4</f>
        <v>Quarter!r52c45</v>
      </c>
      <c r="BI52" s="283" t="str">
        <f aca="false">$R$3&amp;"r"&amp;$P52&amp;"c"&amp;BI$4</f>
        <v>Quarter!r52c46</v>
      </c>
      <c r="BJ52" s="283" t="str">
        <f aca="false">$R$3&amp;"r"&amp;$P52&amp;"c"&amp;BJ$4</f>
        <v>Quarter!r52c47</v>
      </c>
      <c r="BK52" s="283" t="str">
        <f aca="false">$R$3&amp;"r"&amp;$P52&amp;"c"&amp;BK$4</f>
        <v>Quarter!r52c48</v>
      </c>
    </row>
    <row r="53" customFormat="false" ht="12.5" hidden="false" customHeight="false" outlineLevel="0" collapsed="false">
      <c r="B53" s="297" t="s">
        <v>172</v>
      </c>
      <c r="C53" s="283" t="n">
        <v>53</v>
      </c>
      <c r="D53" s="283" t="str">
        <f aca="false">$E$3&amp;"r"&amp;$C53&amp;"c"&amp;D$4</f>
        <v>Annual!r53c2</v>
      </c>
      <c r="E53" s="283" t="str">
        <f aca="false">$E$3&amp;"r"&amp;$C53&amp;"c"&amp;E$4</f>
        <v>Annual!r53c3</v>
      </c>
      <c r="F53" s="283" t="str">
        <f aca="false">$E$3&amp;"r"&amp;$C53&amp;"c"&amp;F$4</f>
        <v>Annual!r53c4</v>
      </c>
      <c r="G53" s="283" t="str">
        <f aca="false">$E$3&amp;"r"&amp;$C53&amp;"c"&amp;G$4</f>
        <v>Annual!r53c5</v>
      </c>
      <c r="H53" s="283" t="str">
        <f aca="false">$E$3&amp;"r"&amp;$C53&amp;"c"&amp;H$4</f>
        <v>Annual!r53c6</v>
      </c>
      <c r="I53" s="283" t="str">
        <f aca="false">$E$3&amp;"r"&amp;$C53&amp;"c"&amp;I$4</f>
        <v>Annual!r53c7</v>
      </c>
      <c r="J53" s="283" t="str">
        <f aca="false">$E$3&amp;"r"&amp;$C53&amp;"c"&amp;J$4</f>
        <v>Annual!r53c8</v>
      </c>
      <c r="K53" s="283" t="str">
        <f aca="false">$E$3&amp;"r"&amp;$C53&amp;"c"&amp;K$4</f>
        <v>Annual!r53c9</v>
      </c>
      <c r="L53" s="283" t="str">
        <f aca="false">$E$3&amp;"r"&amp;$C53&amp;"c"&amp;L$4</f>
        <v>Annual!r53c10</v>
      </c>
      <c r="M53" s="283" t="str">
        <f aca="false">$E$3&amp;"r"&amp;$C53&amp;"c"&amp;M$4</f>
        <v>Annual!r53c11</v>
      </c>
      <c r="N53" s="283" t="str">
        <f aca="false">$E$3&amp;"r"&amp;$C53&amp;"c"&amp;N$4</f>
        <v>Annual!r53c12</v>
      </c>
      <c r="O53" s="283" t="str">
        <f aca="false">$E$3&amp;"r"&amp;$C53&amp;"c"&amp;O$4</f>
        <v>Annual!r53c13</v>
      </c>
      <c r="P53" s="283" t="n">
        <v>53</v>
      </c>
      <c r="Q53" s="283" t="str">
        <f aca="false">$R$3&amp;"r"&amp;$P53&amp;"c"&amp;Q$4</f>
        <v>Quarter!r53c2</v>
      </c>
      <c r="R53" s="283" t="str">
        <f aca="false">$R$3&amp;"r"&amp;$P53&amp;"c"&amp;R$4</f>
        <v>Quarter!r53c3</v>
      </c>
      <c r="S53" s="283" t="str">
        <f aca="false">$R$3&amp;"r"&amp;$P53&amp;"c"&amp;S$4</f>
        <v>Quarter!r53c4</v>
      </c>
      <c r="T53" s="283" t="str">
        <f aca="false">$R$3&amp;"r"&amp;$P53&amp;"c"&amp;T$4</f>
        <v>Quarter!r53c5</v>
      </c>
      <c r="U53" s="283" t="str">
        <f aca="false">$R$3&amp;"r"&amp;$P53&amp;"c"&amp;U$4</f>
        <v>Quarter!r53c6</v>
      </c>
      <c r="V53" s="283" t="str">
        <f aca="false">$R$3&amp;"r"&amp;$P53&amp;"c"&amp;V$4</f>
        <v>Quarter!r53c7</v>
      </c>
      <c r="W53" s="283" t="str">
        <f aca="false">$R$3&amp;"r"&amp;$P53&amp;"c"&amp;W$4</f>
        <v>Quarter!r53c8</v>
      </c>
      <c r="X53" s="283" t="str">
        <f aca="false">$R$3&amp;"r"&amp;$P53&amp;"c"&amp;X$4</f>
        <v>Quarter!r53c9</v>
      </c>
      <c r="Y53" s="283" t="str">
        <f aca="false">$R$3&amp;"r"&amp;$P53&amp;"c"&amp;Y$4</f>
        <v>Quarter!r53c10</v>
      </c>
      <c r="Z53" s="283" t="str">
        <f aca="false">$R$3&amp;"r"&amp;$P53&amp;"c"&amp;Z$4</f>
        <v>Quarter!r53c11</v>
      </c>
      <c r="AA53" s="283" t="str">
        <f aca="false">$R$3&amp;"r"&amp;$P53&amp;"c"&amp;AA$4</f>
        <v>Quarter!r53c12</v>
      </c>
      <c r="AB53" s="283" t="str">
        <f aca="false">$R$3&amp;"r"&amp;$P53&amp;"c"&amp;AB$4</f>
        <v>Quarter!r53c13</v>
      </c>
      <c r="AC53" s="283" t="str">
        <f aca="false">$R$3&amp;"r"&amp;$P53&amp;"c"&amp;AC$4</f>
        <v>Quarter!r53c14</v>
      </c>
      <c r="AD53" s="283" t="str">
        <f aca="false">$R$3&amp;"r"&amp;$P53&amp;"c"&amp;AD$4</f>
        <v>Quarter!r53c15</v>
      </c>
      <c r="AE53" s="283" t="str">
        <f aca="false">$R$3&amp;"r"&amp;$P53&amp;"c"&amp;AE$4</f>
        <v>Quarter!r53c16</v>
      </c>
      <c r="AF53" s="283" t="str">
        <f aca="false">$R$3&amp;"r"&amp;$P53&amp;"c"&amp;AF$4</f>
        <v>Quarter!r53c17</v>
      </c>
      <c r="AG53" s="283" t="str">
        <f aca="false">$R$3&amp;"r"&amp;$P53&amp;"c"&amp;AG$4</f>
        <v>Quarter!r53c18</v>
      </c>
      <c r="AH53" s="283" t="str">
        <f aca="false">$R$3&amp;"r"&amp;$P53&amp;"c"&amp;AH$4</f>
        <v>Quarter!r53c19</v>
      </c>
      <c r="AI53" s="283" t="str">
        <f aca="false">$R$3&amp;"r"&amp;$P53&amp;"c"&amp;AI$4</f>
        <v>Quarter!r53c20</v>
      </c>
      <c r="AJ53" s="283" t="str">
        <f aca="false">$R$3&amp;"r"&amp;$P53&amp;"c"&amp;AJ$4</f>
        <v>Quarter!r53c21</v>
      </c>
      <c r="AK53" s="283" t="str">
        <f aca="false">$R$3&amp;"r"&amp;$P53&amp;"c"&amp;AK$4</f>
        <v>Quarter!r53c22</v>
      </c>
      <c r="AL53" s="283" t="str">
        <f aca="false">$R$3&amp;"r"&amp;$P53&amp;"c"&amp;AL$4</f>
        <v>Quarter!r53c23</v>
      </c>
      <c r="AM53" s="283" t="str">
        <f aca="false">$R$3&amp;"r"&amp;$P53&amp;"c"&amp;AM$4</f>
        <v>Quarter!r53c24</v>
      </c>
      <c r="AN53" s="283" t="str">
        <f aca="false">$R$3&amp;"r"&amp;$P53&amp;"c"&amp;AN$4</f>
        <v>Quarter!r53c25</v>
      </c>
      <c r="AO53" s="283" t="str">
        <f aca="false">$R$3&amp;"r"&amp;$P53&amp;"c"&amp;AO$4</f>
        <v>Quarter!r53c26</v>
      </c>
      <c r="AP53" s="283" t="str">
        <f aca="false">$R$3&amp;"r"&amp;$P53&amp;"c"&amp;AP$4</f>
        <v>Quarter!r53c27</v>
      </c>
      <c r="AQ53" s="283" t="str">
        <f aca="false">$R$3&amp;"r"&amp;$P53&amp;"c"&amp;AQ$4</f>
        <v>Quarter!r53c28</v>
      </c>
      <c r="AR53" s="283" t="str">
        <f aca="false">$R$3&amp;"r"&amp;$P53&amp;"c"&amp;AR$4</f>
        <v>Quarter!r53c29</v>
      </c>
      <c r="AS53" s="283" t="str">
        <f aca="false">$R$3&amp;"r"&amp;$P53&amp;"c"&amp;AS$4</f>
        <v>Quarter!r53c30</v>
      </c>
      <c r="AT53" s="283" t="str">
        <f aca="false">$R$3&amp;"r"&amp;$P53&amp;"c"&amp;AT$4</f>
        <v>Quarter!r53c31</v>
      </c>
      <c r="AU53" s="283" t="str">
        <f aca="false">$R$3&amp;"r"&amp;$P53&amp;"c"&amp;AU$4</f>
        <v>Quarter!r53c32</v>
      </c>
      <c r="AV53" s="283" t="str">
        <f aca="false">$R$3&amp;"r"&amp;$P53&amp;"c"&amp;AV$4</f>
        <v>Quarter!r53c33</v>
      </c>
      <c r="AW53" s="283" t="str">
        <f aca="false">$R$3&amp;"r"&amp;$P53&amp;"c"&amp;AW$4</f>
        <v>Quarter!r53c34</v>
      </c>
      <c r="AX53" s="283" t="str">
        <f aca="false">$R$3&amp;"r"&amp;$P53&amp;"c"&amp;AX$4</f>
        <v>Quarter!r53c35</v>
      </c>
      <c r="AY53" s="283" t="str">
        <f aca="false">$R$3&amp;"r"&amp;$P53&amp;"c"&amp;AY$4</f>
        <v>Quarter!r53c36</v>
      </c>
      <c r="AZ53" s="283" t="str">
        <f aca="false">$R$3&amp;"r"&amp;$P53&amp;"c"&amp;AZ$4</f>
        <v>Quarter!r53c37</v>
      </c>
      <c r="BA53" s="283" t="str">
        <f aca="false">$R$3&amp;"r"&amp;$P53&amp;"c"&amp;BA$4</f>
        <v>Quarter!r53c38</v>
      </c>
      <c r="BB53" s="283" t="str">
        <f aca="false">$R$3&amp;"r"&amp;$P53&amp;"c"&amp;BB$4</f>
        <v>Quarter!r53c39</v>
      </c>
      <c r="BC53" s="283" t="str">
        <f aca="false">$R$3&amp;"r"&amp;$P53&amp;"c"&amp;BC$4</f>
        <v>Quarter!r53c40</v>
      </c>
      <c r="BD53" s="283" t="str">
        <f aca="false">$R$3&amp;"r"&amp;$P53&amp;"c"&amp;BD$4</f>
        <v>Quarter!r53c41</v>
      </c>
      <c r="BE53" s="283" t="str">
        <f aca="false">$R$3&amp;"r"&amp;$P53&amp;"c"&amp;BE$4</f>
        <v>Quarter!r53c42</v>
      </c>
      <c r="BF53" s="283" t="str">
        <f aca="false">$R$3&amp;"r"&amp;$P53&amp;"c"&amp;BF$4</f>
        <v>Quarter!r53c43</v>
      </c>
      <c r="BG53" s="283" t="str">
        <f aca="false">$R$3&amp;"r"&amp;$P53&amp;"c"&amp;BG$4</f>
        <v>Quarter!r53c44</v>
      </c>
      <c r="BH53" s="283" t="str">
        <f aca="false">$R$3&amp;"r"&amp;$P53&amp;"c"&amp;BH$4</f>
        <v>Quarter!r53c45</v>
      </c>
      <c r="BI53" s="283" t="str">
        <f aca="false">$R$3&amp;"r"&amp;$P53&amp;"c"&amp;BI$4</f>
        <v>Quarter!r53c46</v>
      </c>
      <c r="BJ53" s="283" t="str">
        <f aca="false">$R$3&amp;"r"&amp;$P53&amp;"c"&amp;BJ$4</f>
        <v>Quarter!r53c47</v>
      </c>
      <c r="BK53" s="283" t="str">
        <f aca="false">$R$3&amp;"r"&amp;$P53&amp;"c"&amp;BK$4</f>
        <v>Quarter!r53c48</v>
      </c>
    </row>
    <row r="54" customFormat="false" ht="12.5" hidden="false" customHeight="false" outlineLevel="0" collapsed="false">
      <c r="B54" s="298" t="s">
        <v>173</v>
      </c>
      <c r="C54" s="283" t="n">
        <v>54</v>
      </c>
      <c r="D54" s="283" t="str">
        <f aca="false">$E$3&amp;"r"&amp;$C54&amp;"c"&amp;D$4</f>
        <v>Annual!r54c2</v>
      </c>
      <c r="E54" s="283" t="str">
        <f aca="false">$E$3&amp;"r"&amp;$C54&amp;"c"&amp;E$4</f>
        <v>Annual!r54c3</v>
      </c>
      <c r="F54" s="283" t="str">
        <f aca="false">$E$3&amp;"r"&amp;$C54&amp;"c"&amp;F$4</f>
        <v>Annual!r54c4</v>
      </c>
      <c r="G54" s="283" t="str">
        <f aca="false">$E$3&amp;"r"&amp;$C54&amp;"c"&amp;G$4</f>
        <v>Annual!r54c5</v>
      </c>
      <c r="H54" s="283" t="str">
        <f aca="false">$E$3&amp;"r"&amp;$C54&amp;"c"&amp;H$4</f>
        <v>Annual!r54c6</v>
      </c>
      <c r="I54" s="283" t="str">
        <f aca="false">$E$3&amp;"r"&amp;$C54&amp;"c"&amp;I$4</f>
        <v>Annual!r54c7</v>
      </c>
      <c r="J54" s="283" t="str">
        <f aca="false">$E$3&amp;"r"&amp;$C54&amp;"c"&amp;J$4</f>
        <v>Annual!r54c8</v>
      </c>
      <c r="K54" s="283" t="str">
        <f aca="false">$E$3&amp;"r"&amp;$C54&amp;"c"&amp;K$4</f>
        <v>Annual!r54c9</v>
      </c>
      <c r="L54" s="283" t="str">
        <f aca="false">$E$3&amp;"r"&amp;$C54&amp;"c"&amp;L$4</f>
        <v>Annual!r54c10</v>
      </c>
      <c r="M54" s="283" t="str">
        <f aca="false">$E$3&amp;"r"&amp;$C54&amp;"c"&amp;M$4</f>
        <v>Annual!r54c11</v>
      </c>
      <c r="N54" s="283" t="str">
        <f aca="false">$E$3&amp;"r"&amp;$C54&amp;"c"&amp;N$4</f>
        <v>Annual!r54c12</v>
      </c>
      <c r="O54" s="283" t="str">
        <f aca="false">$E$3&amp;"r"&amp;$C54&amp;"c"&amp;O$4</f>
        <v>Annual!r54c13</v>
      </c>
      <c r="P54" s="283" t="n">
        <v>54</v>
      </c>
      <c r="Q54" s="283" t="str">
        <f aca="false">$R$3&amp;"r"&amp;$P54&amp;"c"&amp;Q$4</f>
        <v>Quarter!r54c2</v>
      </c>
      <c r="R54" s="283" t="str">
        <f aca="false">$R$3&amp;"r"&amp;$P54&amp;"c"&amp;R$4</f>
        <v>Quarter!r54c3</v>
      </c>
      <c r="S54" s="283" t="str">
        <f aca="false">$R$3&amp;"r"&amp;$P54&amp;"c"&amp;S$4</f>
        <v>Quarter!r54c4</v>
      </c>
      <c r="T54" s="283" t="str">
        <f aca="false">$R$3&amp;"r"&amp;$P54&amp;"c"&amp;T$4</f>
        <v>Quarter!r54c5</v>
      </c>
      <c r="U54" s="283" t="str">
        <f aca="false">$R$3&amp;"r"&amp;$P54&amp;"c"&amp;U$4</f>
        <v>Quarter!r54c6</v>
      </c>
      <c r="V54" s="283" t="str">
        <f aca="false">$R$3&amp;"r"&amp;$P54&amp;"c"&amp;V$4</f>
        <v>Quarter!r54c7</v>
      </c>
      <c r="W54" s="283" t="str">
        <f aca="false">$R$3&amp;"r"&amp;$P54&amp;"c"&amp;W$4</f>
        <v>Quarter!r54c8</v>
      </c>
      <c r="X54" s="283" t="str">
        <f aca="false">$R$3&amp;"r"&amp;$P54&amp;"c"&amp;X$4</f>
        <v>Quarter!r54c9</v>
      </c>
      <c r="Y54" s="283" t="str">
        <f aca="false">$R$3&amp;"r"&amp;$P54&amp;"c"&amp;Y$4</f>
        <v>Quarter!r54c10</v>
      </c>
      <c r="Z54" s="283" t="str">
        <f aca="false">$R$3&amp;"r"&amp;$P54&amp;"c"&amp;Z$4</f>
        <v>Quarter!r54c11</v>
      </c>
      <c r="AA54" s="283" t="str">
        <f aca="false">$R$3&amp;"r"&amp;$P54&amp;"c"&amp;AA$4</f>
        <v>Quarter!r54c12</v>
      </c>
      <c r="AB54" s="283" t="str">
        <f aca="false">$R$3&amp;"r"&amp;$P54&amp;"c"&amp;AB$4</f>
        <v>Quarter!r54c13</v>
      </c>
      <c r="AC54" s="283" t="str">
        <f aca="false">$R$3&amp;"r"&amp;$P54&amp;"c"&amp;AC$4</f>
        <v>Quarter!r54c14</v>
      </c>
      <c r="AD54" s="283" t="str">
        <f aca="false">$R$3&amp;"r"&amp;$P54&amp;"c"&amp;AD$4</f>
        <v>Quarter!r54c15</v>
      </c>
      <c r="AE54" s="283" t="str">
        <f aca="false">$R$3&amp;"r"&amp;$P54&amp;"c"&amp;AE$4</f>
        <v>Quarter!r54c16</v>
      </c>
      <c r="AF54" s="283" t="str">
        <f aca="false">$R$3&amp;"r"&amp;$P54&amp;"c"&amp;AF$4</f>
        <v>Quarter!r54c17</v>
      </c>
      <c r="AG54" s="283" t="str">
        <f aca="false">$R$3&amp;"r"&amp;$P54&amp;"c"&amp;AG$4</f>
        <v>Quarter!r54c18</v>
      </c>
      <c r="AH54" s="283" t="str">
        <f aca="false">$R$3&amp;"r"&amp;$P54&amp;"c"&amp;AH$4</f>
        <v>Quarter!r54c19</v>
      </c>
      <c r="AI54" s="283" t="str">
        <f aca="false">$R$3&amp;"r"&amp;$P54&amp;"c"&amp;AI$4</f>
        <v>Quarter!r54c20</v>
      </c>
      <c r="AJ54" s="283" t="str">
        <f aca="false">$R$3&amp;"r"&amp;$P54&amp;"c"&amp;AJ$4</f>
        <v>Quarter!r54c21</v>
      </c>
      <c r="AK54" s="283" t="str">
        <f aca="false">$R$3&amp;"r"&amp;$P54&amp;"c"&amp;AK$4</f>
        <v>Quarter!r54c22</v>
      </c>
      <c r="AL54" s="283" t="str">
        <f aca="false">$R$3&amp;"r"&amp;$P54&amp;"c"&amp;AL$4</f>
        <v>Quarter!r54c23</v>
      </c>
      <c r="AM54" s="283" t="str">
        <f aca="false">$R$3&amp;"r"&amp;$P54&amp;"c"&amp;AM$4</f>
        <v>Quarter!r54c24</v>
      </c>
      <c r="AN54" s="283" t="str">
        <f aca="false">$R$3&amp;"r"&amp;$P54&amp;"c"&amp;AN$4</f>
        <v>Quarter!r54c25</v>
      </c>
      <c r="AO54" s="283" t="str">
        <f aca="false">$R$3&amp;"r"&amp;$P54&amp;"c"&amp;AO$4</f>
        <v>Quarter!r54c26</v>
      </c>
      <c r="AP54" s="283" t="str">
        <f aca="false">$R$3&amp;"r"&amp;$P54&amp;"c"&amp;AP$4</f>
        <v>Quarter!r54c27</v>
      </c>
      <c r="AQ54" s="283" t="str">
        <f aca="false">$R$3&amp;"r"&amp;$P54&amp;"c"&amp;AQ$4</f>
        <v>Quarter!r54c28</v>
      </c>
      <c r="AR54" s="283" t="str">
        <f aca="false">$R$3&amp;"r"&amp;$P54&amp;"c"&amp;AR$4</f>
        <v>Quarter!r54c29</v>
      </c>
      <c r="AS54" s="283" t="str">
        <f aca="false">$R$3&amp;"r"&amp;$P54&amp;"c"&amp;AS$4</f>
        <v>Quarter!r54c30</v>
      </c>
      <c r="AT54" s="283" t="str">
        <f aca="false">$R$3&amp;"r"&amp;$P54&amp;"c"&amp;AT$4</f>
        <v>Quarter!r54c31</v>
      </c>
      <c r="AU54" s="283" t="str">
        <f aca="false">$R$3&amp;"r"&amp;$P54&amp;"c"&amp;AU$4</f>
        <v>Quarter!r54c32</v>
      </c>
      <c r="AV54" s="283" t="str">
        <f aca="false">$R$3&amp;"r"&amp;$P54&amp;"c"&amp;AV$4</f>
        <v>Quarter!r54c33</v>
      </c>
      <c r="AW54" s="283" t="str">
        <f aca="false">$R$3&amp;"r"&amp;$P54&amp;"c"&amp;AW$4</f>
        <v>Quarter!r54c34</v>
      </c>
      <c r="AX54" s="283" t="str">
        <f aca="false">$R$3&amp;"r"&amp;$P54&amp;"c"&amp;AX$4</f>
        <v>Quarter!r54c35</v>
      </c>
      <c r="AY54" s="283" t="str">
        <f aca="false">$R$3&amp;"r"&amp;$P54&amp;"c"&amp;AY$4</f>
        <v>Quarter!r54c36</v>
      </c>
      <c r="AZ54" s="283" t="str">
        <f aca="false">$R$3&amp;"r"&amp;$P54&amp;"c"&amp;AZ$4</f>
        <v>Quarter!r54c37</v>
      </c>
      <c r="BA54" s="283" t="str">
        <f aca="false">$R$3&amp;"r"&amp;$P54&amp;"c"&amp;BA$4</f>
        <v>Quarter!r54c38</v>
      </c>
      <c r="BB54" s="283" t="str">
        <f aca="false">$R$3&amp;"r"&amp;$P54&amp;"c"&amp;BB$4</f>
        <v>Quarter!r54c39</v>
      </c>
      <c r="BC54" s="283" t="str">
        <f aca="false">$R$3&amp;"r"&amp;$P54&amp;"c"&amp;BC$4</f>
        <v>Quarter!r54c40</v>
      </c>
      <c r="BD54" s="283" t="str">
        <f aca="false">$R$3&amp;"r"&amp;$P54&amp;"c"&amp;BD$4</f>
        <v>Quarter!r54c41</v>
      </c>
      <c r="BE54" s="283" t="str">
        <f aca="false">$R$3&amp;"r"&amp;$P54&amp;"c"&amp;BE$4</f>
        <v>Quarter!r54c42</v>
      </c>
      <c r="BF54" s="283" t="str">
        <f aca="false">$R$3&amp;"r"&amp;$P54&amp;"c"&amp;BF$4</f>
        <v>Quarter!r54c43</v>
      </c>
      <c r="BG54" s="283" t="str">
        <f aca="false">$R$3&amp;"r"&amp;$P54&amp;"c"&amp;BG$4</f>
        <v>Quarter!r54c44</v>
      </c>
      <c r="BH54" s="283" t="str">
        <f aca="false">$R$3&amp;"r"&amp;$P54&amp;"c"&amp;BH$4</f>
        <v>Quarter!r54c45</v>
      </c>
      <c r="BI54" s="283" t="str">
        <f aca="false">$R$3&amp;"r"&amp;$P54&amp;"c"&amp;BI$4</f>
        <v>Quarter!r54c46</v>
      </c>
      <c r="BJ54" s="283" t="str">
        <f aca="false">$R$3&amp;"r"&amp;$P54&amp;"c"&amp;BJ$4</f>
        <v>Quarter!r54c47</v>
      </c>
      <c r="BK54" s="283" t="str">
        <f aca="false">$R$3&amp;"r"&amp;$P54&amp;"c"&amp;BK$4</f>
        <v>Quarter!r54c48</v>
      </c>
    </row>
    <row r="55" customFormat="false" ht="12.5" hidden="false" customHeight="false" outlineLevel="0" collapsed="false">
      <c r="B55" s="298" t="s">
        <v>112</v>
      </c>
      <c r="C55" s="283" t="n">
        <v>55</v>
      </c>
      <c r="D55" s="283" t="str">
        <f aca="false">$E$3&amp;"r"&amp;$C55&amp;"c"&amp;D$4</f>
        <v>Annual!r55c2</v>
      </c>
      <c r="E55" s="283" t="str">
        <f aca="false">$E$3&amp;"r"&amp;$C55&amp;"c"&amp;E$4</f>
        <v>Annual!r55c3</v>
      </c>
      <c r="F55" s="283" t="str">
        <f aca="false">$E$3&amp;"r"&amp;$C55&amp;"c"&amp;F$4</f>
        <v>Annual!r55c4</v>
      </c>
      <c r="G55" s="283" t="str">
        <f aca="false">$E$3&amp;"r"&amp;$C55&amp;"c"&amp;G$4</f>
        <v>Annual!r55c5</v>
      </c>
      <c r="H55" s="283" t="str">
        <f aca="false">$E$3&amp;"r"&amp;$C55&amp;"c"&amp;H$4</f>
        <v>Annual!r55c6</v>
      </c>
      <c r="I55" s="283" t="str">
        <f aca="false">$E$3&amp;"r"&amp;$C55&amp;"c"&amp;I$4</f>
        <v>Annual!r55c7</v>
      </c>
      <c r="J55" s="283" t="str">
        <f aca="false">$E$3&amp;"r"&amp;$C55&amp;"c"&amp;J$4</f>
        <v>Annual!r55c8</v>
      </c>
      <c r="K55" s="283" t="str">
        <f aca="false">$E$3&amp;"r"&amp;$C55&amp;"c"&amp;K$4</f>
        <v>Annual!r55c9</v>
      </c>
      <c r="L55" s="283" t="str">
        <f aca="false">$E$3&amp;"r"&amp;$C55&amp;"c"&amp;L$4</f>
        <v>Annual!r55c10</v>
      </c>
      <c r="M55" s="283" t="str">
        <f aca="false">$E$3&amp;"r"&amp;$C55&amp;"c"&amp;M$4</f>
        <v>Annual!r55c11</v>
      </c>
      <c r="N55" s="283" t="str">
        <f aca="false">$E$3&amp;"r"&amp;$C55&amp;"c"&amp;N$4</f>
        <v>Annual!r55c12</v>
      </c>
      <c r="O55" s="283" t="str">
        <f aca="false">$E$3&amp;"r"&amp;$C55&amp;"c"&amp;O$4</f>
        <v>Annual!r55c13</v>
      </c>
      <c r="P55" s="283" t="n">
        <v>55</v>
      </c>
      <c r="Q55" s="283" t="str">
        <f aca="false">$R$3&amp;"r"&amp;$P55&amp;"c"&amp;Q$4</f>
        <v>Quarter!r55c2</v>
      </c>
      <c r="R55" s="283" t="str">
        <f aca="false">$R$3&amp;"r"&amp;$P55&amp;"c"&amp;R$4</f>
        <v>Quarter!r55c3</v>
      </c>
      <c r="S55" s="283" t="str">
        <f aca="false">$R$3&amp;"r"&amp;$P55&amp;"c"&amp;S$4</f>
        <v>Quarter!r55c4</v>
      </c>
      <c r="T55" s="283" t="str">
        <f aca="false">$R$3&amp;"r"&amp;$P55&amp;"c"&amp;T$4</f>
        <v>Quarter!r55c5</v>
      </c>
      <c r="U55" s="283" t="str">
        <f aca="false">$R$3&amp;"r"&amp;$P55&amp;"c"&amp;U$4</f>
        <v>Quarter!r55c6</v>
      </c>
      <c r="V55" s="283" t="str">
        <f aca="false">$R$3&amp;"r"&amp;$P55&amp;"c"&amp;V$4</f>
        <v>Quarter!r55c7</v>
      </c>
      <c r="W55" s="283" t="str">
        <f aca="false">$R$3&amp;"r"&amp;$P55&amp;"c"&amp;W$4</f>
        <v>Quarter!r55c8</v>
      </c>
      <c r="X55" s="283" t="str">
        <f aca="false">$R$3&amp;"r"&amp;$P55&amp;"c"&amp;X$4</f>
        <v>Quarter!r55c9</v>
      </c>
      <c r="Y55" s="283" t="str">
        <f aca="false">$R$3&amp;"r"&amp;$P55&amp;"c"&amp;Y$4</f>
        <v>Quarter!r55c10</v>
      </c>
      <c r="Z55" s="283" t="str">
        <f aca="false">$R$3&amp;"r"&amp;$P55&amp;"c"&amp;Z$4</f>
        <v>Quarter!r55c11</v>
      </c>
      <c r="AA55" s="283" t="str">
        <f aca="false">$R$3&amp;"r"&amp;$P55&amp;"c"&amp;AA$4</f>
        <v>Quarter!r55c12</v>
      </c>
      <c r="AB55" s="283" t="str">
        <f aca="false">$R$3&amp;"r"&amp;$P55&amp;"c"&amp;AB$4</f>
        <v>Quarter!r55c13</v>
      </c>
      <c r="AC55" s="283" t="str">
        <f aca="false">$R$3&amp;"r"&amp;$P55&amp;"c"&amp;AC$4</f>
        <v>Quarter!r55c14</v>
      </c>
      <c r="AD55" s="283" t="str">
        <f aca="false">$R$3&amp;"r"&amp;$P55&amp;"c"&amp;AD$4</f>
        <v>Quarter!r55c15</v>
      </c>
      <c r="AE55" s="283" t="str">
        <f aca="false">$R$3&amp;"r"&amp;$P55&amp;"c"&amp;AE$4</f>
        <v>Quarter!r55c16</v>
      </c>
      <c r="AF55" s="283" t="str">
        <f aca="false">$R$3&amp;"r"&amp;$P55&amp;"c"&amp;AF$4</f>
        <v>Quarter!r55c17</v>
      </c>
      <c r="AG55" s="283" t="str">
        <f aca="false">$R$3&amp;"r"&amp;$P55&amp;"c"&amp;AG$4</f>
        <v>Quarter!r55c18</v>
      </c>
      <c r="AH55" s="283" t="str">
        <f aca="false">$R$3&amp;"r"&amp;$P55&amp;"c"&amp;AH$4</f>
        <v>Quarter!r55c19</v>
      </c>
      <c r="AI55" s="283" t="str">
        <f aca="false">$R$3&amp;"r"&amp;$P55&amp;"c"&amp;AI$4</f>
        <v>Quarter!r55c20</v>
      </c>
      <c r="AJ55" s="283" t="str">
        <f aca="false">$R$3&amp;"r"&amp;$P55&amp;"c"&amp;AJ$4</f>
        <v>Quarter!r55c21</v>
      </c>
      <c r="AK55" s="283" t="str">
        <f aca="false">$R$3&amp;"r"&amp;$P55&amp;"c"&amp;AK$4</f>
        <v>Quarter!r55c22</v>
      </c>
      <c r="AL55" s="283" t="str">
        <f aca="false">$R$3&amp;"r"&amp;$P55&amp;"c"&amp;AL$4</f>
        <v>Quarter!r55c23</v>
      </c>
      <c r="AM55" s="283" t="str">
        <f aca="false">$R$3&amp;"r"&amp;$P55&amp;"c"&amp;AM$4</f>
        <v>Quarter!r55c24</v>
      </c>
      <c r="AN55" s="283" t="str">
        <f aca="false">$R$3&amp;"r"&amp;$P55&amp;"c"&amp;AN$4</f>
        <v>Quarter!r55c25</v>
      </c>
      <c r="AO55" s="283" t="str">
        <f aca="false">$R$3&amp;"r"&amp;$P55&amp;"c"&amp;AO$4</f>
        <v>Quarter!r55c26</v>
      </c>
      <c r="AP55" s="283" t="str">
        <f aca="false">$R$3&amp;"r"&amp;$P55&amp;"c"&amp;AP$4</f>
        <v>Quarter!r55c27</v>
      </c>
      <c r="AQ55" s="283" t="str">
        <f aca="false">$R$3&amp;"r"&amp;$P55&amp;"c"&amp;AQ$4</f>
        <v>Quarter!r55c28</v>
      </c>
      <c r="AR55" s="283" t="str">
        <f aca="false">$R$3&amp;"r"&amp;$P55&amp;"c"&amp;AR$4</f>
        <v>Quarter!r55c29</v>
      </c>
      <c r="AS55" s="283" t="str">
        <f aca="false">$R$3&amp;"r"&amp;$P55&amp;"c"&amp;AS$4</f>
        <v>Quarter!r55c30</v>
      </c>
      <c r="AT55" s="283" t="str">
        <f aca="false">$R$3&amp;"r"&amp;$P55&amp;"c"&amp;AT$4</f>
        <v>Quarter!r55c31</v>
      </c>
      <c r="AU55" s="283" t="str">
        <f aca="false">$R$3&amp;"r"&amp;$P55&amp;"c"&amp;AU$4</f>
        <v>Quarter!r55c32</v>
      </c>
      <c r="AV55" s="283" t="str">
        <f aca="false">$R$3&amp;"r"&amp;$P55&amp;"c"&amp;AV$4</f>
        <v>Quarter!r55c33</v>
      </c>
      <c r="AW55" s="283" t="str">
        <f aca="false">$R$3&amp;"r"&amp;$P55&amp;"c"&amp;AW$4</f>
        <v>Quarter!r55c34</v>
      </c>
      <c r="AX55" s="283" t="str">
        <f aca="false">$R$3&amp;"r"&amp;$P55&amp;"c"&amp;AX$4</f>
        <v>Quarter!r55c35</v>
      </c>
      <c r="AY55" s="283" t="str">
        <f aca="false">$R$3&amp;"r"&amp;$P55&amp;"c"&amp;AY$4</f>
        <v>Quarter!r55c36</v>
      </c>
      <c r="AZ55" s="283" t="str">
        <f aca="false">$R$3&amp;"r"&amp;$P55&amp;"c"&amp;AZ$4</f>
        <v>Quarter!r55c37</v>
      </c>
      <c r="BA55" s="283" t="str">
        <f aca="false">$R$3&amp;"r"&amp;$P55&amp;"c"&amp;BA$4</f>
        <v>Quarter!r55c38</v>
      </c>
      <c r="BB55" s="283" t="str">
        <f aca="false">$R$3&amp;"r"&amp;$P55&amp;"c"&amp;BB$4</f>
        <v>Quarter!r55c39</v>
      </c>
      <c r="BC55" s="283" t="str">
        <f aca="false">$R$3&amp;"r"&amp;$P55&amp;"c"&amp;BC$4</f>
        <v>Quarter!r55c40</v>
      </c>
      <c r="BD55" s="283" t="str">
        <f aca="false">$R$3&amp;"r"&amp;$P55&amp;"c"&amp;BD$4</f>
        <v>Quarter!r55c41</v>
      </c>
      <c r="BE55" s="283" t="str">
        <f aca="false">$R$3&amp;"r"&amp;$P55&amp;"c"&amp;BE$4</f>
        <v>Quarter!r55c42</v>
      </c>
      <c r="BF55" s="283" t="str">
        <f aca="false">$R$3&amp;"r"&amp;$P55&amp;"c"&amp;BF$4</f>
        <v>Quarter!r55c43</v>
      </c>
      <c r="BG55" s="283" t="str">
        <f aca="false">$R$3&amp;"r"&amp;$P55&amp;"c"&amp;BG$4</f>
        <v>Quarter!r55c44</v>
      </c>
      <c r="BH55" s="283" t="str">
        <f aca="false">$R$3&amp;"r"&amp;$P55&amp;"c"&amp;BH$4</f>
        <v>Quarter!r55c45</v>
      </c>
      <c r="BI55" s="283" t="str">
        <f aca="false">$R$3&amp;"r"&amp;$P55&amp;"c"&amp;BI$4</f>
        <v>Quarter!r55c46</v>
      </c>
      <c r="BJ55" s="283" t="str">
        <f aca="false">$R$3&amp;"r"&amp;$P55&amp;"c"&amp;BJ$4</f>
        <v>Quarter!r55c47</v>
      </c>
      <c r="BK55" s="283" t="str">
        <f aca="false">$R$3&amp;"r"&amp;$P55&amp;"c"&amp;BK$4</f>
        <v>Quarter!r55c48</v>
      </c>
    </row>
    <row r="56" customFormat="false" ht="12.5" hidden="false" customHeight="false" outlineLevel="0" collapsed="false">
      <c r="B56" s="298" t="s">
        <v>113</v>
      </c>
      <c r="C56" s="283" t="n">
        <v>56</v>
      </c>
      <c r="D56" s="283" t="str">
        <f aca="false">$E$3&amp;"r"&amp;$C56&amp;"c"&amp;D$4</f>
        <v>Annual!r56c2</v>
      </c>
      <c r="E56" s="283" t="str">
        <f aca="false">$E$3&amp;"r"&amp;$C56&amp;"c"&amp;E$4</f>
        <v>Annual!r56c3</v>
      </c>
      <c r="F56" s="283" t="str">
        <f aca="false">$E$3&amp;"r"&amp;$C56&amp;"c"&amp;F$4</f>
        <v>Annual!r56c4</v>
      </c>
      <c r="G56" s="283" t="str">
        <f aca="false">$E$3&amp;"r"&amp;$C56&amp;"c"&amp;G$4</f>
        <v>Annual!r56c5</v>
      </c>
      <c r="H56" s="283" t="str">
        <f aca="false">$E$3&amp;"r"&amp;$C56&amp;"c"&amp;H$4</f>
        <v>Annual!r56c6</v>
      </c>
      <c r="I56" s="283" t="str">
        <f aca="false">$E$3&amp;"r"&amp;$C56&amp;"c"&amp;I$4</f>
        <v>Annual!r56c7</v>
      </c>
      <c r="J56" s="283" t="str">
        <f aca="false">$E$3&amp;"r"&amp;$C56&amp;"c"&amp;J$4</f>
        <v>Annual!r56c8</v>
      </c>
      <c r="K56" s="283" t="str">
        <f aca="false">$E$3&amp;"r"&amp;$C56&amp;"c"&amp;K$4</f>
        <v>Annual!r56c9</v>
      </c>
      <c r="L56" s="283" t="str">
        <f aca="false">$E$3&amp;"r"&amp;$C56&amp;"c"&amp;L$4</f>
        <v>Annual!r56c10</v>
      </c>
      <c r="M56" s="283" t="str">
        <f aca="false">$E$3&amp;"r"&amp;$C56&amp;"c"&amp;M$4</f>
        <v>Annual!r56c11</v>
      </c>
      <c r="N56" s="283" t="str">
        <f aca="false">$E$3&amp;"r"&amp;$C56&amp;"c"&amp;N$4</f>
        <v>Annual!r56c12</v>
      </c>
      <c r="O56" s="283" t="str">
        <f aca="false">$E$3&amp;"r"&amp;$C56&amp;"c"&amp;O$4</f>
        <v>Annual!r56c13</v>
      </c>
      <c r="P56" s="283" t="n">
        <v>56</v>
      </c>
      <c r="Q56" s="283" t="str">
        <f aca="false">$R$3&amp;"r"&amp;$P56&amp;"c"&amp;Q$4</f>
        <v>Quarter!r56c2</v>
      </c>
      <c r="R56" s="283" t="str">
        <f aca="false">$R$3&amp;"r"&amp;$P56&amp;"c"&amp;R$4</f>
        <v>Quarter!r56c3</v>
      </c>
      <c r="S56" s="283" t="str">
        <f aca="false">$R$3&amp;"r"&amp;$P56&amp;"c"&amp;S$4</f>
        <v>Quarter!r56c4</v>
      </c>
      <c r="T56" s="283" t="str">
        <f aca="false">$R$3&amp;"r"&amp;$P56&amp;"c"&amp;T$4</f>
        <v>Quarter!r56c5</v>
      </c>
      <c r="U56" s="283" t="str">
        <f aca="false">$R$3&amp;"r"&amp;$P56&amp;"c"&amp;U$4</f>
        <v>Quarter!r56c6</v>
      </c>
      <c r="V56" s="283" t="str">
        <f aca="false">$R$3&amp;"r"&amp;$P56&amp;"c"&amp;V$4</f>
        <v>Quarter!r56c7</v>
      </c>
      <c r="W56" s="283" t="str">
        <f aca="false">$R$3&amp;"r"&amp;$P56&amp;"c"&amp;W$4</f>
        <v>Quarter!r56c8</v>
      </c>
      <c r="X56" s="283" t="str">
        <f aca="false">$R$3&amp;"r"&amp;$P56&amp;"c"&amp;X$4</f>
        <v>Quarter!r56c9</v>
      </c>
      <c r="Y56" s="283" t="str">
        <f aca="false">$R$3&amp;"r"&amp;$P56&amp;"c"&amp;Y$4</f>
        <v>Quarter!r56c10</v>
      </c>
      <c r="Z56" s="283" t="str">
        <f aca="false">$R$3&amp;"r"&amp;$P56&amp;"c"&amp;Z$4</f>
        <v>Quarter!r56c11</v>
      </c>
      <c r="AA56" s="283" t="str">
        <f aca="false">$R$3&amp;"r"&amp;$P56&amp;"c"&amp;AA$4</f>
        <v>Quarter!r56c12</v>
      </c>
      <c r="AB56" s="283" t="str">
        <f aca="false">$R$3&amp;"r"&amp;$P56&amp;"c"&amp;AB$4</f>
        <v>Quarter!r56c13</v>
      </c>
      <c r="AC56" s="283" t="str">
        <f aca="false">$R$3&amp;"r"&amp;$P56&amp;"c"&amp;AC$4</f>
        <v>Quarter!r56c14</v>
      </c>
      <c r="AD56" s="283" t="str">
        <f aca="false">$R$3&amp;"r"&amp;$P56&amp;"c"&amp;AD$4</f>
        <v>Quarter!r56c15</v>
      </c>
      <c r="AE56" s="283" t="str">
        <f aca="false">$R$3&amp;"r"&amp;$P56&amp;"c"&amp;AE$4</f>
        <v>Quarter!r56c16</v>
      </c>
      <c r="AF56" s="283" t="str">
        <f aca="false">$R$3&amp;"r"&amp;$P56&amp;"c"&amp;AF$4</f>
        <v>Quarter!r56c17</v>
      </c>
      <c r="AG56" s="283" t="str">
        <f aca="false">$R$3&amp;"r"&amp;$P56&amp;"c"&amp;AG$4</f>
        <v>Quarter!r56c18</v>
      </c>
      <c r="AH56" s="283" t="str">
        <f aca="false">$R$3&amp;"r"&amp;$P56&amp;"c"&amp;AH$4</f>
        <v>Quarter!r56c19</v>
      </c>
      <c r="AI56" s="283" t="str">
        <f aca="false">$R$3&amp;"r"&amp;$P56&amp;"c"&amp;AI$4</f>
        <v>Quarter!r56c20</v>
      </c>
      <c r="AJ56" s="283" t="str">
        <f aca="false">$R$3&amp;"r"&amp;$P56&amp;"c"&amp;AJ$4</f>
        <v>Quarter!r56c21</v>
      </c>
      <c r="AK56" s="283" t="str">
        <f aca="false">$R$3&amp;"r"&amp;$P56&amp;"c"&amp;AK$4</f>
        <v>Quarter!r56c22</v>
      </c>
      <c r="AL56" s="283" t="str">
        <f aca="false">$R$3&amp;"r"&amp;$P56&amp;"c"&amp;AL$4</f>
        <v>Quarter!r56c23</v>
      </c>
      <c r="AM56" s="283" t="str">
        <f aca="false">$R$3&amp;"r"&amp;$P56&amp;"c"&amp;AM$4</f>
        <v>Quarter!r56c24</v>
      </c>
      <c r="AN56" s="283" t="str">
        <f aca="false">$R$3&amp;"r"&amp;$P56&amp;"c"&amp;AN$4</f>
        <v>Quarter!r56c25</v>
      </c>
      <c r="AO56" s="283" t="str">
        <f aca="false">$R$3&amp;"r"&amp;$P56&amp;"c"&amp;AO$4</f>
        <v>Quarter!r56c26</v>
      </c>
      <c r="AP56" s="283" t="str">
        <f aca="false">$R$3&amp;"r"&amp;$P56&amp;"c"&amp;AP$4</f>
        <v>Quarter!r56c27</v>
      </c>
      <c r="AQ56" s="283" t="str">
        <f aca="false">$R$3&amp;"r"&amp;$P56&amp;"c"&amp;AQ$4</f>
        <v>Quarter!r56c28</v>
      </c>
      <c r="AR56" s="283" t="str">
        <f aca="false">$R$3&amp;"r"&amp;$P56&amp;"c"&amp;AR$4</f>
        <v>Quarter!r56c29</v>
      </c>
      <c r="AS56" s="283" t="str">
        <f aca="false">$R$3&amp;"r"&amp;$P56&amp;"c"&amp;AS$4</f>
        <v>Quarter!r56c30</v>
      </c>
      <c r="AT56" s="283" t="str">
        <f aca="false">$R$3&amp;"r"&amp;$P56&amp;"c"&amp;AT$4</f>
        <v>Quarter!r56c31</v>
      </c>
      <c r="AU56" s="283" t="str">
        <f aca="false">$R$3&amp;"r"&amp;$P56&amp;"c"&amp;AU$4</f>
        <v>Quarter!r56c32</v>
      </c>
      <c r="AV56" s="283" t="str">
        <f aca="false">$R$3&amp;"r"&amp;$P56&amp;"c"&amp;AV$4</f>
        <v>Quarter!r56c33</v>
      </c>
      <c r="AW56" s="283" t="str">
        <f aca="false">$R$3&amp;"r"&amp;$P56&amp;"c"&amp;AW$4</f>
        <v>Quarter!r56c34</v>
      </c>
      <c r="AX56" s="283" t="str">
        <f aca="false">$R$3&amp;"r"&amp;$P56&amp;"c"&amp;AX$4</f>
        <v>Quarter!r56c35</v>
      </c>
      <c r="AY56" s="283" t="str">
        <f aca="false">$R$3&amp;"r"&amp;$P56&amp;"c"&amp;AY$4</f>
        <v>Quarter!r56c36</v>
      </c>
      <c r="AZ56" s="283" t="str">
        <f aca="false">$R$3&amp;"r"&amp;$P56&amp;"c"&amp;AZ$4</f>
        <v>Quarter!r56c37</v>
      </c>
      <c r="BA56" s="283" t="str">
        <f aca="false">$R$3&amp;"r"&amp;$P56&amp;"c"&amp;BA$4</f>
        <v>Quarter!r56c38</v>
      </c>
      <c r="BB56" s="283" t="str">
        <f aca="false">$R$3&amp;"r"&amp;$P56&amp;"c"&amp;BB$4</f>
        <v>Quarter!r56c39</v>
      </c>
      <c r="BC56" s="283" t="str">
        <f aca="false">$R$3&amp;"r"&amp;$P56&amp;"c"&amp;BC$4</f>
        <v>Quarter!r56c40</v>
      </c>
      <c r="BD56" s="283" t="str">
        <f aca="false">$R$3&amp;"r"&amp;$P56&amp;"c"&amp;BD$4</f>
        <v>Quarter!r56c41</v>
      </c>
      <c r="BE56" s="283" t="str">
        <f aca="false">$R$3&amp;"r"&amp;$P56&amp;"c"&amp;BE$4</f>
        <v>Quarter!r56c42</v>
      </c>
      <c r="BF56" s="283" t="str">
        <f aca="false">$R$3&amp;"r"&amp;$P56&amp;"c"&amp;BF$4</f>
        <v>Quarter!r56c43</v>
      </c>
      <c r="BG56" s="283" t="str">
        <f aca="false">$R$3&amp;"r"&amp;$P56&amp;"c"&amp;BG$4</f>
        <v>Quarter!r56c44</v>
      </c>
      <c r="BH56" s="283" t="str">
        <f aca="false">$R$3&amp;"r"&amp;$P56&amp;"c"&amp;BH$4</f>
        <v>Quarter!r56c45</v>
      </c>
      <c r="BI56" s="283" t="str">
        <f aca="false">$R$3&amp;"r"&amp;$P56&amp;"c"&amp;BI$4</f>
        <v>Quarter!r56c46</v>
      </c>
      <c r="BJ56" s="283" t="str">
        <f aca="false">$R$3&amp;"r"&amp;$P56&amp;"c"&amp;BJ$4</f>
        <v>Quarter!r56c47</v>
      </c>
      <c r="BK56" s="283" t="str">
        <f aca="false">$R$3&amp;"r"&amp;$P56&amp;"c"&amp;BK$4</f>
        <v>Quarter!r56c48</v>
      </c>
    </row>
    <row r="57" customFormat="false" ht="12.5" hidden="false" customHeight="false" outlineLevel="0" collapsed="false">
      <c r="B57" s="298" t="s">
        <v>114</v>
      </c>
      <c r="C57" s="283" t="n">
        <v>57</v>
      </c>
      <c r="D57" s="283" t="str">
        <f aca="false">$E$3&amp;"r"&amp;$C57&amp;"c"&amp;D$4</f>
        <v>Annual!r57c2</v>
      </c>
      <c r="E57" s="283" t="str">
        <f aca="false">$E$3&amp;"r"&amp;$C57&amp;"c"&amp;E$4</f>
        <v>Annual!r57c3</v>
      </c>
      <c r="F57" s="283" t="str">
        <f aca="false">$E$3&amp;"r"&amp;$C57&amp;"c"&amp;F$4</f>
        <v>Annual!r57c4</v>
      </c>
      <c r="G57" s="283" t="str">
        <f aca="false">$E$3&amp;"r"&amp;$C57&amp;"c"&amp;G$4</f>
        <v>Annual!r57c5</v>
      </c>
      <c r="H57" s="283" t="str">
        <f aca="false">$E$3&amp;"r"&amp;$C57&amp;"c"&amp;H$4</f>
        <v>Annual!r57c6</v>
      </c>
      <c r="I57" s="283" t="str">
        <f aca="false">$E$3&amp;"r"&amp;$C57&amp;"c"&amp;I$4</f>
        <v>Annual!r57c7</v>
      </c>
      <c r="J57" s="283" t="str">
        <f aca="false">$E$3&amp;"r"&amp;$C57&amp;"c"&amp;J$4</f>
        <v>Annual!r57c8</v>
      </c>
      <c r="K57" s="283" t="str">
        <f aca="false">$E$3&amp;"r"&amp;$C57&amp;"c"&amp;K$4</f>
        <v>Annual!r57c9</v>
      </c>
      <c r="L57" s="283" t="str">
        <f aca="false">$E$3&amp;"r"&amp;$C57&amp;"c"&amp;L$4</f>
        <v>Annual!r57c10</v>
      </c>
      <c r="M57" s="283" t="str">
        <f aca="false">$E$3&amp;"r"&amp;$C57&amp;"c"&amp;M$4</f>
        <v>Annual!r57c11</v>
      </c>
      <c r="N57" s="283" t="str">
        <f aca="false">$E$3&amp;"r"&amp;$C57&amp;"c"&amp;N$4</f>
        <v>Annual!r57c12</v>
      </c>
      <c r="O57" s="283" t="str">
        <f aca="false">$E$3&amp;"r"&amp;$C57&amp;"c"&amp;O$4</f>
        <v>Annual!r57c13</v>
      </c>
      <c r="P57" s="283" t="n">
        <v>57</v>
      </c>
      <c r="Q57" s="283" t="str">
        <f aca="false">$R$3&amp;"r"&amp;$P57&amp;"c"&amp;Q$4</f>
        <v>Quarter!r57c2</v>
      </c>
      <c r="R57" s="283" t="str">
        <f aca="false">$R$3&amp;"r"&amp;$P57&amp;"c"&amp;R$4</f>
        <v>Quarter!r57c3</v>
      </c>
      <c r="S57" s="283" t="str">
        <f aca="false">$R$3&amp;"r"&amp;$P57&amp;"c"&amp;S$4</f>
        <v>Quarter!r57c4</v>
      </c>
      <c r="T57" s="283" t="str">
        <f aca="false">$R$3&amp;"r"&amp;$P57&amp;"c"&amp;T$4</f>
        <v>Quarter!r57c5</v>
      </c>
      <c r="U57" s="283" t="str">
        <f aca="false">$R$3&amp;"r"&amp;$P57&amp;"c"&amp;U$4</f>
        <v>Quarter!r57c6</v>
      </c>
      <c r="V57" s="283" t="str">
        <f aca="false">$R$3&amp;"r"&amp;$P57&amp;"c"&amp;V$4</f>
        <v>Quarter!r57c7</v>
      </c>
      <c r="W57" s="283" t="str">
        <f aca="false">$R$3&amp;"r"&amp;$P57&amp;"c"&amp;W$4</f>
        <v>Quarter!r57c8</v>
      </c>
      <c r="X57" s="283" t="str">
        <f aca="false">$R$3&amp;"r"&amp;$P57&amp;"c"&amp;X$4</f>
        <v>Quarter!r57c9</v>
      </c>
      <c r="Y57" s="283" t="str">
        <f aca="false">$R$3&amp;"r"&amp;$P57&amp;"c"&amp;Y$4</f>
        <v>Quarter!r57c10</v>
      </c>
      <c r="Z57" s="283" t="str">
        <f aca="false">$R$3&amp;"r"&amp;$P57&amp;"c"&amp;Z$4</f>
        <v>Quarter!r57c11</v>
      </c>
      <c r="AA57" s="283" t="str">
        <f aca="false">$R$3&amp;"r"&amp;$P57&amp;"c"&amp;AA$4</f>
        <v>Quarter!r57c12</v>
      </c>
      <c r="AB57" s="283" t="str">
        <f aca="false">$R$3&amp;"r"&amp;$P57&amp;"c"&amp;AB$4</f>
        <v>Quarter!r57c13</v>
      </c>
      <c r="AC57" s="283" t="str">
        <f aca="false">$R$3&amp;"r"&amp;$P57&amp;"c"&amp;AC$4</f>
        <v>Quarter!r57c14</v>
      </c>
      <c r="AD57" s="283" t="str">
        <f aca="false">$R$3&amp;"r"&amp;$P57&amp;"c"&amp;AD$4</f>
        <v>Quarter!r57c15</v>
      </c>
      <c r="AE57" s="283" t="str">
        <f aca="false">$R$3&amp;"r"&amp;$P57&amp;"c"&amp;AE$4</f>
        <v>Quarter!r57c16</v>
      </c>
      <c r="AF57" s="283" t="str">
        <f aca="false">$R$3&amp;"r"&amp;$P57&amp;"c"&amp;AF$4</f>
        <v>Quarter!r57c17</v>
      </c>
      <c r="AG57" s="283" t="str">
        <f aca="false">$R$3&amp;"r"&amp;$P57&amp;"c"&amp;AG$4</f>
        <v>Quarter!r57c18</v>
      </c>
      <c r="AH57" s="283" t="str">
        <f aca="false">$R$3&amp;"r"&amp;$P57&amp;"c"&amp;AH$4</f>
        <v>Quarter!r57c19</v>
      </c>
      <c r="AI57" s="283" t="str">
        <f aca="false">$R$3&amp;"r"&amp;$P57&amp;"c"&amp;AI$4</f>
        <v>Quarter!r57c20</v>
      </c>
      <c r="AJ57" s="283" t="str">
        <f aca="false">$R$3&amp;"r"&amp;$P57&amp;"c"&amp;AJ$4</f>
        <v>Quarter!r57c21</v>
      </c>
      <c r="AK57" s="283" t="str">
        <f aca="false">$R$3&amp;"r"&amp;$P57&amp;"c"&amp;AK$4</f>
        <v>Quarter!r57c22</v>
      </c>
      <c r="AL57" s="283" t="str">
        <f aca="false">$R$3&amp;"r"&amp;$P57&amp;"c"&amp;AL$4</f>
        <v>Quarter!r57c23</v>
      </c>
      <c r="AM57" s="283" t="str">
        <f aca="false">$R$3&amp;"r"&amp;$P57&amp;"c"&amp;AM$4</f>
        <v>Quarter!r57c24</v>
      </c>
      <c r="AN57" s="283" t="str">
        <f aca="false">$R$3&amp;"r"&amp;$P57&amp;"c"&amp;AN$4</f>
        <v>Quarter!r57c25</v>
      </c>
      <c r="AO57" s="283" t="str">
        <f aca="false">$R$3&amp;"r"&amp;$P57&amp;"c"&amp;AO$4</f>
        <v>Quarter!r57c26</v>
      </c>
      <c r="AP57" s="283" t="str">
        <f aca="false">$R$3&amp;"r"&amp;$P57&amp;"c"&amp;AP$4</f>
        <v>Quarter!r57c27</v>
      </c>
      <c r="AQ57" s="283" t="str">
        <f aca="false">$R$3&amp;"r"&amp;$P57&amp;"c"&amp;AQ$4</f>
        <v>Quarter!r57c28</v>
      </c>
      <c r="AR57" s="283" t="str">
        <f aca="false">$R$3&amp;"r"&amp;$P57&amp;"c"&amp;AR$4</f>
        <v>Quarter!r57c29</v>
      </c>
      <c r="AS57" s="283" t="str">
        <f aca="false">$R$3&amp;"r"&amp;$P57&amp;"c"&amp;AS$4</f>
        <v>Quarter!r57c30</v>
      </c>
      <c r="AT57" s="283" t="str">
        <f aca="false">$R$3&amp;"r"&amp;$P57&amp;"c"&amp;AT$4</f>
        <v>Quarter!r57c31</v>
      </c>
      <c r="AU57" s="283" t="str">
        <f aca="false">$R$3&amp;"r"&amp;$P57&amp;"c"&amp;AU$4</f>
        <v>Quarter!r57c32</v>
      </c>
      <c r="AV57" s="283" t="str">
        <f aca="false">$R$3&amp;"r"&amp;$P57&amp;"c"&amp;AV$4</f>
        <v>Quarter!r57c33</v>
      </c>
      <c r="AW57" s="283" t="str">
        <f aca="false">$R$3&amp;"r"&amp;$P57&amp;"c"&amp;AW$4</f>
        <v>Quarter!r57c34</v>
      </c>
      <c r="AX57" s="283" t="str">
        <f aca="false">$R$3&amp;"r"&amp;$P57&amp;"c"&amp;AX$4</f>
        <v>Quarter!r57c35</v>
      </c>
      <c r="AY57" s="283" t="str">
        <f aca="false">$R$3&amp;"r"&amp;$P57&amp;"c"&amp;AY$4</f>
        <v>Quarter!r57c36</v>
      </c>
      <c r="AZ57" s="283" t="str">
        <f aca="false">$R$3&amp;"r"&amp;$P57&amp;"c"&amp;AZ$4</f>
        <v>Quarter!r57c37</v>
      </c>
      <c r="BA57" s="283" t="str">
        <f aca="false">$R$3&amp;"r"&amp;$P57&amp;"c"&amp;BA$4</f>
        <v>Quarter!r57c38</v>
      </c>
      <c r="BB57" s="283" t="str">
        <f aca="false">$R$3&amp;"r"&amp;$P57&amp;"c"&amp;BB$4</f>
        <v>Quarter!r57c39</v>
      </c>
      <c r="BC57" s="283" t="str">
        <f aca="false">$R$3&amp;"r"&amp;$P57&amp;"c"&amp;BC$4</f>
        <v>Quarter!r57c40</v>
      </c>
      <c r="BD57" s="283" t="str">
        <f aca="false">$R$3&amp;"r"&amp;$P57&amp;"c"&amp;BD$4</f>
        <v>Quarter!r57c41</v>
      </c>
      <c r="BE57" s="283" t="str">
        <f aca="false">$R$3&amp;"r"&amp;$P57&amp;"c"&amp;BE$4</f>
        <v>Quarter!r57c42</v>
      </c>
      <c r="BF57" s="283" t="str">
        <f aca="false">$R$3&amp;"r"&amp;$P57&amp;"c"&amp;BF$4</f>
        <v>Quarter!r57c43</v>
      </c>
      <c r="BG57" s="283" t="str">
        <f aca="false">$R$3&amp;"r"&amp;$P57&amp;"c"&amp;BG$4</f>
        <v>Quarter!r57c44</v>
      </c>
      <c r="BH57" s="283" t="str">
        <f aca="false">$R$3&amp;"r"&amp;$P57&amp;"c"&amp;BH$4</f>
        <v>Quarter!r57c45</v>
      </c>
      <c r="BI57" s="283" t="str">
        <f aca="false">$R$3&amp;"r"&amp;$P57&amp;"c"&amp;BI$4</f>
        <v>Quarter!r57c46</v>
      </c>
      <c r="BJ57" s="283" t="str">
        <f aca="false">$R$3&amp;"r"&amp;$P57&amp;"c"&amp;BJ$4</f>
        <v>Quarter!r57c47</v>
      </c>
      <c r="BK57" s="283" t="str">
        <f aca="false">$R$3&amp;"r"&amp;$P57&amp;"c"&amp;BK$4</f>
        <v>Quarter!r57c48</v>
      </c>
    </row>
    <row r="58" customFormat="false" ht="12.5" hidden="false" customHeight="false" outlineLevel="0" collapsed="false">
      <c r="B58" s="298" t="s">
        <v>174</v>
      </c>
      <c r="C58" s="283" t="n">
        <v>58</v>
      </c>
      <c r="D58" s="283" t="str">
        <f aca="false">$E$3&amp;"r"&amp;$C58&amp;"c"&amp;D$4</f>
        <v>Annual!r58c2</v>
      </c>
      <c r="E58" s="283" t="str">
        <f aca="false">$E$3&amp;"r"&amp;$C58&amp;"c"&amp;E$4</f>
        <v>Annual!r58c3</v>
      </c>
      <c r="F58" s="283" t="str">
        <f aca="false">$E$3&amp;"r"&amp;$C58&amp;"c"&amp;F$4</f>
        <v>Annual!r58c4</v>
      </c>
      <c r="G58" s="283" t="str">
        <f aca="false">$E$3&amp;"r"&amp;$C58&amp;"c"&amp;G$4</f>
        <v>Annual!r58c5</v>
      </c>
      <c r="H58" s="283" t="str">
        <f aca="false">$E$3&amp;"r"&amp;$C58&amp;"c"&amp;H$4</f>
        <v>Annual!r58c6</v>
      </c>
      <c r="I58" s="283" t="str">
        <f aca="false">$E$3&amp;"r"&amp;$C58&amp;"c"&amp;I$4</f>
        <v>Annual!r58c7</v>
      </c>
      <c r="J58" s="283" t="str">
        <f aca="false">$E$3&amp;"r"&amp;$C58&amp;"c"&amp;J$4</f>
        <v>Annual!r58c8</v>
      </c>
      <c r="K58" s="283" t="str">
        <f aca="false">$E$3&amp;"r"&amp;$C58&amp;"c"&amp;K$4</f>
        <v>Annual!r58c9</v>
      </c>
      <c r="L58" s="283" t="str">
        <f aca="false">$E$3&amp;"r"&amp;$C58&amp;"c"&amp;L$4</f>
        <v>Annual!r58c10</v>
      </c>
      <c r="M58" s="283" t="str">
        <f aca="false">$E$3&amp;"r"&amp;$C58&amp;"c"&amp;M$4</f>
        <v>Annual!r58c11</v>
      </c>
      <c r="N58" s="283" t="str">
        <f aca="false">$E$3&amp;"r"&amp;$C58&amp;"c"&amp;N$4</f>
        <v>Annual!r58c12</v>
      </c>
      <c r="O58" s="283" t="str">
        <f aca="false">$E$3&amp;"r"&amp;$C58&amp;"c"&amp;O$4</f>
        <v>Annual!r58c13</v>
      </c>
      <c r="P58" s="283" t="n">
        <v>58</v>
      </c>
      <c r="Q58" s="283" t="str">
        <f aca="false">$R$3&amp;"r"&amp;$P58&amp;"c"&amp;Q$4</f>
        <v>Quarter!r58c2</v>
      </c>
      <c r="R58" s="283" t="str">
        <f aca="false">$R$3&amp;"r"&amp;$P58&amp;"c"&amp;R$4</f>
        <v>Quarter!r58c3</v>
      </c>
      <c r="S58" s="283" t="str">
        <f aca="false">$R$3&amp;"r"&amp;$P58&amp;"c"&amp;S$4</f>
        <v>Quarter!r58c4</v>
      </c>
      <c r="T58" s="283" t="str">
        <f aca="false">$R$3&amp;"r"&amp;$P58&amp;"c"&amp;T$4</f>
        <v>Quarter!r58c5</v>
      </c>
      <c r="U58" s="283" t="str">
        <f aca="false">$R$3&amp;"r"&amp;$P58&amp;"c"&amp;U$4</f>
        <v>Quarter!r58c6</v>
      </c>
      <c r="V58" s="283" t="str">
        <f aca="false">$R$3&amp;"r"&amp;$P58&amp;"c"&amp;V$4</f>
        <v>Quarter!r58c7</v>
      </c>
      <c r="W58" s="283" t="str">
        <f aca="false">$R$3&amp;"r"&amp;$P58&amp;"c"&amp;W$4</f>
        <v>Quarter!r58c8</v>
      </c>
      <c r="X58" s="283" t="str">
        <f aca="false">$R$3&amp;"r"&amp;$P58&amp;"c"&amp;X$4</f>
        <v>Quarter!r58c9</v>
      </c>
      <c r="Y58" s="283" t="str">
        <f aca="false">$R$3&amp;"r"&amp;$P58&amp;"c"&amp;Y$4</f>
        <v>Quarter!r58c10</v>
      </c>
      <c r="Z58" s="283" t="str">
        <f aca="false">$R$3&amp;"r"&amp;$P58&amp;"c"&amp;Z$4</f>
        <v>Quarter!r58c11</v>
      </c>
      <c r="AA58" s="283" t="str">
        <f aca="false">$R$3&amp;"r"&amp;$P58&amp;"c"&amp;AA$4</f>
        <v>Quarter!r58c12</v>
      </c>
      <c r="AB58" s="283" t="str">
        <f aca="false">$R$3&amp;"r"&amp;$P58&amp;"c"&amp;AB$4</f>
        <v>Quarter!r58c13</v>
      </c>
      <c r="AC58" s="283" t="str">
        <f aca="false">$R$3&amp;"r"&amp;$P58&amp;"c"&amp;AC$4</f>
        <v>Quarter!r58c14</v>
      </c>
      <c r="AD58" s="283" t="str">
        <f aca="false">$R$3&amp;"r"&amp;$P58&amp;"c"&amp;AD$4</f>
        <v>Quarter!r58c15</v>
      </c>
      <c r="AE58" s="283" t="str">
        <f aca="false">$R$3&amp;"r"&amp;$P58&amp;"c"&amp;AE$4</f>
        <v>Quarter!r58c16</v>
      </c>
      <c r="AF58" s="283" t="str">
        <f aca="false">$R$3&amp;"r"&amp;$P58&amp;"c"&amp;AF$4</f>
        <v>Quarter!r58c17</v>
      </c>
      <c r="AG58" s="283" t="str">
        <f aca="false">$R$3&amp;"r"&amp;$P58&amp;"c"&amp;AG$4</f>
        <v>Quarter!r58c18</v>
      </c>
      <c r="AH58" s="283" t="str">
        <f aca="false">$R$3&amp;"r"&amp;$P58&amp;"c"&amp;AH$4</f>
        <v>Quarter!r58c19</v>
      </c>
      <c r="AI58" s="283" t="str">
        <f aca="false">$R$3&amp;"r"&amp;$P58&amp;"c"&amp;AI$4</f>
        <v>Quarter!r58c20</v>
      </c>
      <c r="AJ58" s="283" t="str">
        <f aca="false">$R$3&amp;"r"&amp;$P58&amp;"c"&amp;AJ$4</f>
        <v>Quarter!r58c21</v>
      </c>
      <c r="AK58" s="283" t="str">
        <f aca="false">$R$3&amp;"r"&amp;$P58&amp;"c"&amp;AK$4</f>
        <v>Quarter!r58c22</v>
      </c>
      <c r="AL58" s="283" t="str">
        <f aca="false">$R$3&amp;"r"&amp;$P58&amp;"c"&amp;AL$4</f>
        <v>Quarter!r58c23</v>
      </c>
      <c r="AM58" s="283" t="str">
        <f aca="false">$R$3&amp;"r"&amp;$P58&amp;"c"&amp;AM$4</f>
        <v>Quarter!r58c24</v>
      </c>
      <c r="AN58" s="283" t="str">
        <f aca="false">$R$3&amp;"r"&amp;$P58&amp;"c"&amp;AN$4</f>
        <v>Quarter!r58c25</v>
      </c>
      <c r="AO58" s="283" t="str">
        <f aca="false">$R$3&amp;"r"&amp;$P58&amp;"c"&amp;AO$4</f>
        <v>Quarter!r58c26</v>
      </c>
      <c r="AP58" s="283" t="str">
        <f aca="false">$R$3&amp;"r"&amp;$P58&amp;"c"&amp;AP$4</f>
        <v>Quarter!r58c27</v>
      </c>
      <c r="AQ58" s="283" t="str">
        <f aca="false">$R$3&amp;"r"&amp;$P58&amp;"c"&amp;AQ$4</f>
        <v>Quarter!r58c28</v>
      </c>
      <c r="AR58" s="283" t="str">
        <f aca="false">$R$3&amp;"r"&amp;$P58&amp;"c"&amp;AR$4</f>
        <v>Quarter!r58c29</v>
      </c>
      <c r="AS58" s="283" t="str">
        <f aca="false">$R$3&amp;"r"&amp;$P58&amp;"c"&amp;AS$4</f>
        <v>Quarter!r58c30</v>
      </c>
      <c r="AT58" s="283" t="str">
        <f aca="false">$R$3&amp;"r"&amp;$P58&amp;"c"&amp;AT$4</f>
        <v>Quarter!r58c31</v>
      </c>
      <c r="AU58" s="283" t="str">
        <f aca="false">$R$3&amp;"r"&amp;$P58&amp;"c"&amp;AU$4</f>
        <v>Quarter!r58c32</v>
      </c>
      <c r="AV58" s="283" t="str">
        <f aca="false">$R$3&amp;"r"&amp;$P58&amp;"c"&amp;AV$4</f>
        <v>Quarter!r58c33</v>
      </c>
      <c r="AW58" s="283" t="str">
        <f aca="false">$R$3&amp;"r"&amp;$P58&amp;"c"&amp;AW$4</f>
        <v>Quarter!r58c34</v>
      </c>
      <c r="AX58" s="283" t="str">
        <f aca="false">$R$3&amp;"r"&amp;$P58&amp;"c"&amp;AX$4</f>
        <v>Quarter!r58c35</v>
      </c>
      <c r="AY58" s="283" t="str">
        <f aca="false">$R$3&amp;"r"&amp;$P58&amp;"c"&amp;AY$4</f>
        <v>Quarter!r58c36</v>
      </c>
      <c r="AZ58" s="283" t="str">
        <f aca="false">$R$3&amp;"r"&amp;$P58&amp;"c"&amp;AZ$4</f>
        <v>Quarter!r58c37</v>
      </c>
      <c r="BA58" s="283" t="str">
        <f aca="false">$R$3&amp;"r"&amp;$P58&amp;"c"&amp;BA$4</f>
        <v>Quarter!r58c38</v>
      </c>
      <c r="BB58" s="283" t="str">
        <f aca="false">$R$3&amp;"r"&amp;$P58&amp;"c"&amp;BB$4</f>
        <v>Quarter!r58c39</v>
      </c>
      <c r="BC58" s="283" t="str">
        <f aca="false">$R$3&amp;"r"&amp;$P58&amp;"c"&amp;BC$4</f>
        <v>Quarter!r58c40</v>
      </c>
      <c r="BD58" s="283" t="str">
        <f aca="false">$R$3&amp;"r"&amp;$P58&amp;"c"&amp;BD$4</f>
        <v>Quarter!r58c41</v>
      </c>
      <c r="BE58" s="283" t="str">
        <f aca="false">$R$3&amp;"r"&amp;$P58&amp;"c"&amp;BE$4</f>
        <v>Quarter!r58c42</v>
      </c>
      <c r="BF58" s="283" t="str">
        <f aca="false">$R$3&amp;"r"&amp;$P58&amp;"c"&amp;BF$4</f>
        <v>Quarter!r58c43</v>
      </c>
      <c r="BG58" s="283" t="str">
        <f aca="false">$R$3&amp;"r"&amp;$P58&amp;"c"&amp;BG$4</f>
        <v>Quarter!r58c44</v>
      </c>
      <c r="BH58" s="283" t="str">
        <f aca="false">$R$3&amp;"r"&amp;$P58&amp;"c"&amp;BH$4</f>
        <v>Quarter!r58c45</v>
      </c>
      <c r="BI58" s="283" t="str">
        <f aca="false">$R$3&amp;"r"&amp;$P58&amp;"c"&amp;BI$4</f>
        <v>Quarter!r58c46</v>
      </c>
      <c r="BJ58" s="283" t="str">
        <f aca="false">$R$3&amp;"r"&amp;$P58&amp;"c"&amp;BJ$4</f>
        <v>Quarter!r58c47</v>
      </c>
      <c r="BK58" s="283" t="str">
        <f aca="false">$R$3&amp;"r"&amp;$P58&amp;"c"&amp;BK$4</f>
        <v>Quarter!r58c48</v>
      </c>
    </row>
    <row r="59" customFormat="false" ht="12.5" hidden="false" customHeight="false" outlineLevel="0" collapsed="false">
      <c r="B59" s="296" t="s">
        <v>175</v>
      </c>
      <c r="C59" s="283" t="n">
        <v>59</v>
      </c>
      <c r="D59" s="283" t="str">
        <f aca="false">$E$3&amp;"r"&amp;$C59&amp;"c"&amp;D$4</f>
        <v>Annual!r59c2</v>
      </c>
      <c r="E59" s="283" t="str">
        <f aca="false">$E$3&amp;"r"&amp;$C59&amp;"c"&amp;E$4</f>
        <v>Annual!r59c3</v>
      </c>
      <c r="F59" s="283" t="str">
        <f aca="false">$E$3&amp;"r"&amp;$C59&amp;"c"&amp;F$4</f>
        <v>Annual!r59c4</v>
      </c>
      <c r="G59" s="283" t="str">
        <f aca="false">$E$3&amp;"r"&amp;$C59&amp;"c"&amp;G$4</f>
        <v>Annual!r59c5</v>
      </c>
      <c r="H59" s="283" t="str">
        <f aca="false">$E$3&amp;"r"&amp;$C59&amp;"c"&amp;H$4</f>
        <v>Annual!r59c6</v>
      </c>
      <c r="I59" s="283" t="str">
        <f aca="false">$E$3&amp;"r"&amp;$C59&amp;"c"&amp;I$4</f>
        <v>Annual!r59c7</v>
      </c>
      <c r="J59" s="283" t="str">
        <f aca="false">$E$3&amp;"r"&amp;$C59&amp;"c"&amp;J$4</f>
        <v>Annual!r59c8</v>
      </c>
      <c r="K59" s="283" t="str">
        <f aca="false">$E$3&amp;"r"&amp;$C59&amp;"c"&amp;K$4</f>
        <v>Annual!r59c9</v>
      </c>
      <c r="L59" s="283" t="str">
        <f aca="false">$E$3&amp;"r"&amp;$C59&amp;"c"&amp;L$4</f>
        <v>Annual!r59c10</v>
      </c>
      <c r="M59" s="283" t="str">
        <f aca="false">$E$3&amp;"r"&amp;$C59&amp;"c"&amp;M$4</f>
        <v>Annual!r59c11</v>
      </c>
      <c r="N59" s="283" t="str">
        <f aca="false">$E$3&amp;"r"&amp;$C59&amp;"c"&amp;N$4</f>
        <v>Annual!r59c12</v>
      </c>
      <c r="O59" s="283" t="str">
        <f aca="false">$E$3&amp;"r"&amp;$C59&amp;"c"&amp;O$4</f>
        <v>Annual!r59c13</v>
      </c>
      <c r="P59" s="283" t="n">
        <v>59</v>
      </c>
      <c r="Q59" s="283" t="str">
        <f aca="false">$R$3&amp;"r"&amp;$P59&amp;"c"&amp;Q$4</f>
        <v>Quarter!r59c2</v>
      </c>
      <c r="R59" s="283" t="str">
        <f aca="false">$R$3&amp;"r"&amp;$P59&amp;"c"&amp;R$4</f>
        <v>Quarter!r59c3</v>
      </c>
      <c r="S59" s="283" t="str">
        <f aca="false">$R$3&amp;"r"&amp;$P59&amp;"c"&amp;S$4</f>
        <v>Quarter!r59c4</v>
      </c>
      <c r="T59" s="283" t="str">
        <f aca="false">$R$3&amp;"r"&amp;$P59&amp;"c"&amp;T$4</f>
        <v>Quarter!r59c5</v>
      </c>
      <c r="U59" s="283" t="str">
        <f aca="false">$R$3&amp;"r"&amp;$P59&amp;"c"&amp;U$4</f>
        <v>Quarter!r59c6</v>
      </c>
      <c r="V59" s="283" t="str">
        <f aca="false">$R$3&amp;"r"&amp;$P59&amp;"c"&amp;V$4</f>
        <v>Quarter!r59c7</v>
      </c>
      <c r="W59" s="283" t="str">
        <f aca="false">$R$3&amp;"r"&amp;$P59&amp;"c"&amp;W$4</f>
        <v>Quarter!r59c8</v>
      </c>
      <c r="X59" s="283" t="str">
        <f aca="false">$R$3&amp;"r"&amp;$P59&amp;"c"&amp;X$4</f>
        <v>Quarter!r59c9</v>
      </c>
      <c r="Y59" s="283" t="str">
        <f aca="false">$R$3&amp;"r"&amp;$P59&amp;"c"&amp;Y$4</f>
        <v>Quarter!r59c10</v>
      </c>
      <c r="Z59" s="283" t="str">
        <f aca="false">$R$3&amp;"r"&amp;$P59&amp;"c"&amp;Z$4</f>
        <v>Quarter!r59c11</v>
      </c>
      <c r="AA59" s="283" t="str">
        <f aca="false">$R$3&amp;"r"&amp;$P59&amp;"c"&amp;AA$4</f>
        <v>Quarter!r59c12</v>
      </c>
      <c r="AB59" s="283" t="str">
        <f aca="false">$R$3&amp;"r"&amp;$P59&amp;"c"&amp;AB$4</f>
        <v>Quarter!r59c13</v>
      </c>
      <c r="AC59" s="283" t="str">
        <f aca="false">$R$3&amp;"r"&amp;$P59&amp;"c"&amp;AC$4</f>
        <v>Quarter!r59c14</v>
      </c>
      <c r="AD59" s="283" t="str">
        <f aca="false">$R$3&amp;"r"&amp;$P59&amp;"c"&amp;AD$4</f>
        <v>Quarter!r59c15</v>
      </c>
      <c r="AE59" s="283" t="str">
        <f aca="false">$R$3&amp;"r"&amp;$P59&amp;"c"&amp;AE$4</f>
        <v>Quarter!r59c16</v>
      </c>
      <c r="AF59" s="283" t="str">
        <f aca="false">$R$3&amp;"r"&amp;$P59&amp;"c"&amp;AF$4</f>
        <v>Quarter!r59c17</v>
      </c>
      <c r="AG59" s="283" t="str">
        <f aca="false">$R$3&amp;"r"&amp;$P59&amp;"c"&amp;AG$4</f>
        <v>Quarter!r59c18</v>
      </c>
      <c r="AH59" s="283" t="str">
        <f aca="false">$R$3&amp;"r"&amp;$P59&amp;"c"&amp;AH$4</f>
        <v>Quarter!r59c19</v>
      </c>
      <c r="AI59" s="283" t="str">
        <f aca="false">$R$3&amp;"r"&amp;$P59&amp;"c"&amp;AI$4</f>
        <v>Quarter!r59c20</v>
      </c>
      <c r="AJ59" s="283" t="str">
        <f aca="false">$R$3&amp;"r"&amp;$P59&amp;"c"&amp;AJ$4</f>
        <v>Quarter!r59c21</v>
      </c>
      <c r="AK59" s="283" t="str">
        <f aca="false">$R$3&amp;"r"&amp;$P59&amp;"c"&amp;AK$4</f>
        <v>Quarter!r59c22</v>
      </c>
      <c r="AL59" s="283" t="str">
        <f aca="false">$R$3&amp;"r"&amp;$P59&amp;"c"&amp;AL$4</f>
        <v>Quarter!r59c23</v>
      </c>
      <c r="AM59" s="283" t="str">
        <f aca="false">$R$3&amp;"r"&amp;$P59&amp;"c"&amp;AM$4</f>
        <v>Quarter!r59c24</v>
      </c>
      <c r="AN59" s="283" t="str">
        <f aca="false">$R$3&amp;"r"&amp;$P59&amp;"c"&amp;AN$4</f>
        <v>Quarter!r59c25</v>
      </c>
      <c r="AO59" s="283" t="str">
        <f aca="false">$R$3&amp;"r"&amp;$P59&amp;"c"&amp;AO$4</f>
        <v>Quarter!r59c26</v>
      </c>
      <c r="AP59" s="283" t="str">
        <f aca="false">$R$3&amp;"r"&amp;$P59&amp;"c"&amp;AP$4</f>
        <v>Quarter!r59c27</v>
      </c>
      <c r="AQ59" s="283" t="str">
        <f aca="false">$R$3&amp;"r"&amp;$P59&amp;"c"&amp;AQ$4</f>
        <v>Quarter!r59c28</v>
      </c>
      <c r="AR59" s="283" t="str">
        <f aca="false">$R$3&amp;"r"&amp;$P59&amp;"c"&amp;AR$4</f>
        <v>Quarter!r59c29</v>
      </c>
      <c r="AS59" s="283" t="str">
        <f aca="false">$R$3&amp;"r"&amp;$P59&amp;"c"&amp;AS$4</f>
        <v>Quarter!r59c30</v>
      </c>
      <c r="AT59" s="283" t="str">
        <f aca="false">$R$3&amp;"r"&amp;$P59&amp;"c"&amp;AT$4</f>
        <v>Quarter!r59c31</v>
      </c>
      <c r="AU59" s="283" t="str">
        <f aca="false">$R$3&amp;"r"&amp;$P59&amp;"c"&amp;AU$4</f>
        <v>Quarter!r59c32</v>
      </c>
      <c r="AV59" s="283" t="str">
        <f aca="false">$R$3&amp;"r"&amp;$P59&amp;"c"&amp;AV$4</f>
        <v>Quarter!r59c33</v>
      </c>
      <c r="AW59" s="283" t="str">
        <f aca="false">$R$3&amp;"r"&amp;$P59&amp;"c"&amp;AW$4</f>
        <v>Quarter!r59c34</v>
      </c>
      <c r="AX59" s="283" t="str">
        <f aca="false">$R$3&amp;"r"&amp;$P59&amp;"c"&amp;AX$4</f>
        <v>Quarter!r59c35</v>
      </c>
      <c r="AY59" s="283" t="str">
        <f aca="false">$R$3&amp;"r"&amp;$P59&amp;"c"&amp;AY$4</f>
        <v>Quarter!r59c36</v>
      </c>
      <c r="AZ59" s="283" t="str">
        <f aca="false">$R$3&amp;"r"&amp;$P59&amp;"c"&amp;AZ$4</f>
        <v>Quarter!r59c37</v>
      </c>
      <c r="BA59" s="283" t="str">
        <f aca="false">$R$3&amp;"r"&amp;$P59&amp;"c"&amp;BA$4</f>
        <v>Quarter!r59c38</v>
      </c>
      <c r="BB59" s="283" t="str">
        <f aca="false">$R$3&amp;"r"&amp;$P59&amp;"c"&amp;BB$4</f>
        <v>Quarter!r59c39</v>
      </c>
      <c r="BC59" s="283" t="str">
        <f aca="false">$R$3&amp;"r"&amp;$P59&amp;"c"&amp;BC$4</f>
        <v>Quarter!r59c40</v>
      </c>
      <c r="BD59" s="283" t="str">
        <f aca="false">$R$3&amp;"r"&amp;$P59&amp;"c"&amp;BD$4</f>
        <v>Quarter!r59c41</v>
      </c>
      <c r="BE59" s="283" t="str">
        <f aca="false">$R$3&amp;"r"&amp;$P59&amp;"c"&amp;BE$4</f>
        <v>Quarter!r59c42</v>
      </c>
      <c r="BF59" s="283" t="str">
        <f aca="false">$R$3&amp;"r"&amp;$P59&amp;"c"&amp;BF$4</f>
        <v>Quarter!r59c43</v>
      </c>
      <c r="BG59" s="283" t="str">
        <f aca="false">$R$3&amp;"r"&amp;$P59&amp;"c"&amp;BG$4</f>
        <v>Quarter!r59c44</v>
      </c>
      <c r="BH59" s="283" t="str">
        <f aca="false">$R$3&amp;"r"&amp;$P59&amp;"c"&amp;BH$4</f>
        <v>Quarter!r59c45</v>
      </c>
      <c r="BI59" s="283" t="str">
        <f aca="false">$R$3&amp;"r"&amp;$P59&amp;"c"&amp;BI$4</f>
        <v>Quarter!r59c46</v>
      </c>
      <c r="BJ59" s="283" t="str">
        <f aca="false">$R$3&amp;"r"&amp;$P59&amp;"c"&amp;BJ$4</f>
        <v>Quarter!r59c47</v>
      </c>
      <c r="BK59" s="283" t="str">
        <f aca="false">$R$3&amp;"r"&amp;$P59&amp;"c"&amp;BK$4</f>
        <v>Quarter!r59c48</v>
      </c>
    </row>
    <row r="61" customFormat="false" ht="14" hidden="false" customHeight="false" outlineLevel="0" collapsed="false">
      <c r="B61" s="299" t="s">
        <v>301</v>
      </c>
      <c r="C61" s="283" t="n">
        <v>60</v>
      </c>
      <c r="D61" s="283" t="str">
        <f aca="false">$E$3&amp;"r"&amp;$C61&amp;"c"&amp;D$4</f>
        <v>Annual!r60c2</v>
      </c>
      <c r="E61" s="283" t="str">
        <f aca="false">$E$3&amp;"r"&amp;$C61&amp;"c"&amp;E$4</f>
        <v>Annual!r60c3</v>
      </c>
      <c r="F61" s="283" t="str">
        <f aca="false">$E$3&amp;"r"&amp;$C61&amp;"c"&amp;F$4</f>
        <v>Annual!r60c4</v>
      </c>
      <c r="G61" s="283" t="str">
        <f aca="false">$E$3&amp;"r"&amp;$C61&amp;"c"&amp;G$4</f>
        <v>Annual!r60c5</v>
      </c>
      <c r="H61" s="283" t="str">
        <f aca="false">$E$3&amp;"r"&amp;$C61&amp;"c"&amp;H$4</f>
        <v>Annual!r60c6</v>
      </c>
      <c r="I61" s="283" t="str">
        <f aca="false">$E$3&amp;"r"&amp;$C61&amp;"c"&amp;I$4</f>
        <v>Annual!r60c7</v>
      </c>
      <c r="J61" s="283" t="str">
        <f aca="false">$E$3&amp;"r"&amp;$C61&amp;"c"&amp;J$4</f>
        <v>Annual!r60c8</v>
      </c>
      <c r="K61" s="283" t="str">
        <f aca="false">$E$3&amp;"r"&amp;$C61&amp;"c"&amp;K$4</f>
        <v>Annual!r60c9</v>
      </c>
      <c r="L61" s="283" t="str">
        <f aca="false">$E$3&amp;"r"&amp;$C61&amp;"c"&amp;L$4</f>
        <v>Annual!r60c10</v>
      </c>
      <c r="M61" s="283" t="str">
        <f aca="false">$E$3&amp;"r"&amp;$C61&amp;"c"&amp;M$4</f>
        <v>Annual!r60c11</v>
      </c>
      <c r="N61" s="283" t="str">
        <f aca="false">$E$3&amp;"r"&amp;$C61&amp;"c"&amp;N$4</f>
        <v>Annual!r60c12</v>
      </c>
      <c r="O61" s="283" t="str">
        <f aca="false">$E$3&amp;"r"&amp;$C61&amp;"c"&amp;O$4</f>
        <v>Annual!r60c13</v>
      </c>
      <c r="P61" s="283" t="n">
        <v>60</v>
      </c>
      <c r="Q61" s="283" t="str">
        <f aca="false">$R$3&amp;"r"&amp;$P61&amp;"c"&amp;Q$4</f>
        <v>Quarter!r60c2</v>
      </c>
      <c r="R61" s="283" t="str">
        <f aca="false">$R$3&amp;"r"&amp;$P61&amp;"c"&amp;R$4</f>
        <v>Quarter!r60c3</v>
      </c>
      <c r="S61" s="283" t="str">
        <f aca="false">$R$3&amp;"r"&amp;$P61&amp;"c"&amp;S$4</f>
        <v>Quarter!r60c4</v>
      </c>
      <c r="T61" s="283" t="str">
        <f aca="false">$R$3&amp;"r"&amp;$P61&amp;"c"&amp;T$4</f>
        <v>Quarter!r60c5</v>
      </c>
      <c r="U61" s="283" t="str">
        <f aca="false">$R$3&amp;"r"&amp;$P61&amp;"c"&amp;U$4</f>
        <v>Quarter!r60c6</v>
      </c>
      <c r="V61" s="283" t="str">
        <f aca="false">$R$3&amp;"r"&amp;$P61&amp;"c"&amp;V$4</f>
        <v>Quarter!r60c7</v>
      </c>
      <c r="W61" s="283" t="str">
        <f aca="false">$R$3&amp;"r"&amp;$P61&amp;"c"&amp;W$4</f>
        <v>Quarter!r60c8</v>
      </c>
      <c r="X61" s="283" t="str">
        <f aca="false">$R$3&amp;"r"&amp;$P61&amp;"c"&amp;X$4</f>
        <v>Quarter!r60c9</v>
      </c>
      <c r="Y61" s="283" t="str">
        <f aca="false">$R$3&amp;"r"&amp;$P61&amp;"c"&amp;Y$4</f>
        <v>Quarter!r60c10</v>
      </c>
      <c r="Z61" s="283" t="str">
        <f aca="false">$R$3&amp;"r"&amp;$P61&amp;"c"&amp;Z$4</f>
        <v>Quarter!r60c11</v>
      </c>
      <c r="AA61" s="283" t="str">
        <f aca="false">$R$3&amp;"r"&amp;$P61&amp;"c"&amp;AA$4</f>
        <v>Quarter!r60c12</v>
      </c>
      <c r="AB61" s="283" t="str">
        <f aca="false">$R$3&amp;"r"&amp;$P61&amp;"c"&amp;AB$4</f>
        <v>Quarter!r60c13</v>
      </c>
      <c r="AC61" s="283" t="str">
        <f aca="false">$R$3&amp;"r"&amp;$P61&amp;"c"&amp;AC$4</f>
        <v>Quarter!r60c14</v>
      </c>
      <c r="AD61" s="283" t="str">
        <f aca="false">$R$3&amp;"r"&amp;$P61&amp;"c"&amp;AD$4</f>
        <v>Quarter!r60c15</v>
      </c>
      <c r="AE61" s="283" t="str">
        <f aca="false">$R$3&amp;"r"&amp;$P61&amp;"c"&amp;AE$4</f>
        <v>Quarter!r60c16</v>
      </c>
      <c r="AF61" s="283" t="str">
        <f aca="false">$R$3&amp;"r"&amp;$P61&amp;"c"&amp;AF$4</f>
        <v>Quarter!r60c17</v>
      </c>
      <c r="AG61" s="283" t="str">
        <f aca="false">$R$3&amp;"r"&amp;$P61&amp;"c"&amp;AG$4</f>
        <v>Quarter!r60c18</v>
      </c>
      <c r="AH61" s="283" t="str">
        <f aca="false">$R$3&amp;"r"&amp;$P61&amp;"c"&amp;AH$4</f>
        <v>Quarter!r60c19</v>
      </c>
      <c r="AI61" s="283" t="str">
        <f aca="false">$R$3&amp;"r"&amp;$P61&amp;"c"&amp;AI$4</f>
        <v>Quarter!r60c20</v>
      </c>
      <c r="AJ61" s="283" t="str">
        <f aca="false">$R$3&amp;"r"&amp;$P61&amp;"c"&amp;AJ$4</f>
        <v>Quarter!r60c21</v>
      </c>
      <c r="AK61" s="283" t="str">
        <f aca="false">$R$3&amp;"r"&amp;$P61&amp;"c"&amp;AK$4</f>
        <v>Quarter!r60c22</v>
      </c>
      <c r="AL61" s="283" t="str">
        <f aca="false">$R$3&amp;"r"&amp;$P61&amp;"c"&amp;AL$4</f>
        <v>Quarter!r60c23</v>
      </c>
      <c r="AM61" s="283" t="str">
        <f aca="false">$R$3&amp;"r"&amp;$P61&amp;"c"&amp;AM$4</f>
        <v>Quarter!r60c24</v>
      </c>
      <c r="AN61" s="283" t="str">
        <f aca="false">$R$3&amp;"r"&amp;$P61&amp;"c"&amp;AN$4</f>
        <v>Quarter!r60c25</v>
      </c>
      <c r="AO61" s="283" t="str">
        <f aca="false">$R$3&amp;"r"&amp;$P61&amp;"c"&amp;AO$4</f>
        <v>Quarter!r60c26</v>
      </c>
      <c r="AP61" s="283" t="str">
        <f aca="false">$R$3&amp;"r"&amp;$P61&amp;"c"&amp;AP$4</f>
        <v>Quarter!r60c27</v>
      </c>
      <c r="AQ61" s="283" t="str">
        <f aca="false">$R$3&amp;"r"&amp;$P61&amp;"c"&amp;AQ$4</f>
        <v>Quarter!r60c28</v>
      </c>
      <c r="AR61" s="283" t="str">
        <f aca="false">$R$3&amp;"r"&amp;$P61&amp;"c"&amp;AR$4</f>
        <v>Quarter!r60c29</v>
      </c>
      <c r="AS61" s="283" t="str">
        <f aca="false">$R$3&amp;"r"&amp;$P61&amp;"c"&amp;AS$4</f>
        <v>Quarter!r60c30</v>
      </c>
      <c r="AT61" s="283" t="str">
        <f aca="false">$R$3&amp;"r"&amp;$P61&amp;"c"&amp;AT$4</f>
        <v>Quarter!r60c31</v>
      </c>
      <c r="AU61" s="283" t="str">
        <f aca="false">$R$3&amp;"r"&amp;$P61&amp;"c"&amp;AU$4</f>
        <v>Quarter!r60c32</v>
      </c>
      <c r="AV61" s="283" t="str">
        <f aca="false">$R$3&amp;"r"&amp;$P61&amp;"c"&amp;AV$4</f>
        <v>Quarter!r60c33</v>
      </c>
      <c r="AW61" s="283" t="str">
        <f aca="false">$R$3&amp;"r"&amp;$P61&amp;"c"&amp;AW$4</f>
        <v>Quarter!r60c34</v>
      </c>
      <c r="AX61" s="283" t="str">
        <f aca="false">$R$3&amp;"r"&amp;$P61&amp;"c"&amp;AX$4</f>
        <v>Quarter!r60c35</v>
      </c>
      <c r="AY61" s="283" t="str">
        <f aca="false">$R$3&amp;"r"&amp;$P61&amp;"c"&amp;AY$4</f>
        <v>Quarter!r60c36</v>
      </c>
      <c r="AZ61" s="283" t="str">
        <f aca="false">$R$3&amp;"r"&amp;$P61&amp;"c"&amp;AZ$4</f>
        <v>Quarter!r60c37</v>
      </c>
      <c r="BA61" s="283" t="str">
        <f aca="false">$R$3&amp;"r"&amp;$P61&amp;"c"&amp;BA$4</f>
        <v>Quarter!r60c38</v>
      </c>
      <c r="BB61" s="283" t="str">
        <f aca="false">$R$3&amp;"r"&amp;$P61&amp;"c"&amp;BB$4</f>
        <v>Quarter!r60c39</v>
      </c>
      <c r="BC61" s="283" t="str">
        <f aca="false">$R$3&amp;"r"&amp;$P61&amp;"c"&amp;BC$4</f>
        <v>Quarter!r60c40</v>
      </c>
      <c r="BD61" s="283" t="str">
        <f aca="false">$R$3&amp;"r"&amp;$P61&amp;"c"&amp;BD$4</f>
        <v>Quarter!r60c41</v>
      </c>
      <c r="BE61" s="283" t="str">
        <f aca="false">$R$3&amp;"r"&amp;$P61&amp;"c"&amp;BE$4</f>
        <v>Quarter!r60c42</v>
      </c>
      <c r="BF61" s="283" t="str">
        <f aca="false">$R$3&amp;"r"&amp;$P61&amp;"c"&amp;BF$4</f>
        <v>Quarter!r60c43</v>
      </c>
      <c r="BG61" s="283" t="str">
        <f aca="false">$R$3&amp;"r"&amp;$P61&amp;"c"&amp;BG$4</f>
        <v>Quarter!r60c44</v>
      </c>
      <c r="BH61" s="283" t="str">
        <f aca="false">$R$3&amp;"r"&amp;$P61&amp;"c"&amp;BH$4</f>
        <v>Quarter!r60c45</v>
      </c>
      <c r="BI61" s="283" t="str">
        <f aca="false">$R$3&amp;"r"&amp;$P61&amp;"c"&amp;BI$4</f>
        <v>Quarter!r60c46</v>
      </c>
      <c r="BJ61" s="283" t="str">
        <f aca="false">$R$3&amp;"r"&amp;$P61&amp;"c"&amp;BJ$4</f>
        <v>Quarter!r60c47</v>
      </c>
      <c r="BK61" s="283" t="str">
        <f aca="false">$R$3&amp;"r"&amp;$P61&amp;"c"&amp;BK$4</f>
        <v>Quarter!r60c48</v>
      </c>
    </row>
    <row r="62" customFormat="false" ht="13" hidden="false" customHeight="false" outlineLevel="0" collapsed="false"/>
    <row r="66" customFormat="false" ht="12.5" hidden="false" customHeight="false" outlineLevel="0" collapsed="false">
      <c r="B66" s="283" t="n">
        <v>2003</v>
      </c>
      <c r="C66" s="283" t="n">
        <v>2004</v>
      </c>
      <c r="D66" s="283" t="n">
        <v>2005</v>
      </c>
      <c r="E66" s="283" t="n">
        <v>2006</v>
      </c>
      <c r="F66" s="283" t="n">
        <v>2007</v>
      </c>
      <c r="G66" s="283" t="n">
        <v>2008</v>
      </c>
      <c r="H66" s="283" t="n">
        <v>2009</v>
      </c>
      <c r="I66" s="283" t="n">
        <v>2010</v>
      </c>
      <c r="J66" s="283" t="n">
        <v>2011</v>
      </c>
      <c r="K66" s="283" t="n">
        <v>2012</v>
      </c>
      <c r="L66" s="283" t="n">
        <v>2013</v>
      </c>
      <c r="M66" s="283" t="n">
        <v>2014</v>
      </c>
      <c r="N66" s="283" t="n">
        <v>2015</v>
      </c>
      <c r="O66" s="283" t="n">
        <v>2016</v>
      </c>
      <c r="P66" s="283" t="n">
        <v>2017</v>
      </c>
      <c r="Q66" s="283" t="n">
        <v>2018</v>
      </c>
      <c r="R66" s="283" t="n">
        <v>2019</v>
      </c>
      <c r="S66" s="283" t="n">
        <v>2020</v>
      </c>
    </row>
    <row r="67" customFormat="false" ht="12.5" hidden="false" customHeight="false" outlineLevel="0" collapsed="false">
      <c r="A67" s="283" t="s">
        <v>302</v>
      </c>
      <c r="B67" s="283" t="n">
        <v>365</v>
      </c>
      <c r="C67" s="283" t="n">
        <v>366</v>
      </c>
      <c r="D67" s="283" t="n">
        <v>365</v>
      </c>
      <c r="E67" s="283" t="n">
        <v>365</v>
      </c>
      <c r="F67" s="283" t="n">
        <v>365</v>
      </c>
      <c r="G67" s="283" t="n">
        <v>366</v>
      </c>
      <c r="H67" s="283" t="n">
        <v>365</v>
      </c>
      <c r="I67" s="283" t="n">
        <v>365</v>
      </c>
      <c r="J67" s="283" t="n">
        <v>365</v>
      </c>
      <c r="K67" s="283" t="n">
        <v>366</v>
      </c>
      <c r="L67" s="283" t="n">
        <v>365</v>
      </c>
      <c r="M67" s="283" t="n">
        <v>365</v>
      </c>
      <c r="N67" s="283" t="n">
        <v>365</v>
      </c>
      <c r="O67" s="283" t="n">
        <v>366</v>
      </c>
      <c r="P67" s="283" t="n">
        <v>365</v>
      </c>
      <c r="Q67" s="283" t="n">
        <v>365</v>
      </c>
      <c r="R67" s="283" t="n">
        <v>365</v>
      </c>
      <c r="S67" s="283" t="n">
        <v>366</v>
      </c>
    </row>
    <row r="70" customFormat="false" ht="39" hidden="false" customHeight="false" outlineLevel="0" collapsed="false">
      <c r="B70" s="300" t="s">
        <v>198</v>
      </c>
      <c r="C70" s="300" t="s">
        <v>199</v>
      </c>
      <c r="D70" s="300" t="s">
        <v>200</v>
      </c>
      <c r="E70" s="300" t="s">
        <v>201</v>
      </c>
      <c r="F70" s="300" t="s">
        <v>202</v>
      </c>
      <c r="G70" s="300" t="s">
        <v>203</v>
      </c>
      <c r="H70" s="300" t="s">
        <v>204</v>
      </c>
      <c r="I70" s="300" t="s">
        <v>205</v>
      </c>
      <c r="J70" s="300" t="s">
        <v>206</v>
      </c>
      <c r="K70" s="300" t="s">
        <v>207</v>
      </c>
      <c r="L70" s="300" t="s">
        <v>208</v>
      </c>
      <c r="M70" s="300" t="s">
        <v>209</v>
      </c>
      <c r="N70" s="300" t="s">
        <v>210</v>
      </c>
      <c r="O70" s="300" t="s">
        <v>211</v>
      </c>
      <c r="P70" s="300" t="s">
        <v>212</v>
      </c>
      <c r="Q70" s="300" t="s">
        <v>213</v>
      </c>
      <c r="R70" s="300" t="s">
        <v>214</v>
      </c>
      <c r="S70" s="300" t="s">
        <v>215</v>
      </c>
      <c r="T70" s="300" t="s">
        <v>216</v>
      </c>
      <c r="U70" s="300" t="s">
        <v>217</v>
      </c>
      <c r="V70" s="300" t="s">
        <v>218</v>
      </c>
      <c r="W70" s="300" t="s">
        <v>219</v>
      </c>
      <c r="X70" s="300" t="s">
        <v>220</v>
      </c>
      <c r="Y70" s="300" t="s">
        <v>221</v>
      </c>
      <c r="Z70" s="300" t="s">
        <v>222</v>
      </c>
      <c r="AA70" s="300" t="s">
        <v>223</v>
      </c>
      <c r="AB70" s="300" t="s">
        <v>224</v>
      </c>
      <c r="AC70" s="300" t="s">
        <v>225</v>
      </c>
      <c r="AD70" s="300" t="s">
        <v>226</v>
      </c>
      <c r="AE70" s="300" t="s">
        <v>227</v>
      </c>
      <c r="AF70" s="300" t="s">
        <v>228</v>
      </c>
      <c r="AG70" s="300" t="s">
        <v>229</v>
      </c>
      <c r="AH70" s="300" t="s">
        <v>230</v>
      </c>
      <c r="AI70" s="300" t="s">
        <v>231</v>
      </c>
      <c r="AJ70" s="300" t="s">
        <v>232</v>
      </c>
      <c r="AK70" s="300" t="s">
        <v>233</v>
      </c>
      <c r="AL70" s="300" t="s">
        <v>234</v>
      </c>
      <c r="AM70" s="300" t="s">
        <v>235</v>
      </c>
      <c r="AN70" s="300" t="s">
        <v>236</v>
      </c>
      <c r="AO70" s="300" t="s">
        <v>237</v>
      </c>
      <c r="AP70" s="300" t="s">
        <v>238</v>
      </c>
      <c r="AQ70" s="300" t="s">
        <v>239</v>
      </c>
      <c r="AR70" s="300" t="s">
        <v>240</v>
      </c>
    </row>
    <row r="71" customFormat="false" ht="12.5" hidden="false" customHeight="false" outlineLevel="0" collapsed="false">
      <c r="A71" s="283" t="s">
        <v>303</v>
      </c>
      <c r="B71" s="283" t="n">
        <v>92</v>
      </c>
      <c r="C71" s="283" t="n">
        <v>90</v>
      </c>
      <c r="D71" s="283" t="n">
        <v>91</v>
      </c>
      <c r="E71" s="283" t="n">
        <v>92</v>
      </c>
      <c r="F71" s="283" t="n">
        <v>92</v>
      </c>
      <c r="G71" s="283" t="n">
        <v>91</v>
      </c>
      <c r="H71" s="283" t="n">
        <v>91</v>
      </c>
      <c r="I71" s="283" t="n">
        <v>92</v>
      </c>
      <c r="J71" s="283" t="n">
        <v>92</v>
      </c>
      <c r="K71" s="283" t="n">
        <v>90</v>
      </c>
      <c r="L71" s="283" t="n">
        <v>91</v>
      </c>
      <c r="M71" s="283" t="n">
        <v>92</v>
      </c>
      <c r="N71" s="283" t="n">
        <v>92</v>
      </c>
      <c r="O71" s="283" t="n">
        <v>90</v>
      </c>
      <c r="P71" s="283" t="n">
        <v>91</v>
      </c>
      <c r="Q71" s="283" t="n">
        <v>92</v>
      </c>
      <c r="R71" s="283" t="n">
        <v>92</v>
      </c>
      <c r="S71" s="283" t="n">
        <v>90</v>
      </c>
      <c r="T71" s="283" t="n">
        <v>91</v>
      </c>
      <c r="U71" s="283" t="n">
        <v>92</v>
      </c>
      <c r="V71" s="283" t="n">
        <v>92</v>
      </c>
      <c r="W71" s="283" t="n">
        <v>91</v>
      </c>
      <c r="X71" s="283" t="n">
        <v>91</v>
      </c>
      <c r="Y71" s="283" t="n">
        <v>92</v>
      </c>
      <c r="Z71" s="283" t="n">
        <v>92</v>
      </c>
      <c r="AA71" s="283" t="n">
        <v>90</v>
      </c>
      <c r="AB71" s="283" t="n">
        <v>91</v>
      </c>
      <c r="AC71" s="283" t="n">
        <v>92</v>
      </c>
      <c r="AD71" s="283" t="n">
        <v>92</v>
      </c>
      <c r="AE71" s="283" t="n">
        <v>90</v>
      </c>
      <c r="AF71" s="283" t="n">
        <v>91</v>
      </c>
      <c r="AG71" s="283" t="n">
        <v>92</v>
      </c>
      <c r="AH71" s="283" t="n">
        <v>92</v>
      </c>
      <c r="AI71" s="283" t="n">
        <v>90</v>
      </c>
      <c r="AJ71" s="283" t="n">
        <v>91</v>
      </c>
      <c r="AK71" s="283" t="n">
        <v>92</v>
      </c>
      <c r="AL71" s="283" t="n">
        <v>92</v>
      </c>
      <c r="AM71" s="283" t="n">
        <v>91</v>
      </c>
      <c r="AN71" s="283" t="n">
        <v>91</v>
      </c>
      <c r="AO71" s="283" t="n">
        <v>92</v>
      </c>
      <c r="AP71" s="283" t="n">
        <v>92</v>
      </c>
      <c r="AQ71" s="283" t="n">
        <v>90</v>
      </c>
      <c r="AR71" s="283" t="n">
        <v>91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43"/>
  <sheetViews>
    <sheetView showFormulas="false" showGridLines="true" showRowColHeaders="true" showZeros="true" rightToLeft="false" tabSelected="false" showOutlineSymbols="true" defaultGridColor="true" view="normal" topLeftCell="BX7" colorId="64" zoomScale="100" zoomScaleNormal="100" zoomScalePageLayoutView="100" workbookViewId="0">
      <selection pane="topLeft" activeCell="CJ29" activeCellId="0" sqref="CJ29"/>
    </sheetView>
  </sheetViews>
  <sheetFormatPr defaultColWidth="8.6953125" defaultRowHeight="12.5" zeroHeight="false" outlineLevelRow="0" outlineLevelCol="0"/>
  <cols>
    <col collapsed="false" customWidth="true" hidden="false" outlineLevel="0" max="1" min="1" style="0" width="34.82"/>
    <col collapsed="false" customWidth="true" hidden="false" outlineLevel="0" max="4" min="2" style="0" width="9.46"/>
    <col collapsed="false" customWidth="true" hidden="false" outlineLevel="0" max="6" min="5" style="0" width="10.46"/>
    <col collapsed="false" customWidth="true" hidden="false" outlineLevel="0" max="15" min="7" style="0" width="7.45"/>
    <col collapsed="false" customWidth="true" hidden="false" outlineLevel="0" max="24" min="16" style="0" width="9.46"/>
    <col collapsed="false" customWidth="true" hidden="false" outlineLevel="0" max="46" min="25" style="0" width="9"/>
    <col collapsed="false" customWidth="true" hidden="false" outlineLevel="0" max="47" min="47" style="0" width="10.46"/>
    <col collapsed="false" customWidth="true" hidden="false" outlineLevel="0" max="61" min="48" style="0" width="9.46"/>
    <col collapsed="false" customWidth="true" hidden="false" outlineLevel="0" max="74" min="74" style="0" width="10"/>
    <col collapsed="false" customWidth="true" hidden="false" outlineLevel="0" max="89" min="89" style="0" width="10.54"/>
    <col collapsed="false" customWidth="true" hidden="false" outlineLevel="0" max="90" min="90" style="0" width="14.16"/>
  </cols>
  <sheetData>
    <row r="1" customFormat="false" ht="28" hidden="false" customHeight="false" outlineLevel="0" collapsed="false">
      <c r="A1" s="301" t="s">
        <v>304</v>
      </c>
      <c r="B1" s="301"/>
    </row>
    <row r="2" customFormat="false" ht="18" hidden="false" customHeight="false" outlineLevel="0" collapsed="false">
      <c r="A2" s="302"/>
      <c r="B2" s="302"/>
    </row>
    <row r="3" customFormat="false" ht="12.5" hidden="false" customHeight="false" outlineLevel="0" collapsed="false">
      <c r="A3" s="295"/>
      <c r="B3" s="295"/>
    </row>
    <row r="4" customFormat="false" ht="13" hidden="false" customHeight="false" outlineLevel="0" collapsed="false">
      <c r="A4" s="295"/>
      <c r="B4" s="295"/>
      <c r="AV4" s="290" t="s">
        <v>305</v>
      </c>
    </row>
    <row r="5" customFormat="false" ht="13" hidden="false" customHeight="false" outlineLevel="0" collapsed="false">
      <c r="A5" s="303"/>
      <c r="B5" s="295"/>
      <c r="AE5" s="0" t="n">
        <v>2018</v>
      </c>
      <c r="AI5" s="0" t="n">
        <v>2019</v>
      </c>
      <c r="AM5" s="0" t="n">
        <v>2020</v>
      </c>
      <c r="AQ5" s="0" t="n">
        <v>2021</v>
      </c>
      <c r="BX5" s="0" t="n">
        <v>2018</v>
      </c>
      <c r="CB5" s="0" t="n">
        <v>2019</v>
      </c>
      <c r="CF5" s="0" t="n">
        <v>2020</v>
      </c>
      <c r="CJ5" s="0" t="n">
        <v>2021</v>
      </c>
    </row>
    <row r="6" customFormat="false" ht="13" hidden="false" customHeight="false" outlineLevel="0" collapsed="false">
      <c r="A6" s="304"/>
      <c r="B6" s="295" t="s">
        <v>306</v>
      </c>
      <c r="C6" s="290" t="s">
        <v>307</v>
      </c>
      <c r="D6" s="290" t="s">
        <v>308</v>
      </c>
      <c r="E6" s="290" t="s">
        <v>309</v>
      </c>
      <c r="F6" s="290" t="s">
        <v>310</v>
      </c>
      <c r="G6" s="290" t="s">
        <v>311</v>
      </c>
      <c r="H6" s="290" t="s">
        <v>312</v>
      </c>
      <c r="I6" s="290" t="s">
        <v>313</v>
      </c>
      <c r="J6" s="290" t="s">
        <v>314</v>
      </c>
      <c r="K6" s="290" t="s">
        <v>315</v>
      </c>
      <c r="L6" s="290" t="s">
        <v>316</v>
      </c>
      <c r="M6" s="290" t="s">
        <v>317</v>
      </c>
      <c r="N6" s="290" t="s">
        <v>318</v>
      </c>
      <c r="O6" s="290" t="s">
        <v>319</v>
      </c>
      <c r="P6" s="290" t="s">
        <v>320</v>
      </c>
      <c r="Q6" s="290" t="s">
        <v>321</v>
      </c>
      <c r="R6" s="290" t="s">
        <v>322</v>
      </c>
      <c r="S6" s="290" t="s">
        <v>323</v>
      </c>
      <c r="T6" s="290" t="s">
        <v>324</v>
      </c>
      <c r="U6" s="290" t="s">
        <v>325</v>
      </c>
      <c r="V6" s="290" t="s">
        <v>326</v>
      </c>
      <c r="W6" s="290" t="s">
        <v>327</v>
      </c>
      <c r="X6" s="290" t="s">
        <v>328</v>
      </c>
      <c r="Y6" s="290" t="s">
        <v>329</v>
      </c>
      <c r="Z6" s="290" t="s">
        <v>330</v>
      </c>
      <c r="AA6" s="290" t="s">
        <v>331</v>
      </c>
      <c r="AB6" s="290" t="s">
        <v>332</v>
      </c>
      <c r="AC6" s="290" t="s">
        <v>333</v>
      </c>
      <c r="AD6" s="290" t="s">
        <v>334</v>
      </c>
      <c r="AE6" s="290" t="s">
        <v>335</v>
      </c>
      <c r="AF6" s="290" t="s">
        <v>336</v>
      </c>
      <c r="AG6" s="290" t="s">
        <v>337</v>
      </c>
      <c r="AH6" s="290" t="s">
        <v>338</v>
      </c>
      <c r="AI6" s="290" t="s">
        <v>335</v>
      </c>
      <c r="AJ6" s="290" t="s">
        <v>336</v>
      </c>
      <c r="AK6" s="290" t="s">
        <v>337</v>
      </c>
      <c r="AL6" s="290" t="s">
        <v>338</v>
      </c>
      <c r="AM6" s="290" t="s">
        <v>335</v>
      </c>
      <c r="AN6" s="290" t="s">
        <v>336</v>
      </c>
      <c r="AO6" s="290" t="s">
        <v>337</v>
      </c>
      <c r="AP6" s="290" t="s">
        <v>338</v>
      </c>
      <c r="AQ6" s="290" t="s">
        <v>335</v>
      </c>
      <c r="AR6" s="290" t="s">
        <v>336</v>
      </c>
      <c r="AS6" s="290"/>
      <c r="AT6" s="290"/>
      <c r="AU6" s="290" t="s">
        <v>306</v>
      </c>
      <c r="AV6" s="290" t="s">
        <v>307</v>
      </c>
      <c r="AW6" s="290" t="s">
        <v>308</v>
      </c>
      <c r="AX6" s="290" t="s">
        <v>309</v>
      </c>
      <c r="AY6" s="290" t="s">
        <v>310</v>
      </c>
      <c r="AZ6" s="290" t="s">
        <v>311</v>
      </c>
      <c r="BA6" s="290" t="s">
        <v>312</v>
      </c>
      <c r="BB6" s="290" t="s">
        <v>313</v>
      </c>
      <c r="BC6" s="290" t="s">
        <v>314</v>
      </c>
      <c r="BD6" s="290" t="s">
        <v>315</v>
      </c>
      <c r="BE6" s="290" t="s">
        <v>316</v>
      </c>
      <c r="BF6" s="290" t="s">
        <v>317</v>
      </c>
      <c r="BG6" s="290" t="s">
        <v>318</v>
      </c>
      <c r="BH6" s="290" t="s">
        <v>319</v>
      </c>
      <c r="BI6" s="290" t="s">
        <v>320</v>
      </c>
      <c r="BJ6" s="290" t="s">
        <v>321</v>
      </c>
      <c r="BK6" s="290" t="s">
        <v>322</v>
      </c>
      <c r="BL6" s="290" t="s">
        <v>323</v>
      </c>
      <c r="BM6" s="290" t="s">
        <v>324</v>
      </c>
      <c r="BN6" s="290" t="s">
        <v>325</v>
      </c>
      <c r="BO6" s="290" t="s">
        <v>326</v>
      </c>
      <c r="BP6" s="290" t="s">
        <v>339</v>
      </c>
      <c r="BQ6" s="290" t="s">
        <v>340</v>
      </c>
      <c r="BR6" s="290" t="s">
        <v>341</v>
      </c>
      <c r="BS6" s="290" t="s">
        <v>342</v>
      </c>
      <c r="BT6" s="290" t="s">
        <v>343</v>
      </c>
      <c r="BU6" s="290" t="s">
        <v>332</v>
      </c>
      <c r="BV6" s="290" t="s">
        <v>344</v>
      </c>
      <c r="BW6" s="290" t="s">
        <v>334</v>
      </c>
      <c r="BX6" s="290" t="s">
        <v>335</v>
      </c>
      <c r="BY6" s="290" t="s">
        <v>336</v>
      </c>
      <c r="BZ6" s="290" t="s">
        <v>337</v>
      </c>
      <c r="CA6" s="290" t="s">
        <v>338</v>
      </c>
      <c r="CB6" s="290" t="s">
        <v>335</v>
      </c>
      <c r="CC6" s="290" t="s">
        <v>336</v>
      </c>
      <c r="CD6" s="290" t="s">
        <v>337</v>
      </c>
      <c r="CE6" s="290" t="s">
        <v>338</v>
      </c>
      <c r="CF6" s="290" t="s">
        <v>335</v>
      </c>
      <c r="CG6" s="290" t="s">
        <v>336</v>
      </c>
      <c r="CH6" s="290" t="s">
        <v>337</v>
      </c>
      <c r="CI6" s="290" t="s">
        <v>338</v>
      </c>
      <c r="CJ6" s="290" t="s">
        <v>335</v>
      </c>
      <c r="CK6" s="290" t="s">
        <v>336</v>
      </c>
    </row>
    <row r="7" customFormat="false" ht="13" hidden="false" customHeight="false" outlineLevel="0" collapsed="false">
      <c r="A7" s="305" t="s">
        <v>345</v>
      </c>
      <c r="B7" s="289"/>
    </row>
    <row r="8" customFormat="false" ht="12.5" hidden="false" customHeight="false" outlineLevel="0" collapsed="false">
      <c r="A8" s="290" t="s">
        <v>141</v>
      </c>
      <c r="B8" s="306" t="n">
        <f aca="false">'England - Qtr'!B8+'Northern Ireland - Qtr'!B8+'Scotland - Qtr'!B8+'Wales - Qtr'!B8</f>
        <v>4080.16</v>
      </c>
      <c r="C8" s="306" t="n">
        <f aca="false">'England - Qtr'!C8+'Northern Ireland - Qtr'!C8+'Scotland - Qtr'!C8+'Wales - Qtr'!C8</f>
        <v>4175.84</v>
      </c>
      <c r="D8" s="306" t="n">
        <f aca="false">'England - Qtr'!D8+'Northern Ireland - Qtr'!D8+'Scotland - Qtr'!D8+'Wales - Qtr'!D8</f>
        <v>4345.16</v>
      </c>
      <c r="E8" s="306" t="n">
        <f aca="false">'England - Qtr'!E8+'Northern Ireland - Qtr'!E8+'Scotland - Qtr'!E8+'Wales - Qtr'!E8</f>
        <v>4523.64</v>
      </c>
      <c r="F8" s="306" t="n">
        <f aca="false">'England - Qtr'!F8+'Northern Ireland - Qtr'!F8+'Scotland - Qtr'!F8+'Wales - Qtr'!F8</f>
        <v>4758.42</v>
      </c>
      <c r="G8" s="306" t="n">
        <f aca="false">'England - Qtr'!G8+'Northern Ireland - Qtr'!G8+'Scotland - Qtr'!G8+'Wales - Qtr'!G8</f>
        <v>5101.77</v>
      </c>
      <c r="H8" s="306" t="n">
        <f aca="false">'England - Qtr'!H8+'Northern Ireland - Qtr'!H8+'Scotland - Qtr'!H8+'Wales - Qtr'!H8</f>
        <v>5429.45</v>
      </c>
      <c r="I8" s="306" t="n">
        <f aca="false">'England - Qtr'!I8+'Northern Ireland - Qtr'!I8+'Scotland - Qtr'!I8+'Wales - Qtr'!I8</f>
        <v>5764.89</v>
      </c>
      <c r="J8" s="306" t="n">
        <f aca="false">'England - Qtr'!J8+'Northern Ireland - Qtr'!J8+'Scotland - Qtr'!J8+'Wales - Qtr'!J8</f>
        <v>6035.11</v>
      </c>
      <c r="K8" s="306" t="n">
        <f aca="false">'England - Qtr'!K8+'Northern Ireland - Qtr'!K8+'Scotland - Qtr'!K8+'Wales - Qtr'!K8</f>
        <v>6736.68</v>
      </c>
      <c r="L8" s="306" t="n">
        <f aca="false">'England - Qtr'!L8+'Northern Ireland - Qtr'!L8+'Scotland - Qtr'!L8+'Wales - Qtr'!L8</f>
        <v>7072.35</v>
      </c>
      <c r="M8" s="306" t="n">
        <f aca="false">'England - Qtr'!M8+'Northern Ireland - Qtr'!M8+'Scotland - Qtr'!M8+'Wales - Qtr'!M8</f>
        <v>7423.9</v>
      </c>
      <c r="N8" s="306" t="n">
        <f aca="false">'England - Qtr'!N8+'Northern Ireland - Qtr'!N8+'Scotland - Qtr'!N8+'Wales - Qtr'!N8</f>
        <v>7586.32</v>
      </c>
      <c r="O8" s="306" t="n">
        <f aca="false">'England - Qtr'!O8+'Northern Ireland - Qtr'!O8+'Scotland - Qtr'!O8+'Wales - Qtr'!O8</f>
        <v>7668.1</v>
      </c>
      <c r="P8" s="306" t="n">
        <f aca="false">'England - Qtr'!P8+'Northern Ireland - Qtr'!P8+'Scotland - Qtr'!P8+'Wales - Qtr'!P8</f>
        <v>7997.82</v>
      </c>
      <c r="Q8" s="306" t="n">
        <f aca="false">'England - Qtr'!Q8+'Northern Ireland - Qtr'!Q8+'Scotland - Qtr'!Q8+'Wales - Qtr'!Q8</f>
        <v>8281.24</v>
      </c>
      <c r="R8" s="306" t="n">
        <f aca="false">'England - Qtr'!R8+'Northern Ireland - Qtr'!R8+'Scotland - Qtr'!R8+'Wales - Qtr'!R8</f>
        <v>8572.67</v>
      </c>
      <c r="S8" s="306" t="n">
        <f aca="false">'England - Qtr'!S8+'Northern Ireland - Qtr'!S8+'Scotland - Qtr'!S8+'Wales - Qtr'!S8</f>
        <v>8689.07</v>
      </c>
      <c r="T8" s="306" t="n">
        <f aca="false">'England - Qtr'!T8+'Northern Ireland - Qtr'!T8+'Scotland - Qtr'!T8+'Wales - Qtr'!T8</f>
        <v>8791.5</v>
      </c>
      <c r="U8" s="306" t="n">
        <f aca="false">'England - Qtr'!U8+'Northern Ireland - Qtr'!U8+'Scotland - Qtr'!U8+'Wales - Qtr'!U8</f>
        <v>9003.37</v>
      </c>
      <c r="V8" s="306" t="n">
        <f aca="false">'England - Qtr'!V8+'Northern Ireland - Qtr'!V8+'Scotland - Qtr'!V8+'Wales - Qtr'!V8</f>
        <v>9212.24</v>
      </c>
      <c r="W8" s="306" t="n">
        <f aca="false">'England - Qtr'!W8+'Northern Ireland - Qtr'!W8+'Scotland - Qtr'!W8+'Wales - Qtr'!W8</f>
        <v>9391.77</v>
      </c>
      <c r="X8" s="306" t="n">
        <f aca="false">'England - Qtr'!X8+'Northern Ireland - Qtr'!X8+'Scotland - Qtr'!X8+'Wales - Qtr'!X8</f>
        <v>9546.4</v>
      </c>
      <c r="Y8" s="306" t="n">
        <f aca="false">'England - Qtr'!Y8+'Northern Ireland - Qtr'!Y8+'Scotland - Qtr'!Y8+'Wales - Qtr'!Y8</f>
        <v>10182.83</v>
      </c>
      <c r="Z8" s="306" t="n">
        <f aca="false">'England - Qtr'!Z8+'Northern Ireland - Qtr'!Z8+'Scotland - Qtr'!Z8+'Wales - Qtr'!Z8</f>
        <v>10832.53</v>
      </c>
      <c r="AA8" s="306" t="n">
        <f aca="false">'England - Qtr'!AA8+'Northern Ireland - Qtr'!AA8+'Scotland - Qtr'!AA8+'Wales - Qtr'!AA8</f>
        <v>11965.07</v>
      </c>
      <c r="AB8" s="306" t="n">
        <f aca="false">'England - Qtr'!AB8+'Northern Ireland - Qtr'!AB8+'Scotland - Qtr'!AB8+'Wales - Qtr'!AB8</f>
        <v>12313.76</v>
      </c>
      <c r="AC8" s="306" t="n">
        <f aca="false">'England - Qtr'!AC8+'Northern Ireland - Qtr'!AC8+'Scotland - Qtr'!AC8+'Wales - Qtr'!AC8</f>
        <v>12566.78</v>
      </c>
      <c r="AD8" s="306" t="n">
        <f aca="false">'England - Qtr'!AD8+'Northern Ireland - Qtr'!AD8+'Scotland - Qtr'!AD8+'Wales - Qtr'!AD8</f>
        <v>12597.15</v>
      </c>
      <c r="AE8" s="306" t="n">
        <f aca="false">'England - Qtr'!AE8+'Northern Ireland - Qtr'!AE8+'Scotland - Qtr'!AE8+'Wales - Qtr'!AE8</f>
        <v>13045.42</v>
      </c>
      <c r="AF8" s="306" t="n">
        <f aca="false">'England - Qtr'!AF8+'Northern Ireland - Qtr'!AF8+'Scotland - Qtr'!AF8+'Wales - Qtr'!AF8</f>
        <v>13141.59</v>
      </c>
      <c r="AG8" s="306" t="n">
        <f aca="false">'England - Qtr'!AG8+'Northern Ireland - Qtr'!AG8+'Scotland - Qtr'!AG8+'Wales - Qtr'!AG8</f>
        <v>13287.91</v>
      </c>
      <c r="AH8" s="306" t="n">
        <f aca="false">'England - Qtr'!AH8+'Northern Ireland - Qtr'!AH8+'Scotland - Qtr'!AH8+'Wales - Qtr'!AH8</f>
        <v>13424.85</v>
      </c>
      <c r="AI8" s="306" t="n">
        <f aca="false">'England - Qtr'!AI8+'Northern Ireland - Qtr'!AI8+'Scotland - Qtr'!AI8+'Wales - Qtr'!AI8</f>
        <v>13669.56</v>
      </c>
      <c r="AJ8" s="306" t="n">
        <f aca="false">'England - Qtr'!AJ8+'Northern Ireland - Qtr'!AJ8+'Scotland - Qtr'!AJ8+'Wales - Qtr'!AJ8</f>
        <v>13875.98</v>
      </c>
      <c r="AK8" s="306" t="n">
        <f aca="false">'England - Qtr'!AK8+'Northern Ireland - Qtr'!AK8+'Scotland - Qtr'!AK8+'Wales - Qtr'!AK8</f>
        <v>13961.58</v>
      </c>
      <c r="AL8" s="306" t="n">
        <f aca="false">'England - Qtr'!AL8+'Northern Ireland - Qtr'!AL8+'Scotland - Qtr'!AL8+'Wales - Qtr'!AL8</f>
        <v>13993.66</v>
      </c>
      <c r="AM8" s="306" t="n">
        <f aca="false">'England - Qtr'!AM8+'Northern Ireland - Qtr'!AM8+'Scotland - Qtr'!AM8+'Wales - Qtr'!AM8</f>
        <v>13962.99</v>
      </c>
      <c r="AN8" s="306" t="n">
        <f aca="false">'England - Qtr'!AN8+'Northern Ireland - Qtr'!AN8+'Scotland - Qtr'!AN8+'Wales - Qtr'!AN8</f>
        <v>13965.04</v>
      </c>
      <c r="AO8" s="306" t="n">
        <f aca="false">'England - Qtr'!AO8+'Northern Ireland - Qtr'!AO8+'Scotland - Qtr'!AO8+'Wales - Qtr'!AO8</f>
        <v>13967.34</v>
      </c>
      <c r="AP8" s="306" t="n">
        <f aca="false">'England - Qtr'!AP8+'Northern Ireland - Qtr'!AP8+'Scotland - Qtr'!AP8+'Wales - Qtr'!AP8</f>
        <v>14101.94</v>
      </c>
      <c r="AQ8" s="306" t="n">
        <f aca="false">'England - Qtr'!AQ8+'Northern Ireland - Qtr'!AQ8+'Scotland - Qtr'!AQ8+'Wales - Qtr'!AQ8</f>
        <v>14129.95</v>
      </c>
      <c r="AR8" s="306" t="n">
        <f aca="false">'England - Qtr'!AR8+'Northern Ireland - Qtr'!AR8+'Scotland - Qtr'!AR8+'Wales - Qtr'!AR8</f>
        <v>14224.25</v>
      </c>
      <c r="AS8" s="306" t="n">
        <f aca="false">'England - Qtr'!AS8+'Northern Ireland - Qtr'!AS8+'Scotland - Qtr'!AS8+'Wales - Qtr'!AS8</f>
        <v>14367.52</v>
      </c>
      <c r="AT8" s="306"/>
      <c r="AU8" s="307" t="n">
        <f aca="false">B8-Quarter!E8</f>
        <v>0.159999999999854</v>
      </c>
      <c r="AV8" s="307" t="n">
        <f aca="false">C8-Quarter!F8</f>
        <v>-0.159999999999854</v>
      </c>
      <c r="AW8" s="307" t="n">
        <f aca="false">D8-Quarter!G8</f>
        <v>0.159999999999854</v>
      </c>
      <c r="AX8" s="307" t="n">
        <f aca="false">E8-Quarter!H8</f>
        <v>-0.359999999999673</v>
      </c>
      <c r="AY8" s="307" t="n">
        <f aca="false">F8-Quarter!I8</f>
        <v>0.420000000000073</v>
      </c>
      <c r="AZ8" s="307" t="n">
        <f aca="false">G8-Quarter!J8</f>
        <v>-0.230000000000473</v>
      </c>
      <c r="BA8" s="307" t="n">
        <f aca="false">H8-Quarter!K8</f>
        <v>0.450000000000728</v>
      </c>
      <c r="BB8" s="307" t="n">
        <f aca="false">I8-Quarter!L8</f>
        <v>-0.110000000000582</v>
      </c>
      <c r="BC8" s="307" t="n">
        <f aca="false">J8-Quarter!M8</f>
        <v>0.109999999999673</v>
      </c>
      <c r="BD8" s="307" t="n">
        <f aca="false">K8-Quarter!N8</f>
        <v>-0.320000000000618</v>
      </c>
      <c r="BE8" s="307" t="n">
        <f aca="false">L8-Quarter!O8</f>
        <v>0.350000000000364</v>
      </c>
      <c r="BF8" s="307" t="n">
        <f aca="false">M8-Quarter!P8</f>
        <v>-0.0999999999994543</v>
      </c>
      <c r="BG8" s="307" t="n">
        <f aca="false">N8-Quarter!Q8</f>
        <v>0.319999999999709</v>
      </c>
      <c r="BH8" s="307" t="n">
        <f aca="false">O8-Quarter!R8</f>
        <v>0.0999999999994543</v>
      </c>
      <c r="BI8" s="307" t="n">
        <f aca="false">P8-Quarter!S8</f>
        <v>-0.180000000000291</v>
      </c>
      <c r="BJ8" s="307" t="n">
        <f aca="false">Q8-Quarter!T8</f>
        <v>0.240000000001601</v>
      </c>
      <c r="BK8" s="307" t="n">
        <f aca="false">R8-Quarter!U8</f>
        <v>-0.329999999999927</v>
      </c>
      <c r="BL8" s="307" t="n">
        <f aca="false">S8-Quarter!V8</f>
        <v>0</v>
      </c>
      <c r="BM8" s="307" t="n">
        <f aca="false">T8-Quarter!W8</f>
        <v>0</v>
      </c>
      <c r="BN8" s="307" t="n">
        <f aca="false">U8-Quarter!X8</f>
        <v>0</v>
      </c>
      <c r="BO8" s="307" t="n">
        <f aca="false">V8-Quarter!Y8</f>
        <v>0</v>
      </c>
      <c r="BP8" s="307" t="n">
        <f aca="false">W8-Quarter!Z8</f>
        <v>0</v>
      </c>
      <c r="BQ8" s="307" t="n">
        <f aca="false">X8-Quarter!AA8</f>
        <v>0</v>
      </c>
      <c r="BR8" s="307" t="n">
        <f aca="false">Y8-Quarter!AB8</f>
        <v>0</v>
      </c>
      <c r="BS8" s="307" t="n">
        <f aca="false">Z8-Quarter!AC8</f>
        <v>0</v>
      </c>
      <c r="BT8" s="307" t="n">
        <f aca="false">AA8-Quarter!AD8</f>
        <v>0</v>
      </c>
      <c r="BU8" s="307" t="n">
        <f aca="false">AB8-Quarter!AE8</f>
        <v>0</v>
      </c>
      <c r="BV8" s="307" t="n">
        <f aca="false">AC8-Quarter!AF8</f>
        <v>0</v>
      </c>
      <c r="BW8" s="307" t="n">
        <f aca="false">AD8-Quarter!AG8</f>
        <v>0</v>
      </c>
      <c r="BX8" s="307" t="n">
        <f aca="false">AE8-Quarter!AH8</f>
        <v>0</v>
      </c>
      <c r="BY8" s="307" t="n">
        <f aca="false">AF8-Quarter!AI8</f>
        <v>0</v>
      </c>
      <c r="BZ8" s="307" t="n">
        <f aca="false">AG8-Quarter!AJ8</f>
        <v>0</v>
      </c>
      <c r="CA8" s="307" t="n">
        <f aca="false">AH8-Quarter!AK8</f>
        <v>0</v>
      </c>
      <c r="CB8" s="307" t="n">
        <f aca="false">AI8-Quarter!AL8</f>
        <v>0</v>
      </c>
      <c r="CC8" s="307" t="n">
        <f aca="false">AJ8-Quarter!AM8</f>
        <v>0</v>
      </c>
      <c r="CD8" s="307" t="n">
        <f aca="false">AK8-Quarter!AN8</f>
        <v>0</v>
      </c>
      <c r="CE8" s="307" t="n">
        <f aca="false">AL8-Quarter!AO8</f>
        <v>0</v>
      </c>
      <c r="CF8" s="307" t="n">
        <f aca="false">AM8-Quarter!AP8</f>
        <v>0</v>
      </c>
      <c r="CG8" s="307" t="n">
        <f aca="false">AN8-Quarter!AQ8</f>
        <v>0</v>
      </c>
      <c r="CH8" s="307" t="n">
        <f aca="false">AO8-Quarter!AR8</f>
        <v>0</v>
      </c>
      <c r="CI8" s="307" t="n">
        <f aca="false">AP8-Quarter!AS8</f>
        <v>0</v>
      </c>
      <c r="CJ8" s="308" t="n">
        <f aca="false">AQ8-Quarter!AT8</f>
        <v>0</v>
      </c>
      <c r="CK8" s="308" t="n">
        <f aca="false">AR8-Quarter!AU8</f>
        <v>0</v>
      </c>
      <c r="CL8" s="308" t="n">
        <f aca="false">AS8-Quarter!AV8</f>
        <v>0</v>
      </c>
    </row>
    <row r="9" customFormat="false" ht="12.5" hidden="false" customHeight="false" outlineLevel="0" collapsed="false">
      <c r="A9" s="290" t="s">
        <v>142</v>
      </c>
      <c r="B9" s="306" t="n">
        <f aca="false">'England - Qtr'!B9+'Northern Ireland - Qtr'!B9+'Scotland - Qtr'!B9+'Wales - Qtr'!B9</f>
        <v>1341.45</v>
      </c>
      <c r="C9" s="306" t="n">
        <f aca="false">'England - Qtr'!C9+'Northern Ireland - Qtr'!C9+'Scotland - Qtr'!C9+'Wales - Qtr'!C9</f>
        <v>1427.05</v>
      </c>
      <c r="D9" s="306" t="n">
        <f aca="false">'England - Qtr'!D9+'Northern Ireland - Qtr'!D9+'Scotland - Qtr'!D9+'Wales - Qtr'!D9</f>
        <v>1563.85</v>
      </c>
      <c r="E9" s="306" t="n">
        <f aca="false">'England - Qtr'!E9+'Northern Ireland - Qtr'!E9+'Scotland - Qtr'!E9+'Wales - Qtr'!E9</f>
        <v>1650.25</v>
      </c>
      <c r="F9" s="306" t="n">
        <f aca="false">'England - Qtr'!F9+'Northern Ireland - Qtr'!F9+'Scotland - Qtr'!F9+'Wales - Qtr'!F9</f>
        <v>1838.25</v>
      </c>
      <c r="G9" s="306" t="n">
        <f aca="false">'England - Qtr'!G9+'Northern Ireland - Qtr'!G9+'Scotland - Qtr'!G9+'Wales - Qtr'!G9</f>
        <v>2200.25</v>
      </c>
      <c r="H9" s="306" t="n">
        <f aca="false">'England - Qtr'!H9+'Northern Ireland - Qtr'!H9+'Scotland - Qtr'!H9+'Wales - Qtr'!H9</f>
        <v>2516.45</v>
      </c>
      <c r="I9" s="306" t="n">
        <f aca="false">'England - Qtr'!I9+'Northern Ireland - Qtr'!I9+'Scotland - Qtr'!I9+'Wales - Qtr'!I9</f>
        <v>2682.25</v>
      </c>
      <c r="J9" s="306" t="n">
        <f aca="false">'England - Qtr'!J9+'Northern Ireland - Qtr'!J9+'Scotland - Qtr'!J9+'Wales - Qtr'!J9</f>
        <v>2995.45</v>
      </c>
      <c r="K9" s="306" t="n">
        <f aca="false">'England - Qtr'!K9+'Northern Ireland - Qtr'!K9+'Scotland - Qtr'!K9+'Wales - Qtr'!K9</f>
        <v>3380.65</v>
      </c>
      <c r="L9" s="306" t="n">
        <f aca="false">'England - Qtr'!L9+'Northern Ireland - Qtr'!L9+'Scotland - Qtr'!L9+'Wales - Qtr'!L9</f>
        <v>3543.35</v>
      </c>
      <c r="M9" s="306" t="n">
        <f aca="false">'England - Qtr'!M9+'Northern Ireland - Qtr'!M9+'Scotland - Qtr'!M9+'Wales - Qtr'!M9</f>
        <v>3656.35</v>
      </c>
      <c r="N9" s="306" t="n">
        <f aca="false">'England - Qtr'!N9+'Northern Ireland - Qtr'!N9+'Scotland - Qtr'!N9+'Wales - Qtr'!N9</f>
        <v>3695.95</v>
      </c>
      <c r="O9" s="306" t="n">
        <f aca="false">'England - Qtr'!O9+'Northern Ireland - Qtr'!O9+'Scotland - Qtr'!O9+'Wales - Qtr'!O9</f>
        <v>3764.2</v>
      </c>
      <c r="P9" s="306" t="n">
        <f aca="false">'England - Qtr'!P9+'Northern Ireland - Qtr'!P9+'Scotland - Qtr'!P9+'Wales - Qtr'!P9</f>
        <v>4084.6</v>
      </c>
      <c r="Q9" s="306" t="n">
        <f aca="false">'England - Qtr'!Q9+'Northern Ireland - Qtr'!Q9+'Scotland - Qtr'!Q9+'Wales - Qtr'!Q9</f>
        <v>4425.8</v>
      </c>
      <c r="R9" s="306" t="n">
        <f aca="false">'England - Qtr'!R9+'Northern Ireland - Qtr'!R9+'Scotland - Qtr'!R9+'Wales - Qtr'!R9</f>
        <v>4501.4</v>
      </c>
      <c r="S9" s="306" t="n">
        <f aca="false">'England - Qtr'!S9+'Northern Ireland - Qtr'!S9+'Scotland - Qtr'!S9+'Wales - Qtr'!S9</f>
        <v>4738.6</v>
      </c>
      <c r="T9" s="306" t="n">
        <f aca="false">'England - Qtr'!T9+'Northern Ireland - Qtr'!T9+'Scotland - Qtr'!T9+'Wales - Qtr'!T9</f>
        <v>5014</v>
      </c>
      <c r="U9" s="307" t="n">
        <f aca="false">'England - Qtr'!U9+'Northern Ireland - Qtr'!U9+'Scotland - Qtr'!U9+'Wales - Qtr'!U9</f>
        <v>5093.5</v>
      </c>
      <c r="V9" s="307" t="n">
        <f aca="false">'England - Qtr'!V9+'Northern Ireland - Qtr'!V9+'Scotland - Qtr'!V9+'Wales - Qtr'!V9</f>
        <v>5093.5</v>
      </c>
      <c r="W9" s="307" t="n">
        <f aca="false">'England - Qtr'!W9+'Northern Ireland - Qtr'!W9+'Scotland - Qtr'!W9+'Wales - Qtr'!W9</f>
        <v>5087.15</v>
      </c>
      <c r="X9" s="307" t="n">
        <f aca="false">'England - Qtr'!X9+'Northern Ireland - Qtr'!X9+'Scotland - Qtr'!X9+'Wales - Qtr'!X9</f>
        <v>5087.15</v>
      </c>
      <c r="Y9" s="307" t="n">
        <f aca="false">'England - Qtr'!Y9+'Northern Ireland - Qtr'!Y9+'Scotland - Qtr'!Y9+'Wales - Qtr'!Y9</f>
        <v>5087.15</v>
      </c>
      <c r="Z9" s="307" t="n">
        <f aca="false">'England - Qtr'!Z9+'Northern Ireland - Qtr'!Z9+'Scotland - Qtr'!Z9+'Wales - Qtr'!Z9</f>
        <v>5293.4</v>
      </c>
      <c r="AA9" s="307" t="n">
        <f aca="false">'England - Qtr'!AA9+'Northern Ireland - Qtr'!AA9+'Scotland - Qtr'!AA9+'Wales - Qtr'!AA9</f>
        <v>5447.9</v>
      </c>
      <c r="AB9" s="307" t="n">
        <f aca="false">'England - Qtr'!AB9+'Northern Ireland - Qtr'!AB9+'Scotland - Qtr'!AB9+'Wales - Qtr'!AB9</f>
        <v>5645.75</v>
      </c>
      <c r="AC9" s="307" t="n">
        <f aca="false">'England - Qtr'!AC9+'Northern Ireland - Qtr'!AC9+'Scotland - Qtr'!AC9+'Wales - Qtr'!AC9</f>
        <v>6130.8</v>
      </c>
      <c r="AD9" s="307" t="n">
        <f aca="false">'England - Qtr'!AD9+'Northern Ireland - Qtr'!AD9+'Scotland - Qtr'!AD9+'Wales - Qtr'!AD9</f>
        <v>6987.85</v>
      </c>
      <c r="AE9" s="307" t="n">
        <f aca="false">'England - Qtr'!AE9+'Northern Ireland - Qtr'!AE9+'Scotland - Qtr'!AE9+'Wales - Qtr'!AE9</f>
        <v>7639.9</v>
      </c>
      <c r="AF9" s="307" t="n">
        <f aca="false">'England - Qtr'!AF9+'Northern Ireland - Qtr'!AF9+'Scotland - Qtr'!AF9+'Wales - Qtr'!AF9</f>
        <v>7793.9</v>
      </c>
      <c r="AG9" s="307" t="n">
        <f aca="false">'England - Qtr'!AG9+'Northern Ireland - Qtr'!AG9+'Scotland - Qtr'!AG9+'Wales - Qtr'!AG9</f>
        <v>8009.7</v>
      </c>
      <c r="AH9" s="307" t="n">
        <f aca="false">'England - Qtr'!AH9+'Northern Ireland - Qtr'!AH9+'Scotland - Qtr'!AH9+'Wales - Qtr'!AH9</f>
        <v>8180.5</v>
      </c>
      <c r="AI9" s="307" t="n">
        <f aca="false">'England - Qtr'!AI9+'Northern Ireland - Qtr'!AI9+'Scotland - Qtr'!AI9+'Wales - Qtr'!AI9</f>
        <v>8479.3</v>
      </c>
      <c r="AJ9" s="307" t="n">
        <f aca="false">'England - Qtr'!AJ9+'Northern Ireland - Qtr'!AJ9+'Scotland - Qtr'!AJ9+'Wales - Qtr'!AJ9</f>
        <v>9156.3</v>
      </c>
      <c r="AK9" s="307" t="n">
        <f aca="false">'England - Qtr'!AK9+'Northern Ireland - Qtr'!AK9+'Scotland - Qtr'!AK9+'Wales - Qtr'!AK9</f>
        <v>9702.3</v>
      </c>
      <c r="AL9" s="307" t="n">
        <f aca="false">'England - Qtr'!AL9+'Northern Ireland - Qtr'!AL9+'Scotland - Qtr'!AL9+'Wales - Qtr'!AL9</f>
        <v>9888.3</v>
      </c>
      <c r="AM9" s="307" t="n">
        <f aca="false">'England - Qtr'!AM9+'Northern Ireland - Qtr'!AM9+'Scotland - Qtr'!AM9+'Wales - Qtr'!AM9</f>
        <v>10114.05</v>
      </c>
      <c r="AN9" s="307" t="n">
        <f aca="false">'England - Qtr'!AN9+'Northern Ireland - Qtr'!AN9+'Scotland - Qtr'!AN9+'Wales - Qtr'!AN9</f>
        <v>10382.85</v>
      </c>
      <c r="AO9" s="307" t="n">
        <f aca="false">'England - Qtr'!AO9+'Northern Ireland - Qtr'!AO9+'Scotland - Qtr'!AO9+'Wales - Qtr'!AO9</f>
        <v>10382.85</v>
      </c>
      <c r="AP9" s="307" t="n">
        <f aca="false">'England - Qtr'!AP9+'Northern Ireland - Qtr'!AP9+'Scotland - Qtr'!AP9+'Wales - Qtr'!AP9</f>
        <v>10382.85</v>
      </c>
      <c r="AQ9" s="307" t="n">
        <f aca="false">'England - Qtr'!AQ9+'Northern Ireland - Qtr'!AQ9+'Scotland - Qtr'!AQ9+'Wales - Qtr'!AQ9</f>
        <v>10392.55</v>
      </c>
      <c r="AR9" s="307" t="n">
        <f aca="false">'England - Qtr'!AR9+'Northern Ireland - Qtr'!AR9+'Scotland - Qtr'!AR9+'Wales - Qtr'!AR9</f>
        <v>10665.55</v>
      </c>
      <c r="AS9" s="307" t="n">
        <f aca="false">'England - Qtr'!AS9+'Northern Ireland - Qtr'!AS9+'Scotland - Qtr'!AS9+'Wales - Qtr'!AS9</f>
        <v>11065.55</v>
      </c>
      <c r="AT9" s="307"/>
      <c r="AU9" s="307" t="n">
        <f aca="false">B9-Quarter!E9</f>
        <v>0.450000000000046</v>
      </c>
      <c r="AV9" s="307" t="n">
        <f aca="false">C9-Quarter!F9</f>
        <v>0.0499999999999545</v>
      </c>
      <c r="AW9" s="307" t="n">
        <f aca="false">D9-Quarter!G9</f>
        <v>-0.150000000000091</v>
      </c>
      <c r="AX9" s="307" t="n">
        <f aca="false">E9-Quarter!H9</f>
        <v>0.25</v>
      </c>
      <c r="AY9" s="307" t="n">
        <f aca="false">F9-Quarter!I9</f>
        <v>0.25</v>
      </c>
      <c r="AZ9" s="307" t="n">
        <f aca="false">G9-Quarter!J9</f>
        <v>0.25</v>
      </c>
      <c r="BA9" s="307" t="n">
        <f aca="false">H9-Quarter!K9</f>
        <v>0.449999999999818</v>
      </c>
      <c r="BB9" s="307" t="n">
        <f aca="false">I9-Quarter!L9</f>
        <v>0.25</v>
      </c>
      <c r="BC9" s="307" t="n">
        <f aca="false">J9-Quarter!M9</f>
        <v>0.449999999999818</v>
      </c>
      <c r="BD9" s="307" t="n">
        <f aca="false">K9-Quarter!N9</f>
        <v>-0.349999999999909</v>
      </c>
      <c r="BE9" s="307" t="n">
        <f aca="false">L9-Quarter!O9</f>
        <v>0.349999999999909</v>
      </c>
      <c r="BF9" s="307" t="n">
        <f aca="false">M9-Quarter!P9</f>
        <v>0.349999999999909</v>
      </c>
      <c r="BG9" s="307" t="n">
        <f aca="false">N9-Quarter!Q9</f>
        <v>-0.0500000000001819</v>
      </c>
      <c r="BH9" s="307" t="n">
        <f aca="false">O9-Quarter!R9</f>
        <v>0.199999999999818</v>
      </c>
      <c r="BI9" s="307" t="n">
        <f aca="false">P9-Quarter!S9</f>
        <v>-0.400000000000091</v>
      </c>
      <c r="BJ9" s="307" t="n">
        <f aca="false">Q9-Quarter!T9</f>
        <v>-0.199999999999818</v>
      </c>
      <c r="BK9" s="307" t="n">
        <f aca="false">R9-Quarter!U9</f>
        <v>0.399999999999636</v>
      </c>
      <c r="BL9" s="307" t="n">
        <f aca="false">S9-Quarter!V9</f>
        <v>0</v>
      </c>
      <c r="BM9" s="307" t="n">
        <f aca="false">T9-Quarter!W9</f>
        <v>0</v>
      </c>
      <c r="BN9" s="307" t="n">
        <f aca="false">U9-Quarter!X9</f>
        <v>0</v>
      </c>
      <c r="BO9" s="307" t="n">
        <f aca="false">V9-Quarter!Y9</f>
        <v>0</v>
      </c>
      <c r="BP9" s="309" t="n">
        <f aca="false">W9-Quarter!Z9</f>
        <v>0</v>
      </c>
      <c r="BQ9" s="309" t="n">
        <f aca="false">X9-Quarter!AA9</f>
        <v>0</v>
      </c>
      <c r="BR9" s="309" t="n">
        <f aca="false">Y9-Quarter!AB9</f>
        <v>0</v>
      </c>
      <c r="BS9" s="309" t="n">
        <f aca="false">Z9-Quarter!AC9</f>
        <v>0</v>
      </c>
      <c r="BT9" s="309" t="n">
        <f aca="false">AA9-Quarter!AD9</f>
        <v>0</v>
      </c>
      <c r="BU9" s="309" t="n">
        <f aca="false">AB9-Quarter!AE9</f>
        <v>0</v>
      </c>
      <c r="BV9" s="307" t="n">
        <f aca="false">AC9-Quarter!AF9</f>
        <v>0</v>
      </c>
      <c r="BW9" s="307" t="n">
        <f aca="false">AD9-Quarter!AG9</f>
        <v>0</v>
      </c>
      <c r="BX9" s="307" t="n">
        <f aca="false">AE9-Quarter!AH9</f>
        <v>0</v>
      </c>
      <c r="BY9" s="307" t="n">
        <f aca="false">AF9-Quarter!AI9</f>
        <v>0</v>
      </c>
      <c r="BZ9" s="307" t="n">
        <f aca="false">AG9-Quarter!AJ9</f>
        <v>0</v>
      </c>
      <c r="CA9" s="307" t="n">
        <f aca="false">AH9-Quarter!AK9</f>
        <v>0</v>
      </c>
      <c r="CB9" s="307" t="n">
        <f aca="false">AI9-Quarter!AL9</f>
        <v>0</v>
      </c>
      <c r="CC9" s="307" t="n">
        <f aca="false">AJ9-Quarter!AM9</f>
        <v>0</v>
      </c>
      <c r="CD9" s="307" t="n">
        <f aca="false">AK9-Quarter!AN9</f>
        <v>0</v>
      </c>
      <c r="CE9" s="307" t="n">
        <f aca="false">AL9-Quarter!AO9</f>
        <v>0</v>
      </c>
      <c r="CF9" s="307" t="n">
        <f aca="false">AM9-Quarter!AP9</f>
        <v>0</v>
      </c>
      <c r="CG9" s="307" t="n">
        <f aca="false">AN9-Quarter!AQ9</f>
        <v>0</v>
      </c>
      <c r="CH9" s="307" t="n">
        <f aca="false">AO9-Quarter!AR9</f>
        <v>0</v>
      </c>
      <c r="CI9" s="307" t="n">
        <f aca="false">AP9-Quarter!AS9</f>
        <v>0</v>
      </c>
      <c r="CJ9" s="308" t="n">
        <f aca="false">AQ9-Quarter!AT9</f>
        <v>0</v>
      </c>
      <c r="CK9" s="308" t="n">
        <f aca="false">AR9-Quarter!AU9</f>
        <v>0</v>
      </c>
      <c r="CL9" s="308" t="n">
        <f aca="false">AS9-Quarter!AV9</f>
        <v>0</v>
      </c>
    </row>
    <row r="10" customFormat="false" ht="12.5" hidden="false" customHeight="false" outlineLevel="0" collapsed="false">
      <c r="A10" s="290" t="s">
        <v>112</v>
      </c>
      <c r="B10" s="306" t="n">
        <f aca="false">'England - Qtr'!B10+'Northern Ireland - Qtr'!B10+'Scotland - Qtr'!B10+'Wales - Qtr'!B10</f>
        <v>3.75</v>
      </c>
      <c r="C10" s="306" t="n">
        <f aca="false">'England - Qtr'!C10+'Northern Ireland - Qtr'!C10+'Scotland - Qtr'!C10+'Wales - Qtr'!C10</f>
        <v>3.3</v>
      </c>
      <c r="D10" s="306" t="n">
        <f aca="false">'England - Qtr'!D10+'Northern Ireland - Qtr'!D10+'Scotland - Qtr'!D10+'Wales - Qtr'!D10</f>
        <v>3.3</v>
      </c>
      <c r="E10" s="306" t="n">
        <f aca="false">'England - Qtr'!E10+'Northern Ireland - Qtr'!E10+'Scotland - Qtr'!E10+'Wales - Qtr'!E10</f>
        <v>3.86</v>
      </c>
      <c r="F10" s="306" t="n">
        <f aca="false">'England - Qtr'!F10+'Northern Ireland - Qtr'!F10+'Scotland - Qtr'!F10+'Wales - Qtr'!F10</f>
        <v>3.86</v>
      </c>
      <c r="G10" s="306" t="n">
        <f aca="false">'England - Qtr'!G10+'Northern Ireland - Qtr'!G10+'Scotland - Qtr'!G10+'Wales - Qtr'!G10</f>
        <v>4.86</v>
      </c>
      <c r="H10" s="306" t="n">
        <f aca="false">'England - Qtr'!H10+'Northern Ireland - Qtr'!H10+'Scotland - Qtr'!H10+'Wales - Qtr'!H10</f>
        <v>6.66</v>
      </c>
      <c r="I10" s="306" t="n">
        <f aca="false">'England - Qtr'!I10+'Northern Ireland - Qtr'!I10+'Scotland - Qtr'!I10+'Wales - Qtr'!I10</f>
        <v>6.66</v>
      </c>
      <c r="J10" s="306" t="n">
        <f aca="false">'England - Qtr'!J10+'Northern Ireland - Qtr'!J10+'Scotland - Qtr'!J10+'Wales - Qtr'!J10</f>
        <v>8.55</v>
      </c>
      <c r="K10" s="306" t="n">
        <f aca="false">'England - Qtr'!K10+'Northern Ireland - Qtr'!K10+'Scotland - Qtr'!K10+'Wales - Qtr'!K10</f>
        <v>6.91</v>
      </c>
      <c r="L10" s="306" t="n">
        <f aca="false">'England - Qtr'!L10+'Northern Ireland - Qtr'!L10+'Scotland - Qtr'!L10+'Wales - Qtr'!L10</f>
        <v>6.91</v>
      </c>
      <c r="M10" s="306" t="n">
        <f aca="false">'England - Qtr'!M10+'Northern Ireland - Qtr'!M10+'Scotland - Qtr'!M10+'Wales - Qtr'!M10</f>
        <v>8.05</v>
      </c>
      <c r="N10" s="306" t="n">
        <f aca="false">'England - Qtr'!N10+'Northern Ireland - Qtr'!N10+'Scotland - Qtr'!N10+'Wales - Qtr'!N10</f>
        <v>8.05</v>
      </c>
      <c r="O10" s="306" t="n">
        <f aca="false">'England - Qtr'!O10+'Northern Ireland - Qtr'!O10+'Scotland - Qtr'!O10+'Wales - Qtr'!O10</f>
        <v>7.19</v>
      </c>
      <c r="P10" s="306" t="n">
        <f aca="false">'England - Qtr'!P10+'Northern Ireland - Qtr'!P10+'Scotland - Qtr'!P10+'Wales - Qtr'!P10</f>
        <v>7.94</v>
      </c>
      <c r="Q10" s="306" t="n">
        <f aca="false">'England - Qtr'!Q10+'Northern Ireland - Qtr'!Q10+'Scotland - Qtr'!Q10+'Wales - Qtr'!Q10</f>
        <v>7.94</v>
      </c>
      <c r="R10" s="306" t="n">
        <f aca="false">'England - Qtr'!R10+'Northern Ireland - Qtr'!R10+'Scotland - Qtr'!R10+'Wales - Qtr'!R10</f>
        <v>8.69</v>
      </c>
      <c r="S10" s="306" t="n">
        <f aca="false">'England - Qtr'!S10+'Northern Ireland - Qtr'!S10+'Scotland - Qtr'!S10+'Wales - Qtr'!S10</f>
        <v>8.94</v>
      </c>
      <c r="T10" s="306" t="n">
        <f aca="false">'England - Qtr'!T10+'Northern Ireland - Qtr'!T10+'Scotland - Qtr'!T10+'Wales - Qtr'!T10</f>
        <v>8.94</v>
      </c>
      <c r="U10" s="306" t="n">
        <f aca="false">'England - Qtr'!U10+'Northern Ireland - Qtr'!U10+'Scotland - Qtr'!U10+'Wales - Qtr'!U10</f>
        <v>8.94</v>
      </c>
      <c r="V10" s="306" t="n">
        <f aca="false">'England - Qtr'!V10+'Northern Ireland - Qtr'!V10+'Scotland - Qtr'!V10+'Wales - Qtr'!V10</f>
        <v>8.94</v>
      </c>
      <c r="W10" s="306" t="n">
        <f aca="false">'England - Qtr'!W10+'Northern Ireland - Qtr'!W10+'Scotland - Qtr'!W10+'Wales - Qtr'!W10</f>
        <v>7.79</v>
      </c>
      <c r="X10" s="306" t="n">
        <f aca="false">'England - Qtr'!X10+'Northern Ireland - Qtr'!X10+'Scotland - Qtr'!X10+'Wales - Qtr'!X10</f>
        <v>7.79</v>
      </c>
      <c r="Y10" s="306" t="n">
        <f aca="false">'England - Qtr'!Y10+'Northern Ireland - Qtr'!Y10+'Scotland - Qtr'!Y10+'Wales - Qtr'!Y10</f>
        <v>7.79</v>
      </c>
      <c r="Z10" s="306" t="n">
        <f aca="false">'England - Qtr'!Z10+'Northern Ireland - Qtr'!Z10+'Scotland - Qtr'!Z10+'Wales - Qtr'!Z10</f>
        <v>13.49</v>
      </c>
      <c r="AA10" s="306" t="n">
        <f aca="false">'England - Qtr'!AA10+'Northern Ireland - Qtr'!AA10+'Scotland - Qtr'!AA10+'Wales - Qtr'!AA10</f>
        <v>18.4</v>
      </c>
      <c r="AB10" s="306" t="n">
        <f aca="false">'England - Qtr'!AB10+'Northern Ireland - Qtr'!AB10+'Scotland - Qtr'!AB10+'Wales - Qtr'!AB10</f>
        <v>18.4</v>
      </c>
      <c r="AC10" s="306" t="n">
        <f aca="false">'England - Qtr'!AC10+'Northern Ireland - Qtr'!AC10+'Scotland - Qtr'!AC10+'Wales - Qtr'!AC10</f>
        <v>18.4</v>
      </c>
      <c r="AD10" s="306" t="n">
        <f aca="false">'England - Qtr'!AD10+'Northern Ireland - Qtr'!AD10+'Scotland - Qtr'!AD10+'Wales - Qtr'!AD10</f>
        <v>18.4</v>
      </c>
      <c r="AE10" s="306" t="n">
        <f aca="false">'England - Qtr'!AE10+'Northern Ireland - Qtr'!AE10+'Scotland - Qtr'!AE10+'Wales - Qtr'!AE10</f>
        <v>18.4</v>
      </c>
      <c r="AF10" s="306" t="n">
        <f aca="false">'England - Qtr'!AF10+'Northern Ireland - Qtr'!AF10+'Scotland - Qtr'!AF10+'Wales - Qtr'!AF10</f>
        <v>20.4</v>
      </c>
      <c r="AG10" s="306" t="n">
        <f aca="false">'England - Qtr'!AG10+'Northern Ireland - Qtr'!AG10+'Scotland - Qtr'!AG10+'Wales - Qtr'!AG10</f>
        <v>20.4</v>
      </c>
      <c r="AH10" s="306" t="n">
        <f aca="false">'England - Qtr'!AH10+'Northern Ireland - Qtr'!AH10+'Scotland - Qtr'!AH10+'Wales - Qtr'!AH10</f>
        <v>20.4</v>
      </c>
      <c r="AI10" s="306" t="n">
        <f aca="false">'England - Qtr'!AI10+'Northern Ireland - Qtr'!AI10+'Scotland - Qtr'!AI10+'Wales - Qtr'!AI10</f>
        <v>22.4</v>
      </c>
      <c r="AJ10" s="306" t="n">
        <f aca="false">'England - Qtr'!AJ10+'Northern Ireland - Qtr'!AJ10+'Scotland - Qtr'!AJ10+'Wales - Qtr'!AJ10</f>
        <v>22.4</v>
      </c>
      <c r="AK10" s="306" t="n">
        <f aca="false">'England - Qtr'!AK10+'Northern Ireland - Qtr'!AK10+'Scotland - Qtr'!AK10+'Wales - Qtr'!AK10</f>
        <v>22.4</v>
      </c>
      <c r="AL10" s="306" t="n">
        <f aca="false">'England - Qtr'!AL10+'Northern Ireland - Qtr'!AL10+'Scotland - Qtr'!AL10+'Wales - Qtr'!AL10</f>
        <v>22.4</v>
      </c>
      <c r="AM10" s="306" t="n">
        <f aca="false">'England - Qtr'!AM10+'Northern Ireland - Qtr'!AM10+'Scotland - Qtr'!AM10+'Wales - Qtr'!AM10</f>
        <v>22.4</v>
      </c>
      <c r="AN10" s="306" t="n">
        <f aca="false">'England - Qtr'!AN10+'Northern Ireland - Qtr'!AN10+'Scotland - Qtr'!AN10+'Wales - Qtr'!AN10</f>
        <v>22.4</v>
      </c>
      <c r="AO10" s="306" t="n">
        <f aca="false">'England - Qtr'!AO10+'Northern Ireland - Qtr'!AO10+'Scotland - Qtr'!AO10+'Wales - Qtr'!AO10</f>
        <v>22.4</v>
      </c>
      <c r="AP10" s="306" t="n">
        <f aca="false">'England - Qtr'!AP10+'Northern Ireland - Qtr'!AP10+'Scotland - Qtr'!AP10+'Wales - Qtr'!AP10</f>
        <v>22.4</v>
      </c>
      <c r="AQ10" s="306" t="n">
        <f aca="false">'England - Qtr'!AQ10+'Northern Ireland - Qtr'!AQ10+'Scotland - Qtr'!AQ10+'Wales - Qtr'!AQ10</f>
        <v>22.4</v>
      </c>
      <c r="AR10" s="306" t="n">
        <f aca="false">'England - Qtr'!AR10+'Northern Ireland - Qtr'!AR10+'Scotland - Qtr'!AR10+'Wales - Qtr'!AR10</f>
        <v>22.4</v>
      </c>
      <c r="AS10" s="306" t="n">
        <f aca="false">'England - Qtr'!AS10+'Northern Ireland - Qtr'!AS10+'Scotland - Qtr'!AS10+'Wales - Qtr'!AS10</f>
        <v>22.4</v>
      </c>
      <c r="AT10" s="306"/>
      <c r="AU10" s="307" t="n">
        <f aca="false">B10-Quarter!E10</f>
        <v>-0.25</v>
      </c>
      <c r="AV10" s="307" t="n">
        <f aca="false">C10-Quarter!F10</f>
        <v>0.3</v>
      </c>
      <c r="AW10" s="307" t="n">
        <f aca="false">D10-Quarter!G10</f>
        <v>0.3</v>
      </c>
      <c r="AX10" s="307" t="n">
        <f aca="false">E10-Quarter!H10</f>
        <v>-0.14</v>
      </c>
      <c r="AY10" s="307" t="n">
        <f aca="false">F10-Quarter!I10</f>
        <v>-0.14</v>
      </c>
      <c r="AZ10" s="307" t="n">
        <f aca="false">G10-Quarter!J10</f>
        <v>-0.14</v>
      </c>
      <c r="BA10" s="307" t="n">
        <f aca="false">H10-Quarter!K10</f>
        <v>-0.34</v>
      </c>
      <c r="BB10" s="307" t="n">
        <f aca="false">I10-Quarter!L10</f>
        <v>-0.34</v>
      </c>
      <c r="BC10" s="307" t="n">
        <f aca="false">J10-Quarter!M10</f>
        <v>-0.449999999999999</v>
      </c>
      <c r="BD10" s="307" t="n">
        <f aca="false">K10-Quarter!N10</f>
        <v>-0.0899999999999999</v>
      </c>
      <c r="BE10" s="307" t="n">
        <f aca="false">L10-Quarter!O10</f>
        <v>-0.0899999999999999</v>
      </c>
      <c r="BF10" s="307" t="n">
        <f aca="false">M10-Quarter!P10</f>
        <v>0.0500000000000007</v>
      </c>
      <c r="BG10" s="307" t="n">
        <f aca="false">N10-Quarter!Q10</f>
        <v>0.0500000000000007</v>
      </c>
      <c r="BH10" s="307" t="n">
        <f aca="false">O10-Quarter!R10</f>
        <v>0.19</v>
      </c>
      <c r="BI10" s="307" t="n">
        <f aca="false">P10-Quarter!S10</f>
        <v>-0.0600000000000005</v>
      </c>
      <c r="BJ10" s="307" t="n">
        <f aca="false">Q10-Quarter!T10</f>
        <v>-0.0600000000000005</v>
      </c>
      <c r="BK10" s="307" t="n">
        <f aca="false">R10-Quarter!U10</f>
        <v>-0.31</v>
      </c>
      <c r="BL10" s="307" t="n">
        <f aca="false">S10-Quarter!V10</f>
        <v>0</v>
      </c>
      <c r="BM10" s="307" t="n">
        <f aca="false">T10-Quarter!W10</f>
        <v>0</v>
      </c>
      <c r="BN10" s="307" t="n">
        <f aca="false">U10-Quarter!X10</f>
        <v>0</v>
      </c>
      <c r="BO10" s="307" t="n">
        <f aca="false">V10-Quarter!Y10</f>
        <v>0</v>
      </c>
      <c r="BP10" s="307" t="n">
        <f aca="false">W10-Quarter!Z10</f>
        <v>0</v>
      </c>
      <c r="BQ10" s="307" t="n">
        <f aca="false">X10-Quarter!AA10</f>
        <v>0</v>
      </c>
      <c r="BR10" s="307" t="n">
        <f aca="false">Y10-Quarter!AB10</f>
        <v>0</v>
      </c>
      <c r="BS10" s="307" t="n">
        <f aca="false">Z10-Quarter!AC10</f>
        <v>0</v>
      </c>
      <c r="BT10" s="307" t="n">
        <f aca="false">AA10-Quarter!AD10</f>
        <v>0</v>
      </c>
      <c r="BU10" s="307" t="n">
        <f aca="false">AB10-Quarter!AE10</f>
        <v>0</v>
      </c>
      <c r="BV10" s="307" t="n">
        <f aca="false">AC10-Quarter!AF10</f>
        <v>0</v>
      </c>
      <c r="BW10" s="307" t="n">
        <f aca="false">AD10-Quarter!AG10</f>
        <v>0</v>
      </c>
      <c r="BX10" s="307" t="n">
        <f aca="false">AE10-Quarter!AH10</f>
        <v>0</v>
      </c>
      <c r="BY10" s="307" t="n">
        <f aca="false">AF10-Quarter!AI10</f>
        <v>0</v>
      </c>
      <c r="BZ10" s="307" t="n">
        <f aca="false">AG10-Quarter!AJ10</f>
        <v>0</v>
      </c>
      <c r="CA10" s="307" t="n">
        <f aca="false">AH10-Quarter!AK10</f>
        <v>0</v>
      </c>
      <c r="CB10" s="307" t="n">
        <f aca="false">AI10-Quarter!AL10</f>
        <v>0</v>
      </c>
      <c r="CC10" s="307" t="n">
        <f aca="false">AJ10-Quarter!AM10</f>
        <v>0</v>
      </c>
      <c r="CD10" s="307" t="n">
        <f aca="false">AK10-Quarter!AN10</f>
        <v>0</v>
      </c>
      <c r="CE10" s="307" t="n">
        <f aca="false">AL10-Quarter!AO10</f>
        <v>0</v>
      </c>
      <c r="CF10" s="307" t="n">
        <f aca="false">AM10-Quarter!AP10</f>
        <v>0</v>
      </c>
      <c r="CG10" s="307" t="n">
        <f aca="false">AN10-Quarter!AQ10</f>
        <v>0</v>
      </c>
      <c r="CH10" s="307" t="n">
        <f aca="false">AO10-Quarter!AR10</f>
        <v>0</v>
      </c>
      <c r="CI10" s="307" t="n">
        <f aca="false">AP10-Quarter!AS10</f>
        <v>0</v>
      </c>
      <c r="CJ10" s="308" t="n">
        <f aca="false">AQ10-Quarter!AT10</f>
        <v>0</v>
      </c>
      <c r="CK10" s="308" t="n">
        <f aca="false">AR10-Quarter!AU10</f>
        <v>0</v>
      </c>
      <c r="CL10" s="308" t="n">
        <f aca="false">AS10-Quarter!AV10</f>
        <v>0</v>
      </c>
    </row>
    <row r="11" customFormat="false" ht="12.5" hidden="false" customHeight="false" outlineLevel="0" collapsed="false">
      <c r="A11" s="290" t="s">
        <v>113</v>
      </c>
      <c r="B11" s="306" t="n">
        <f aca="false">'England - Qtr'!B11+'Northern Ireland - Qtr'!B11+'Scotland - Qtr'!B11+'Wales - Qtr'!B11</f>
        <v>95.08</v>
      </c>
      <c r="C11" s="306" t="n">
        <f aca="false">'England - Qtr'!C11+'Northern Ireland - Qtr'!C11+'Scotland - Qtr'!C11+'Wales - Qtr'!C11</f>
        <v>137.37</v>
      </c>
      <c r="D11" s="306" t="n">
        <f aca="false">'England - Qtr'!D11+'Northern Ireland - Qtr'!D11+'Scotland - Qtr'!D11+'Wales - Qtr'!D11</f>
        <v>213.89</v>
      </c>
      <c r="E11" s="306" t="n">
        <f aca="false">'England - Qtr'!E11+'Northern Ireland - Qtr'!E11+'Scotland - Qtr'!E11+'Wales - Qtr'!E11</f>
        <v>492.33</v>
      </c>
      <c r="F11" s="306" t="n">
        <f aca="false">'England - Qtr'!F11+'Northern Ireland - Qtr'!F11+'Scotland - Qtr'!F11+'Wales - Qtr'!F11</f>
        <v>1000.26</v>
      </c>
      <c r="G11" s="306" t="n">
        <f aca="false">'England - Qtr'!G11+'Northern Ireland - Qtr'!G11+'Scotland - Qtr'!G11+'Wales - Qtr'!G11</f>
        <v>1309.93</v>
      </c>
      <c r="H11" s="306" t="n">
        <f aca="false">'England - Qtr'!H11+'Northern Ireland - Qtr'!H11+'Scotland - Qtr'!H11+'Wales - Qtr'!H11</f>
        <v>1428.4</v>
      </c>
      <c r="I11" s="306" t="n">
        <f aca="false">'England - Qtr'!I11+'Northern Ireland - Qtr'!I11+'Scotland - Qtr'!I11+'Wales - Qtr'!I11</f>
        <v>1657.39</v>
      </c>
      <c r="J11" s="306" t="n">
        <f aca="false">'England - Qtr'!J11+'Northern Ireland - Qtr'!J11+'Scotland - Qtr'!J11+'Wales - Qtr'!J11</f>
        <v>1753.51</v>
      </c>
      <c r="K11" s="306" t="n">
        <f aca="false">'England - Qtr'!K11+'Northern Ireland - Qtr'!K11+'Scotland - Qtr'!K11+'Wales - Qtr'!K11</f>
        <v>2287.43</v>
      </c>
      <c r="L11" s="306" t="n">
        <f aca="false">'England - Qtr'!L11+'Northern Ireland - Qtr'!L11+'Scotland - Qtr'!L11+'Wales - Qtr'!L11</f>
        <v>2535.46</v>
      </c>
      <c r="M11" s="306" t="n">
        <f aca="false">'England - Qtr'!M11+'Northern Ireland - Qtr'!M11+'Scotland - Qtr'!M11+'Wales - Qtr'!M11</f>
        <v>2677.38</v>
      </c>
      <c r="N11" s="306" t="n">
        <f aca="false">'England - Qtr'!N11+'Northern Ireland - Qtr'!N11+'Scotland - Qtr'!N11+'Wales - Qtr'!N11</f>
        <v>2937.2</v>
      </c>
      <c r="O11" s="306" t="n">
        <f aca="false">'England - Qtr'!O11+'Northern Ireland - Qtr'!O11+'Scotland - Qtr'!O11+'Wales - Qtr'!O11</f>
        <v>4983.95</v>
      </c>
      <c r="P11" s="306" t="n">
        <f aca="false">'England - Qtr'!P11+'Northern Ireland - Qtr'!P11+'Scotland - Qtr'!P11+'Wales - Qtr'!P11</f>
        <v>5151.92</v>
      </c>
      <c r="Q11" s="306" t="n">
        <f aca="false">'England - Qtr'!Q11+'Northern Ireland - Qtr'!Q11+'Scotland - Qtr'!Q11+'Wales - Qtr'!Q11</f>
        <v>5316.54</v>
      </c>
      <c r="R11" s="306" t="n">
        <f aca="false">'England - Qtr'!R11+'Northern Ireland - Qtr'!R11+'Scotland - Qtr'!R11+'Wales - Qtr'!R11</f>
        <v>5528.07</v>
      </c>
      <c r="S11" s="306" t="n">
        <f aca="false">'England - Qtr'!S11+'Northern Ireland - Qtr'!S11+'Scotland - Qtr'!S11+'Wales - Qtr'!S11</f>
        <v>7916.9</v>
      </c>
      <c r="T11" s="306" t="n">
        <f aca="false">'England - Qtr'!T11+'Northern Ireland - Qtr'!T11+'Scotland - Qtr'!T11+'Wales - Qtr'!T11</f>
        <v>8239.27</v>
      </c>
      <c r="U11" s="306" t="n">
        <f aca="false">'England - Qtr'!U11+'Northern Ireland - Qtr'!U11+'Scotland - Qtr'!U11+'Wales - Qtr'!U11</f>
        <v>8630.47</v>
      </c>
      <c r="V11" s="306" t="n">
        <f aca="false">'England - Qtr'!V11+'Northern Ireland - Qtr'!V11+'Scotland - Qtr'!V11+'Wales - Qtr'!V11</f>
        <v>9601.22</v>
      </c>
      <c r="W11" s="306" t="n">
        <f aca="false">'England - Qtr'!W11+'Northern Ireland - Qtr'!W11+'Scotland - Qtr'!W11+'Wales - Qtr'!W11</f>
        <v>10955.93</v>
      </c>
      <c r="X11" s="306" t="n">
        <f aca="false">'England - Qtr'!X11+'Northern Ireland - Qtr'!X11+'Scotland - Qtr'!X11+'Wales - Qtr'!X11</f>
        <v>11439.54</v>
      </c>
      <c r="Y11" s="306" t="n">
        <f aca="false">'England - Qtr'!Y11+'Northern Ireland - Qtr'!Y11+'Scotland - Qtr'!Y11+'Wales - Qtr'!Y11</f>
        <v>11724.73</v>
      </c>
      <c r="Z11" s="306" t="n">
        <f aca="false">'England - Qtr'!Z11+'Northern Ireland - Qtr'!Z11+'Scotland - Qtr'!Z11+'Wales - Qtr'!Z11</f>
        <v>11914.02</v>
      </c>
      <c r="AA11" s="306" t="n">
        <f aca="false">'England - Qtr'!AA11+'Northern Ireland - Qtr'!AA11+'Scotland - Qtr'!AA11+'Wales - Qtr'!AA11</f>
        <v>12214.92</v>
      </c>
      <c r="AB11" s="306" t="n">
        <f aca="false">'England - Qtr'!AB11+'Northern Ireland - Qtr'!AB11+'Scotland - Qtr'!AB11+'Wales - Qtr'!AB11</f>
        <v>12390.12</v>
      </c>
      <c r="AC11" s="306" t="n">
        <f aca="false">'England - Qtr'!AC11+'Northern Ireland - Qtr'!AC11+'Scotland - Qtr'!AC11+'Wales - Qtr'!AC11</f>
        <v>12532.01</v>
      </c>
      <c r="AD11" s="306" t="n">
        <f aca="false">'England - Qtr'!AD11+'Northern Ireland - Qtr'!AD11+'Scotland - Qtr'!AD11+'Wales - Qtr'!AD11</f>
        <v>12760.02</v>
      </c>
      <c r="AE11" s="306" t="n">
        <f aca="false">'England - Qtr'!AE11+'Northern Ireland - Qtr'!AE11+'Scotland - Qtr'!AE11+'Wales - Qtr'!AE11</f>
        <v>13005.8</v>
      </c>
      <c r="AF11" s="306" t="n">
        <f aca="false">'England - Qtr'!AF11+'Northern Ireland - Qtr'!AF11+'Scotland - Qtr'!AF11+'Wales - Qtr'!AF11</f>
        <v>13022.63</v>
      </c>
      <c r="AG11" s="306" t="n">
        <f aca="false">'England - Qtr'!AG11+'Northern Ireland - Qtr'!AG11+'Scotland - Qtr'!AG11+'Wales - Qtr'!AG11</f>
        <v>13043.12</v>
      </c>
      <c r="AH11" s="306" t="n">
        <f aca="false">'England - Qtr'!AH11+'Northern Ireland - Qtr'!AH11+'Scotland - Qtr'!AH11+'Wales - Qtr'!AH11</f>
        <v>13059.07</v>
      </c>
      <c r="AI11" s="306" t="n">
        <f aca="false">'England - Qtr'!AI11+'Northern Ireland - Qtr'!AI11+'Scotland - Qtr'!AI11+'Wales - Qtr'!AI11</f>
        <v>13093.39</v>
      </c>
      <c r="AJ11" s="306" t="n">
        <f aca="false">'England - Qtr'!AJ11+'Northern Ireland - Qtr'!AJ11+'Scotland - Qtr'!AJ11+'Wales - Qtr'!AJ11</f>
        <v>13110.21</v>
      </c>
      <c r="AK11" s="306" t="n">
        <f aca="false">'England - Qtr'!AK11+'Northern Ireland - Qtr'!AK11+'Scotland - Qtr'!AK11+'Wales - Qtr'!AK11</f>
        <v>13158.05</v>
      </c>
      <c r="AL11" s="306" t="n">
        <f aca="false">'England - Qtr'!AL11+'Northern Ireland - Qtr'!AL11+'Scotland - Qtr'!AL11+'Wales - Qtr'!AL11</f>
        <v>13224.03</v>
      </c>
      <c r="AM11" s="306" t="n">
        <f aca="false">'England - Qtr'!AM11+'Northern Ireland - Qtr'!AM11+'Scotland - Qtr'!AM11+'Wales - Qtr'!AM11</f>
        <v>13306.2</v>
      </c>
      <c r="AN11" s="306" t="n">
        <f aca="false">'England - Qtr'!AN11+'Northern Ireland - Qtr'!AN11+'Scotland - Qtr'!AN11+'Wales - Qtr'!AN11</f>
        <v>13333.69</v>
      </c>
      <c r="AO11" s="306" t="n">
        <f aca="false">'England - Qtr'!AO11+'Northern Ireland - Qtr'!AO11+'Scotland - Qtr'!AO11+'Wales - Qtr'!AO11</f>
        <v>13420.27</v>
      </c>
      <c r="AP11" s="306" t="n">
        <f aca="false">'England - Qtr'!AP11+'Northern Ireland - Qtr'!AP11+'Scotland - Qtr'!AP11+'Wales - Qtr'!AP11</f>
        <v>13462.48</v>
      </c>
      <c r="AQ11" s="306" t="n">
        <f aca="false">'England - Qtr'!AQ11+'Northern Ireland - Qtr'!AQ11+'Scotland - Qtr'!AQ11+'Wales - Qtr'!AQ11</f>
        <v>13568.5</v>
      </c>
      <c r="AR11" s="306" t="n">
        <f aca="false">'England - Qtr'!AR11+'Northern Ireland - Qtr'!AR11+'Scotland - Qtr'!AR11+'Wales - Qtr'!AR11</f>
        <v>13625.37</v>
      </c>
      <c r="AS11" s="306" t="n">
        <f aca="false">'England - Qtr'!AS11+'Northern Ireland - Qtr'!AS11+'Scotland - Qtr'!AS11+'Wales - Qtr'!AS11</f>
        <v>13689.3</v>
      </c>
      <c r="AT11" s="306"/>
      <c r="AU11" s="307" t="n">
        <f aca="false">B11-Quarter!E11</f>
        <v>0.0799999999999983</v>
      </c>
      <c r="AV11" s="307" t="n">
        <f aca="false">C11-Quarter!F11</f>
        <v>0.369999999999976</v>
      </c>
      <c r="AW11" s="307" t="n">
        <f aca="false">D11-Quarter!G11</f>
        <v>-0.109999999999985</v>
      </c>
      <c r="AX11" s="307" t="n">
        <f aca="false">E11-Quarter!H11</f>
        <v>0.330000000000041</v>
      </c>
      <c r="AY11" s="307" t="n">
        <f aca="false">F11-Quarter!I11</f>
        <v>0.259999999999991</v>
      </c>
      <c r="AZ11" s="307" t="n">
        <f aca="false">G11-Quarter!J11</f>
        <v>-0.0699999999999363</v>
      </c>
      <c r="BA11" s="307" t="n">
        <f aca="false">H11-Quarter!K11</f>
        <v>0.399999999999864</v>
      </c>
      <c r="BB11" s="307" t="n">
        <f aca="false">I11-Quarter!L11</f>
        <v>0.389999999999873</v>
      </c>
      <c r="BC11" s="307" t="n">
        <f aca="false">J11-Quarter!M11</f>
        <v>-0.490000000000009</v>
      </c>
      <c r="BD11" s="307" t="n">
        <f aca="false">K11-Quarter!N11</f>
        <v>0.430000000000291</v>
      </c>
      <c r="BE11" s="307" t="n">
        <f aca="false">L11-Quarter!O11</f>
        <v>0.460000000000036</v>
      </c>
      <c r="BF11" s="307" t="n">
        <f aca="false">M11-Quarter!P11</f>
        <v>0.380000000000109</v>
      </c>
      <c r="BG11" s="307" t="n">
        <f aca="false">N11-Quarter!Q11</f>
        <v>0.199999999999818</v>
      </c>
      <c r="BH11" s="307" t="n">
        <f aca="false">O11-Quarter!R11</f>
        <v>-0.0499999999992724</v>
      </c>
      <c r="BI11" s="307" t="n">
        <f aca="false">P11-Quarter!S11</f>
        <v>-0.0799999999999272</v>
      </c>
      <c r="BJ11" s="307" t="n">
        <f aca="false">Q11-Quarter!T11</f>
        <v>-0.460000000000036</v>
      </c>
      <c r="BK11" s="307" t="n">
        <f aca="false">R11-Quarter!U11</f>
        <v>0.0700000000006185</v>
      </c>
      <c r="BL11" s="307" t="n">
        <f aca="false">S11-Quarter!V11</f>
        <v>0</v>
      </c>
      <c r="BM11" s="307" t="n">
        <f aca="false">T11-Quarter!W11</f>
        <v>0</v>
      </c>
      <c r="BN11" s="307" t="n">
        <f aca="false">U11-Quarter!X11</f>
        <v>0</v>
      </c>
      <c r="BO11" s="307" t="n">
        <f aca="false">V11-Quarter!Y11</f>
        <v>0</v>
      </c>
      <c r="BP11" s="307" t="n">
        <f aca="false">W11-Quarter!Z11</f>
        <v>0</v>
      </c>
      <c r="BQ11" s="307" t="n">
        <f aca="false">X11-Quarter!AA11</f>
        <v>0</v>
      </c>
      <c r="BR11" s="307" t="n">
        <f aca="false">Y11-Quarter!AB11</f>
        <v>0</v>
      </c>
      <c r="BS11" s="307" t="n">
        <f aca="false">Z11-Quarter!AC11</f>
        <v>0</v>
      </c>
      <c r="BT11" s="307" t="n">
        <f aca="false">AA11-Quarter!AD11</f>
        <v>0</v>
      </c>
      <c r="BU11" s="307" t="n">
        <f aca="false">AB11-Quarter!AE11</f>
        <v>0</v>
      </c>
      <c r="BV11" s="307" t="n">
        <f aca="false">AC11-Quarter!AF11</f>
        <v>0</v>
      </c>
      <c r="BW11" s="307" t="n">
        <f aca="false">AD11-Quarter!AG11</f>
        <v>0</v>
      </c>
      <c r="BX11" s="307" t="n">
        <f aca="false">AE11-Quarter!AH11</f>
        <v>0</v>
      </c>
      <c r="BY11" s="307" t="n">
        <f aca="false">AF11-Quarter!AI11</f>
        <v>0</v>
      </c>
      <c r="BZ11" s="307" t="n">
        <f aca="false">AG11-Quarter!AJ11</f>
        <v>0</v>
      </c>
      <c r="CA11" s="307" t="n">
        <f aca="false">AH11-Quarter!AK11</f>
        <v>0</v>
      </c>
      <c r="CB11" s="307" t="n">
        <f aca="false">AI11-Quarter!AL11</f>
        <v>0</v>
      </c>
      <c r="CC11" s="307" t="n">
        <f aca="false">AJ11-Quarter!AM11</f>
        <v>0</v>
      </c>
      <c r="CD11" s="307" t="n">
        <f aca="false">AK11-Quarter!AN11</f>
        <v>0</v>
      </c>
      <c r="CE11" s="307" t="n">
        <f aca="false">AL11-Quarter!AO11</f>
        <v>0</v>
      </c>
      <c r="CF11" s="307" t="n">
        <f aca="false">AM11-Quarter!AP11</f>
        <v>0</v>
      </c>
      <c r="CG11" s="307" t="n">
        <f aca="false">AN11-Quarter!AQ11</f>
        <v>0</v>
      </c>
      <c r="CH11" s="307" t="n">
        <f aca="false">AO11-Quarter!AR11</f>
        <v>0</v>
      </c>
      <c r="CI11" s="307" t="n">
        <f aca="false">AP11-Quarter!AS11</f>
        <v>0</v>
      </c>
      <c r="CJ11" s="308" t="n">
        <f aca="false">AQ11-Quarter!AT11</f>
        <v>0</v>
      </c>
      <c r="CK11" s="308" t="n">
        <f aca="false">AR11-Quarter!AU11</f>
        <v>0</v>
      </c>
      <c r="CL11" s="308" t="n">
        <f aca="false">AS11-Quarter!AV11</f>
        <v>0</v>
      </c>
    </row>
    <row r="12" customFormat="false" ht="12.5" hidden="false" customHeight="false" outlineLevel="0" collapsed="false">
      <c r="A12" s="290" t="s">
        <v>143</v>
      </c>
      <c r="B12" s="306" t="n">
        <f aca="false">'England - Qtr'!B12+'Northern Ireland - Qtr'!B12+'Scotland - Qtr'!B12+'Wales - Qtr'!B12</f>
        <v>187.66</v>
      </c>
      <c r="C12" s="306" t="n">
        <f aca="false">'England - Qtr'!C12+'Northern Ireland - Qtr'!C12+'Scotland - Qtr'!C12+'Wales - Qtr'!C12</f>
        <v>190.51</v>
      </c>
      <c r="D12" s="306" t="n">
        <f aca="false">'England - Qtr'!D12+'Northern Ireland - Qtr'!D12+'Scotland - Qtr'!D12+'Wales - Qtr'!D12</f>
        <v>194.49</v>
      </c>
      <c r="E12" s="306" t="n">
        <f aca="false">'England - Qtr'!E12+'Northern Ireland - Qtr'!E12+'Scotland - Qtr'!E12+'Wales - Qtr'!E12</f>
        <v>197.81</v>
      </c>
      <c r="F12" s="306" t="n">
        <f aca="false">'England - Qtr'!F12+'Northern Ireland - Qtr'!F12+'Scotland - Qtr'!F12+'Wales - Qtr'!F12</f>
        <v>201.53</v>
      </c>
      <c r="G12" s="306" t="n">
        <f aca="false">'England - Qtr'!G12+'Northern Ireland - Qtr'!G12+'Scotland - Qtr'!G12+'Wales - Qtr'!G12</f>
        <v>203.85</v>
      </c>
      <c r="H12" s="306" t="n">
        <f aca="false">'England - Qtr'!H12+'Northern Ireland - Qtr'!H12+'Scotland - Qtr'!H12+'Wales - Qtr'!H12</f>
        <v>210.45</v>
      </c>
      <c r="I12" s="306" t="n">
        <f aca="false">'England - Qtr'!I12+'Northern Ireland - Qtr'!I12+'Scotland - Qtr'!I12+'Wales - Qtr'!I12</f>
        <v>211.08</v>
      </c>
      <c r="J12" s="306" t="n">
        <f aca="false">'England - Qtr'!J12+'Northern Ireland - Qtr'!J12+'Scotland - Qtr'!J12+'Wales - Qtr'!J12</f>
        <v>215.97</v>
      </c>
      <c r="K12" s="306" t="n">
        <f aca="false">'England - Qtr'!K12+'Northern Ireland - Qtr'!K12+'Scotland - Qtr'!K12+'Wales - Qtr'!K12</f>
        <v>217.31</v>
      </c>
      <c r="L12" s="306" t="n">
        <f aca="false">'England - Qtr'!L12+'Northern Ireland - Qtr'!L12+'Scotland - Qtr'!L12+'Wales - Qtr'!L12</f>
        <v>222.4</v>
      </c>
      <c r="M12" s="306" t="n">
        <f aca="false">'England - Qtr'!M12+'Northern Ireland - Qtr'!M12+'Scotland - Qtr'!M12+'Wales - Qtr'!M12</f>
        <v>224.91</v>
      </c>
      <c r="N12" s="306" t="n">
        <f aca="false">'England - Qtr'!N12+'Northern Ireland - Qtr'!N12+'Scotland - Qtr'!N12+'Wales - Qtr'!N12</f>
        <v>231.94</v>
      </c>
      <c r="O12" s="306" t="n">
        <f aca="false">'England - Qtr'!O12+'Northern Ireland - Qtr'!O12+'Scotland - Qtr'!O12+'Wales - Qtr'!O12</f>
        <v>240.01</v>
      </c>
      <c r="P12" s="306" t="n">
        <f aca="false">'England - Qtr'!P12+'Northern Ireland - Qtr'!P12+'Scotland - Qtr'!P12+'Wales - Qtr'!P12</f>
        <v>242</v>
      </c>
      <c r="Q12" s="306" t="n">
        <f aca="false">'England - Qtr'!Q12+'Northern Ireland - Qtr'!Q12+'Scotland - Qtr'!Q12+'Wales - Qtr'!Q12</f>
        <v>245.58</v>
      </c>
      <c r="R12" s="306" t="n">
        <f aca="false">'England - Qtr'!R12+'Northern Ireland - Qtr'!R12+'Scotland - Qtr'!R12+'Wales - Qtr'!R12</f>
        <v>252.57</v>
      </c>
      <c r="S12" s="306" t="n">
        <f aca="false">'England - Qtr'!S12+'Northern Ireland - Qtr'!S12+'Scotland - Qtr'!S12+'Wales - Qtr'!S12</f>
        <v>260.78</v>
      </c>
      <c r="T12" s="306" t="n">
        <f aca="false">'England - Qtr'!T12+'Northern Ireland - Qtr'!T12+'Scotland - Qtr'!T12+'Wales - Qtr'!T12</f>
        <v>266.81</v>
      </c>
      <c r="U12" s="306" t="n">
        <f aca="false">'England - Qtr'!U12+'Northern Ireland - Qtr'!U12+'Scotland - Qtr'!U12+'Wales - Qtr'!U12</f>
        <v>272.45</v>
      </c>
      <c r="V12" s="306" t="n">
        <f aca="false">'England - Qtr'!V12+'Northern Ireland - Qtr'!V12+'Scotland - Qtr'!V12+'Wales - Qtr'!V12</f>
        <v>300.2</v>
      </c>
      <c r="W12" s="306" t="n">
        <f aca="false">'England - Qtr'!W12+'Northern Ireland - Qtr'!W12+'Scotland - Qtr'!W12+'Wales - Qtr'!W12</f>
        <v>307.2</v>
      </c>
      <c r="X12" s="306" t="n">
        <f aca="false">'England - Qtr'!X12+'Northern Ireland - Qtr'!X12+'Scotland - Qtr'!X12+'Wales - Qtr'!X12</f>
        <v>311.06</v>
      </c>
      <c r="Y12" s="306" t="n">
        <f aca="false">'England - Qtr'!Y12+'Northern Ireland - Qtr'!Y12+'Scotland - Qtr'!Y12+'Wales - Qtr'!Y12</f>
        <v>342.58</v>
      </c>
      <c r="Z12" s="306" t="n">
        <f aca="false">'England - Qtr'!Z12+'Northern Ireland - Qtr'!Z12+'Scotland - Qtr'!Z12+'Wales - Qtr'!Z12</f>
        <v>359.24</v>
      </c>
      <c r="AA12" s="306" t="n">
        <f aca="false">'England - Qtr'!AA12+'Northern Ireland - Qtr'!AA12+'Scotland - Qtr'!AA12+'Wales - Qtr'!AA12</f>
        <v>360.22</v>
      </c>
      <c r="AB12" s="306" t="n">
        <f aca="false">'England - Qtr'!AB12+'Northern Ireland - Qtr'!AB12+'Scotland - Qtr'!AB12+'Wales - Qtr'!AB12</f>
        <v>364.73</v>
      </c>
      <c r="AC12" s="306" t="n">
        <f aca="false">'England - Qtr'!AC12+'Northern Ireland - Qtr'!AC12+'Scotland - Qtr'!AC12+'Wales - Qtr'!AC12</f>
        <v>396.11</v>
      </c>
      <c r="AD12" s="306" t="n">
        <f aca="false">'England - Qtr'!AD12+'Northern Ireland - Qtr'!AD12+'Scotland - Qtr'!AD12+'Wales - Qtr'!AD12</f>
        <v>396.46</v>
      </c>
      <c r="AE12" s="306" t="n">
        <f aca="false">'England - Qtr'!AE12+'Northern Ireland - Qtr'!AE12+'Scotland - Qtr'!AE12+'Wales - Qtr'!AE12</f>
        <v>400.29</v>
      </c>
      <c r="AF12" s="306" t="n">
        <f aca="false">'England - Qtr'!AF12+'Northern Ireland - Qtr'!AF12+'Scotland - Qtr'!AF12+'Wales - Qtr'!AF12</f>
        <v>400.53</v>
      </c>
      <c r="AG12" s="306" t="n">
        <f aca="false">'England - Qtr'!AG12+'Northern Ireland - Qtr'!AG12+'Scotland - Qtr'!AG12+'Wales - Qtr'!AG12</f>
        <v>402.58</v>
      </c>
      <c r="AH12" s="306" t="n">
        <f aca="false">'England - Qtr'!AH12+'Northern Ireland - Qtr'!AH12+'Scotland - Qtr'!AH12+'Wales - Qtr'!AH12</f>
        <v>404.01</v>
      </c>
      <c r="AI12" s="306" t="n">
        <f aca="false">'England - Qtr'!AI12+'Northern Ireland - Qtr'!AI12+'Scotland - Qtr'!AI12+'Wales - Qtr'!AI12</f>
        <v>404.75</v>
      </c>
      <c r="AJ12" s="306" t="n">
        <f aca="false">'England - Qtr'!AJ12+'Northern Ireland - Qtr'!AJ12+'Scotland - Qtr'!AJ12+'Wales - Qtr'!AJ12</f>
        <v>404.77</v>
      </c>
      <c r="AK12" s="306" t="n">
        <f aca="false">'England - Qtr'!AK12+'Northern Ireland - Qtr'!AK12+'Scotland - Qtr'!AK12+'Wales - Qtr'!AK12</f>
        <v>404.77</v>
      </c>
      <c r="AL12" s="306" t="n">
        <f aca="false">'England - Qtr'!AL12+'Northern Ireland - Qtr'!AL12+'Scotland - Qtr'!AL12+'Wales - Qtr'!AL12</f>
        <v>404.77</v>
      </c>
      <c r="AM12" s="306" t="n">
        <f aca="false">'England - Qtr'!AM12+'Northern Ireland - Qtr'!AM12+'Scotland - Qtr'!AM12+'Wales - Qtr'!AM12</f>
        <v>401.93</v>
      </c>
      <c r="AN12" s="306" t="n">
        <f aca="false">'England - Qtr'!AN12+'Northern Ireland - Qtr'!AN12+'Scotland - Qtr'!AN12+'Wales - Qtr'!AN12</f>
        <v>402.66</v>
      </c>
      <c r="AO12" s="306" t="n">
        <f aca="false">'England - Qtr'!AO12+'Northern Ireland - Qtr'!AO12+'Scotland - Qtr'!AO12+'Wales - Qtr'!AO12</f>
        <v>403.41</v>
      </c>
      <c r="AP12" s="306" t="n">
        <f aca="false">'England - Qtr'!AP12+'Northern Ireland - Qtr'!AP12+'Scotland - Qtr'!AP12+'Wales - Qtr'!AP12</f>
        <v>405.06</v>
      </c>
      <c r="AQ12" s="306" t="n">
        <f aca="false">'England - Qtr'!AQ12+'Northern Ireland - Qtr'!AQ12+'Scotland - Qtr'!AQ12+'Wales - Qtr'!AQ12</f>
        <v>420.78</v>
      </c>
      <c r="AR12" s="306" t="n">
        <f aca="false">'England - Qtr'!AR12+'Northern Ireland - Qtr'!AR12+'Scotland - Qtr'!AR12+'Wales - Qtr'!AR12</f>
        <v>421.78</v>
      </c>
      <c r="AS12" s="306" t="n">
        <f aca="false">'England - Qtr'!AS12+'Northern Ireland - Qtr'!AS12+'Scotland - Qtr'!AS12+'Wales - Qtr'!AS12</f>
        <v>422.53</v>
      </c>
      <c r="AT12" s="306"/>
      <c r="AU12" s="307" t="n">
        <f aca="false">B12-Quarter!E12</f>
        <v>-0.340000000000003</v>
      </c>
      <c r="AV12" s="307" t="n">
        <f aca="false">C12-Quarter!F12</f>
        <v>-0.490000000000009</v>
      </c>
      <c r="AW12" s="307" t="n">
        <f aca="false">D12-Quarter!G12</f>
        <v>-0.509999999999991</v>
      </c>
      <c r="AX12" s="307" t="n">
        <f aca="false">E12-Quarter!H12</f>
        <v>-0.189999999999998</v>
      </c>
      <c r="AY12" s="307" t="n">
        <f aca="false">F12-Quarter!I12</f>
        <v>-0.470000000000027</v>
      </c>
      <c r="AZ12" s="307" t="n">
        <f aca="false">G12-Quarter!J12</f>
        <v>-0.150000000000006</v>
      </c>
      <c r="BA12" s="307" t="n">
        <f aca="false">H12-Quarter!K12</f>
        <v>0.449999999999989</v>
      </c>
      <c r="BB12" s="307" t="n">
        <f aca="false">I12-Quarter!L12</f>
        <v>0.0799999999999841</v>
      </c>
      <c r="BC12" s="307" t="n">
        <f aca="false">J12-Quarter!M12</f>
        <v>-0.0300000000000296</v>
      </c>
      <c r="BD12" s="307" t="n">
        <f aca="false">K12-Quarter!N12</f>
        <v>0.310000000000002</v>
      </c>
      <c r="BE12" s="307" t="n">
        <f aca="false">L12-Quarter!O12</f>
        <v>0.400000000000034</v>
      </c>
      <c r="BF12" s="307" t="n">
        <f aca="false">M12-Quarter!P12</f>
        <v>-0.0900000000000034</v>
      </c>
      <c r="BG12" s="307" t="n">
        <f aca="false">N12-Quarter!Q12</f>
        <v>-0.0600000000000023</v>
      </c>
      <c r="BH12" s="307" t="n">
        <f aca="false">O12-Quarter!R12</f>
        <v>0.00999999999999091</v>
      </c>
      <c r="BI12" s="307" t="n">
        <f aca="false">P12-Quarter!S12</f>
        <v>0</v>
      </c>
      <c r="BJ12" s="307" t="n">
        <f aca="false">Q12-Quarter!T12</f>
        <v>-0.420000000000016</v>
      </c>
      <c r="BK12" s="307" t="n">
        <f aca="false">R12-Quarter!U12</f>
        <v>-0.429999999999978</v>
      </c>
      <c r="BL12" s="307" t="n">
        <f aca="false">S12-Quarter!V12</f>
        <v>0</v>
      </c>
      <c r="BM12" s="307" t="n">
        <f aca="false">T12-Quarter!W12</f>
        <v>0</v>
      </c>
      <c r="BN12" s="307" t="n">
        <f aca="false">U12-Quarter!X12</f>
        <v>0</v>
      </c>
      <c r="BO12" s="307" t="n">
        <f aca="false">V12-Quarter!Y12</f>
        <v>0</v>
      </c>
      <c r="BP12" s="307" t="n">
        <f aca="false">W12-Quarter!Z12</f>
        <v>0</v>
      </c>
      <c r="BQ12" s="307" t="n">
        <f aca="false">X12-Quarter!AA12</f>
        <v>0</v>
      </c>
      <c r="BR12" s="307" t="n">
        <f aca="false">Y12-Quarter!AB12</f>
        <v>0</v>
      </c>
      <c r="BS12" s="307" t="n">
        <f aca="false">Z12-Quarter!AC12</f>
        <v>0</v>
      </c>
      <c r="BT12" s="307" t="n">
        <f aca="false">AA12-Quarter!AD12</f>
        <v>0</v>
      </c>
      <c r="BU12" s="307" t="n">
        <f aca="false">AB12-Quarter!AE12</f>
        <v>0</v>
      </c>
      <c r="BV12" s="307" t="n">
        <f aca="false">AC12-Quarter!AF12</f>
        <v>0</v>
      </c>
      <c r="BW12" s="307" t="n">
        <f aca="false">AD12-Quarter!AG12</f>
        <v>0</v>
      </c>
      <c r="BX12" s="307" t="n">
        <f aca="false">AE12-Quarter!AH12</f>
        <v>0</v>
      </c>
      <c r="BY12" s="307" t="n">
        <f aca="false">AF12-Quarter!AI12</f>
        <v>0</v>
      </c>
      <c r="BZ12" s="307" t="n">
        <f aca="false">AG12-Quarter!AJ12</f>
        <v>0</v>
      </c>
      <c r="CA12" s="307" t="n">
        <f aca="false">AH12-Quarter!AK12</f>
        <v>0</v>
      </c>
      <c r="CB12" s="307" t="n">
        <f aca="false">AI12-Quarter!AL12</f>
        <v>0</v>
      </c>
      <c r="CC12" s="307" t="n">
        <f aca="false">AJ12-Quarter!AM12</f>
        <v>0</v>
      </c>
      <c r="CD12" s="307" t="n">
        <f aca="false">AK12-Quarter!AN12</f>
        <v>0</v>
      </c>
      <c r="CE12" s="307" t="n">
        <f aca="false">AL12-Quarter!AO12</f>
        <v>0</v>
      </c>
      <c r="CF12" s="307" t="n">
        <f aca="false">AM12-Quarter!AP12</f>
        <v>0</v>
      </c>
      <c r="CG12" s="307" t="n">
        <f aca="false">AN12-Quarter!AQ12</f>
        <v>0</v>
      </c>
      <c r="CH12" s="307" t="n">
        <f aca="false">AO12-Quarter!AR12</f>
        <v>0</v>
      </c>
      <c r="CI12" s="307" t="n">
        <f aca="false">AP12-Quarter!AS12</f>
        <v>0</v>
      </c>
      <c r="CJ12" s="308" t="n">
        <f aca="false">AQ12-Quarter!AT12</f>
        <v>0</v>
      </c>
      <c r="CK12" s="308" t="n">
        <f aca="false">AR12-Quarter!AU12</f>
        <v>0</v>
      </c>
      <c r="CL12" s="308" t="n">
        <f aca="false">AS12-Quarter!AV12</f>
        <v>0</v>
      </c>
    </row>
    <row r="13" customFormat="false" ht="12.5" hidden="false" customHeight="false" outlineLevel="0" collapsed="false">
      <c r="A13" s="290" t="s">
        <v>144</v>
      </c>
      <c r="B13" s="306" t="n">
        <f aca="false">'England - Qtr'!B13+'Northern Ireland - Qtr'!B13+'Scotland - Qtr'!B13+'Wales - Qtr'!B13</f>
        <v>1458.78</v>
      </c>
      <c r="C13" s="306" t="n">
        <f aca="false">'England - Qtr'!C13+'Northern Ireland - Qtr'!C13+'Scotland - Qtr'!C13+'Wales - Qtr'!C13</f>
        <v>1476.78</v>
      </c>
      <c r="D13" s="306" t="n">
        <f aca="false">'England - Qtr'!D13+'Northern Ireland - Qtr'!D13+'Scotland - Qtr'!D13+'Wales - Qtr'!D13</f>
        <v>1476.78</v>
      </c>
      <c r="E13" s="306" t="n">
        <f aca="false">'England - Qtr'!E13+'Northern Ireland - Qtr'!E13+'Scotland - Qtr'!E13+'Wales - Qtr'!E13</f>
        <v>1476.78</v>
      </c>
      <c r="F13" s="306" t="n">
        <f aca="false">'England - Qtr'!F13+'Northern Ireland - Qtr'!F13+'Scotland - Qtr'!F13+'Wales - Qtr'!F13</f>
        <v>1476.78</v>
      </c>
      <c r="G13" s="306" t="n">
        <f aca="false">'England - Qtr'!G13+'Northern Ireland - Qtr'!G13+'Scotland - Qtr'!G13+'Wales - Qtr'!G13</f>
        <v>1476.78</v>
      </c>
      <c r="H13" s="306" t="n">
        <f aca="false">'England - Qtr'!H13+'Northern Ireland - Qtr'!H13+'Scotland - Qtr'!H13+'Wales - Qtr'!H13</f>
        <v>1476.78</v>
      </c>
      <c r="I13" s="306" t="n">
        <f aca="false">'England - Qtr'!I13+'Northern Ireland - Qtr'!I13+'Scotland - Qtr'!I13+'Wales - Qtr'!I13</f>
        <v>1476.78</v>
      </c>
      <c r="J13" s="306" t="n">
        <f aca="false">'England - Qtr'!J13+'Northern Ireland - Qtr'!J13+'Scotland - Qtr'!J13+'Wales - Qtr'!J13</f>
        <v>1476.78</v>
      </c>
      <c r="K13" s="306" t="n">
        <f aca="false">'England - Qtr'!K13+'Northern Ireland - Qtr'!K13+'Scotland - Qtr'!K13+'Wales - Qtr'!K13</f>
        <v>1476.78</v>
      </c>
      <c r="L13" s="306" t="n">
        <f aca="false">'England - Qtr'!L13+'Northern Ireland - Qtr'!L13+'Scotland - Qtr'!L13+'Wales - Qtr'!L13</f>
        <v>1476.78</v>
      </c>
      <c r="M13" s="306" t="n">
        <f aca="false">'England - Qtr'!M13+'Northern Ireland - Qtr'!M13+'Scotland - Qtr'!M13+'Wales - Qtr'!M13</f>
        <v>1476.78</v>
      </c>
      <c r="N13" s="306" t="n">
        <f aca="false">'England - Qtr'!N13+'Northern Ireland - Qtr'!N13+'Scotland - Qtr'!N13+'Wales - Qtr'!N13</f>
        <v>1476.78</v>
      </c>
      <c r="O13" s="306" t="n">
        <f aca="false">'England - Qtr'!O13+'Northern Ireland - Qtr'!O13+'Scotland - Qtr'!O13+'Wales - Qtr'!O13</f>
        <v>1476.78</v>
      </c>
      <c r="P13" s="306" t="n">
        <f aca="false">'England - Qtr'!P13+'Northern Ireland - Qtr'!P13+'Scotland - Qtr'!P13+'Wales - Qtr'!P13</f>
        <v>1476.78</v>
      </c>
      <c r="Q13" s="306" t="n">
        <f aca="false">'England - Qtr'!Q13+'Northern Ireland - Qtr'!Q13+'Scotland - Qtr'!Q13+'Wales - Qtr'!Q13</f>
        <v>1476.78</v>
      </c>
      <c r="R13" s="306" t="n">
        <f aca="false">'England - Qtr'!R13+'Northern Ireland - Qtr'!R13+'Scotland - Qtr'!R13+'Wales - Qtr'!R13</f>
        <v>1476.78</v>
      </c>
      <c r="S13" s="306" t="n">
        <f aca="false">'England - Qtr'!S13+'Northern Ireland - Qtr'!S13+'Scotland - Qtr'!S13+'Wales - Qtr'!S13</f>
        <v>1476.78</v>
      </c>
      <c r="T13" s="306" t="n">
        <f aca="false">'England - Qtr'!T13+'Northern Ireland - Qtr'!T13+'Scotland - Qtr'!T13+'Wales - Qtr'!T13</f>
        <v>1476.78</v>
      </c>
      <c r="U13" s="306" t="n">
        <f aca="false">'England - Qtr'!U13+'Northern Ireland - Qtr'!U13+'Scotland - Qtr'!U13+'Wales - Qtr'!U13</f>
        <v>1476.78</v>
      </c>
      <c r="V13" s="306" t="n">
        <f aca="false">'England - Qtr'!V13+'Northern Ireland - Qtr'!V13+'Scotland - Qtr'!V13+'Wales - Qtr'!V13</f>
        <v>1476.78</v>
      </c>
      <c r="W13" s="306" t="n">
        <f aca="false">'England - Qtr'!W13+'Northern Ireland - Qtr'!W13+'Scotland - Qtr'!W13+'Wales - Qtr'!W13</f>
        <v>1473.28</v>
      </c>
      <c r="X13" s="306" t="n">
        <f aca="false">'England - Qtr'!X13+'Northern Ireland - Qtr'!X13+'Scotland - Qtr'!X13+'Wales - Qtr'!X13</f>
        <v>1473.28</v>
      </c>
      <c r="Y13" s="306" t="n">
        <f aca="false">'England - Qtr'!Y13+'Northern Ireland - Qtr'!Y13+'Scotland - Qtr'!Y13+'Wales - Qtr'!Y13</f>
        <v>1473.28</v>
      </c>
      <c r="Z13" s="306" t="n">
        <f aca="false">'England - Qtr'!Z13+'Northern Ireland - Qtr'!Z13+'Scotland - Qtr'!Z13+'Wales - Qtr'!Z13</f>
        <v>1473.28</v>
      </c>
      <c r="AA13" s="306" t="n">
        <f aca="false">'England - Qtr'!AA13+'Northern Ireland - Qtr'!AA13+'Scotland - Qtr'!AA13+'Wales - Qtr'!AA13</f>
        <v>1473.18</v>
      </c>
      <c r="AB13" s="306" t="n">
        <f aca="false">'England - Qtr'!AB13+'Northern Ireland - Qtr'!AB13+'Scotland - Qtr'!AB13+'Wales - Qtr'!AB13</f>
        <v>1473.18</v>
      </c>
      <c r="AC13" s="306" t="n">
        <f aca="false">'England - Qtr'!AC13+'Northern Ireland - Qtr'!AC13+'Scotland - Qtr'!AC13+'Wales - Qtr'!AC13</f>
        <v>1473.18</v>
      </c>
      <c r="AD13" s="306" t="n">
        <f aca="false">'England - Qtr'!AD13+'Northern Ireland - Qtr'!AD13+'Scotland - Qtr'!AD13+'Wales - Qtr'!AD13</f>
        <v>1473.18</v>
      </c>
      <c r="AE13" s="306" t="n">
        <f aca="false">'England - Qtr'!AE13+'Northern Ireland - Qtr'!AE13+'Scotland - Qtr'!AE13+'Wales - Qtr'!AE13</f>
        <v>1476.68</v>
      </c>
      <c r="AF13" s="306" t="n">
        <f aca="false">'England - Qtr'!AF13+'Northern Ireland - Qtr'!AF13+'Scotland - Qtr'!AF13+'Wales - Qtr'!AF13</f>
        <v>1476.68</v>
      </c>
      <c r="AG13" s="306" t="n">
        <f aca="false">'England - Qtr'!AG13+'Northern Ireland - Qtr'!AG13+'Scotland - Qtr'!AG13+'Wales - Qtr'!AG13</f>
        <v>1476.68</v>
      </c>
      <c r="AH13" s="306" t="n">
        <f aca="false">'England - Qtr'!AH13+'Northern Ireland - Qtr'!AH13+'Scotland - Qtr'!AH13+'Wales - Qtr'!AH13</f>
        <v>1473.18</v>
      </c>
      <c r="AI13" s="306" t="n">
        <f aca="false">'England - Qtr'!AI13+'Northern Ireland - Qtr'!AI13+'Scotland - Qtr'!AI13+'Wales - Qtr'!AI13</f>
        <v>1473.18</v>
      </c>
      <c r="AJ13" s="306" t="n">
        <f aca="false">'England - Qtr'!AJ13+'Northern Ireland - Qtr'!AJ13+'Scotland - Qtr'!AJ13+'Wales - Qtr'!AJ13</f>
        <v>1473.18</v>
      </c>
      <c r="AK13" s="306" t="n">
        <f aca="false">'England - Qtr'!AK13+'Northern Ireland - Qtr'!AK13+'Scotland - Qtr'!AK13+'Wales - Qtr'!AK13</f>
        <v>1473.18</v>
      </c>
      <c r="AL13" s="306" t="n">
        <f aca="false">'England - Qtr'!AL13+'Northern Ireland - Qtr'!AL13+'Scotland - Qtr'!AL13+'Wales - Qtr'!AL13</f>
        <v>1473.18</v>
      </c>
      <c r="AM13" s="306" t="n">
        <f aca="false">'England - Qtr'!AM13+'Northern Ireland - Qtr'!AM13+'Scotland - Qtr'!AM13+'Wales - Qtr'!AM13</f>
        <v>1471.08</v>
      </c>
      <c r="AN13" s="306" t="n">
        <f aca="false">'England - Qtr'!AN13+'Northern Ireland - Qtr'!AN13+'Scotland - Qtr'!AN13+'Wales - Qtr'!AN13</f>
        <v>1471.08</v>
      </c>
      <c r="AO13" s="306" t="n">
        <f aca="false">'England - Qtr'!AO13+'Northern Ireland - Qtr'!AO13+'Scotland - Qtr'!AO13+'Wales - Qtr'!AO13</f>
        <v>1471.08</v>
      </c>
      <c r="AP13" s="306" t="n">
        <f aca="false">'England - Qtr'!AP13+'Northern Ireland - Qtr'!AP13+'Scotland - Qtr'!AP13+'Wales - Qtr'!AP13</f>
        <v>1470.68</v>
      </c>
      <c r="AQ13" s="306" t="n">
        <f aca="false">'England - Qtr'!AQ13+'Northern Ireland - Qtr'!AQ13+'Scotland - Qtr'!AQ13+'Wales - Qtr'!AQ13</f>
        <v>1471.43</v>
      </c>
      <c r="AR13" s="306" t="n">
        <f aca="false">'England - Qtr'!AR13+'Northern Ireland - Qtr'!AR13+'Scotland - Qtr'!AR13+'Wales - Qtr'!AR13</f>
        <v>1471.43</v>
      </c>
      <c r="AS13" s="306" t="n">
        <f aca="false">'England - Qtr'!AS13+'Northern Ireland - Qtr'!AS13+'Scotland - Qtr'!AS13+'Wales - Qtr'!AS13</f>
        <v>1471.43</v>
      </c>
      <c r="AT13" s="306"/>
      <c r="AU13" s="307" t="n">
        <f aca="false">B13-Quarter!E13</f>
        <v>-0.220000000000027</v>
      </c>
      <c r="AV13" s="307" t="n">
        <f aca="false">C13-Quarter!F13</f>
        <v>-0.220000000000027</v>
      </c>
      <c r="AW13" s="307" t="n">
        <f aca="false">D13-Quarter!G13</f>
        <v>-0.220000000000027</v>
      </c>
      <c r="AX13" s="307" t="n">
        <f aca="false">E13-Quarter!H13</f>
        <v>-0.220000000000027</v>
      </c>
      <c r="AY13" s="307" t="n">
        <f aca="false">F13-Quarter!I13</f>
        <v>-0.220000000000027</v>
      </c>
      <c r="AZ13" s="307" t="n">
        <f aca="false">G13-Quarter!J13</f>
        <v>-0.220000000000027</v>
      </c>
      <c r="BA13" s="307" t="n">
        <f aca="false">H13-Quarter!K13</f>
        <v>-0.220000000000027</v>
      </c>
      <c r="BB13" s="307" t="n">
        <f aca="false">I13-Quarter!L13</f>
        <v>-0.220000000000027</v>
      </c>
      <c r="BC13" s="307" t="n">
        <f aca="false">J13-Quarter!M13</f>
        <v>-0.220000000000027</v>
      </c>
      <c r="BD13" s="307" t="n">
        <f aca="false">K13-Quarter!N13</f>
        <v>-0.220000000000027</v>
      </c>
      <c r="BE13" s="307" t="n">
        <f aca="false">L13-Quarter!O13</f>
        <v>-0.220000000000027</v>
      </c>
      <c r="BF13" s="307" t="n">
        <f aca="false">M13-Quarter!P13</f>
        <v>-0.220000000000027</v>
      </c>
      <c r="BG13" s="307" t="n">
        <f aca="false">N13-Quarter!Q13</f>
        <v>-0.220000000000027</v>
      </c>
      <c r="BH13" s="307" t="n">
        <f aca="false">O13-Quarter!R13</f>
        <v>-0.220000000000027</v>
      </c>
      <c r="BI13" s="307" t="n">
        <f aca="false">P13-Quarter!S13</f>
        <v>-0.220000000000027</v>
      </c>
      <c r="BJ13" s="307" t="n">
        <f aca="false">Q13-Quarter!T13</f>
        <v>-0.220000000000027</v>
      </c>
      <c r="BK13" s="307" t="n">
        <f aca="false">R13-Quarter!U13</f>
        <v>-0.220000000000027</v>
      </c>
      <c r="BL13" s="307" t="n">
        <f aca="false">S13-Quarter!V13</f>
        <v>0</v>
      </c>
      <c r="BM13" s="307" t="n">
        <f aca="false">T13-Quarter!W13</f>
        <v>0</v>
      </c>
      <c r="BN13" s="307" t="n">
        <f aca="false">U13-Quarter!X13</f>
        <v>0</v>
      </c>
      <c r="BO13" s="307" t="n">
        <f aca="false">V13-Quarter!Y13</f>
        <v>0</v>
      </c>
      <c r="BP13" s="307" t="n">
        <f aca="false">W13-Quarter!Z13</f>
        <v>0</v>
      </c>
      <c r="BQ13" s="307" t="n">
        <f aca="false">X13-Quarter!AA13</f>
        <v>0</v>
      </c>
      <c r="BR13" s="307" t="n">
        <f aca="false">Y13-Quarter!AB13</f>
        <v>0</v>
      </c>
      <c r="BS13" s="307" t="n">
        <f aca="false">Z13-Quarter!AC13</f>
        <v>0</v>
      </c>
      <c r="BT13" s="307" t="n">
        <f aca="false">AA13-Quarter!AD13</f>
        <v>0</v>
      </c>
      <c r="BU13" s="307" t="n">
        <f aca="false">AB13-Quarter!AE13</f>
        <v>0</v>
      </c>
      <c r="BV13" s="307" t="n">
        <f aca="false">AC13-Quarter!AF13</f>
        <v>0</v>
      </c>
      <c r="BW13" s="307" t="n">
        <f aca="false">AD13-Quarter!AG13</f>
        <v>0</v>
      </c>
      <c r="BX13" s="307" t="n">
        <f aca="false">AE13-Quarter!AH13</f>
        <v>0</v>
      </c>
      <c r="BY13" s="307" t="n">
        <f aca="false">AF13-Quarter!AI13</f>
        <v>0</v>
      </c>
      <c r="BZ13" s="307" t="n">
        <f aca="false">AG13-Quarter!AJ13</f>
        <v>0</v>
      </c>
      <c r="CA13" s="307" t="n">
        <f aca="false">AH13-Quarter!AK13</f>
        <v>0</v>
      </c>
      <c r="CB13" s="307" t="n">
        <f aca="false">AI13-Quarter!AL13</f>
        <v>0</v>
      </c>
      <c r="CC13" s="307" t="n">
        <f aca="false">AJ13-Quarter!AM13</f>
        <v>0</v>
      </c>
      <c r="CD13" s="307" t="n">
        <f aca="false">AK13-Quarter!AN13</f>
        <v>0</v>
      </c>
      <c r="CE13" s="307" t="n">
        <f aca="false">AL13-Quarter!AO13</f>
        <v>0</v>
      </c>
      <c r="CF13" s="307" t="n">
        <f aca="false">AM13-Quarter!AP13</f>
        <v>0</v>
      </c>
      <c r="CG13" s="307" t="n">
        <f aca="false">AN13-Quarter!AQ13</f>
        <v>0</v>
      </c>
      <c r="CH13" s="307" t="n">
        <f aca="false">AO13-Quarter!AR13</f>
        <v>0</v>
      </c>
      <c r="CI13" s="307" t="n">
        <f aca="false">AP13-Quarter!AS13</f>
        <v>0</v>
      </c>
      <c r="CJ13" s="308" t="n">
        <f aca="false">AQ13-Quarter!AT13</f>
        <v>0</v>
      </c>
      <c r="CK13" s="308" t="n">
        <f aca="false">AR13-Quarter!AU13</f>
        <v>0</v>
      </c>
      <c r="CL13" s="308" t="n">
        <f aca="false">AS13-Quarter!AV13</f>
        <v>0</v>
      </c>
    </row>
    <row r="14" customFormat="false" ht="12.5" hidden="false" customHeight="false" outlineLevel="0" collapsed="false">
      <c r="A14" s="290" t="s">
        <v>145</v>
      </c>
      <c r="B14" s="306" t="n">
        <f aca="false">'England - Qtr'!B14+'Northern Ireland - Qtr'!B14+'Scotland - Qtr'!B14+'Wales - Qtr'!B14</f>
        <v>1020.92</v>
      </c>
      <c r="C14" s="306" t="n">
        <f aca="false">'England - Qtr'!C14+'Northern Ireland - Qtr'!C14+'Scotland - Qtr'!C14+'Wales - Qtr'!C14</f>
        <v>1053.49</v>
      </c>
      <c r="D14" s="306" t="n">
        <f aca="false">'England - Qtr'!D14+'Northern Ireland - Qtr'!D14+'Scotland - Qtr'!D14+'Wales - Qtr'!D14</f>
        <v>1053.49</v>
      </c>
      <c r="E14" s="306" t="n">
        <f aca="false">'England - Qtr'!E14+'Northern Ireland - Qtr'!E14+'Scotland - Qtr'!E14+'Wales - Qtr'!E14</f>
        <v>1053.49</v>
      </c>
      <c r="F14" s="306" t="n">
        <f aca="false">'England - Qtr'!F14+'Northern Ireland - Qtr'!F14+'Scotland - Qtr'!F14+'Wales - Qtr'!F14</f>
        <v>1053.49</v>
      </c>
      <c r="G14" s="306" t="n">
        <f aca="false">'England - Qtr'!G14+'Northern Ireland - Qtr'!G14+'Scotland - Qtr'!G14+'Wales - Qtr'!G14</f>
        <v>1039.1</v>
      </c>
      <c r="H14" s="306" t="n">
        <f aca="false">'England - Qtr'!H14+'Northern Ireland - Qtr'!H14+'Scotland - Qtr'!H14+'Wales - Qtr'!H14</f>
        <v>1039.1</v>
      </c>
      <c r="I14" s="306" t="n">
        <f aca="false">'England - Qtr'!I14+'Northern Ireland - Qtr'!I14+'Scotland - Qtr'!I14+'Wales - Qtr'!I14</f>
        <v>1040.84</v>
      </c>
      <c r="J14" s="306" t="n">
        <f aca="false">'England - Qtr'!J14+'Northern Ireland - Qtr'!J14+'Scotland - Qtr'!J14+'Wales - Qtr'!J14</f>
        <v>1042.14</v>
      </c>
      <c r="K14" s="306" t="n">
        <f aca="false">'England - Qtr'!K14+'Northern Ireland - Qtr'!K14+'Scotland - Qtr'!K14+'Wales - Qtr'!K14</f>
        <v>1049.98</v>
      </c>
      <c r="L14" s="306" t="n">
        <f aca="false">'England - Qtr'!L14+'Northern Ireland - Qtr'!L14+'Scotland - Qtr'!L14+'Wales - Qtr'!L14</f>
        <v>1050.46</v>
      </c>
      <c r="M14" s="306" t="n">
        <f aca="false">'England - Qtr'!M14+'Northern Ireland - Qtr'!M14+'Scotland - Qtr'!M14+'Wales - Qtr'!M14</f>
        <v>1050.46</v>
      </c>
      <c r="N14" s="306" t="n">
        <f aca="false">'England - Qtr'!N14+'Northern Ireland - Qtr'!N14+'Scotland - Qtr'!N14+'Wales - Qtr'!N14</f>
        <v>1050.46</v>
      </c>
      <c r="O14" s="306" t="n">
        <f aca="false">'England - Qtr'!O14+'Northern Ireland - Qtr'!O14+'Scotland - Qtr'!O14+'Wales - Qtr'!O14</f>
        <v>1053.1</v>
      </c>
      <c r="P14" s="306" t="n">
        <f aca="false">'England - Qtr'!P14+'Northern Ireland - Qtr'!P14+'Scotland - Qtr'!P14+'Wales - Qtr'!P14</f>
        <v>1053.97</v>
      </c>
      <c r="Q14" s="306" t="n">
        <f aca="false">'England - Qtr'!Q14+'Northern Ireland - Qtr'!Q14+'Scotland - Qtr'!Q14+'Wales - Qtr'!Q14</f>
        <v>1056.7</v>
      </c>
      <c r="R14" s="306" t="n">
        <f aca="false">'England - Qtr'!R14+'Northern Ireland - Qtr'!R14+'Scotland - Qtr'!R14+'Wales - Qtr'!R14</f>
        <v>1057.54</v>
      </c>
      <c r="S14" s="306" t="n">
        <f aca="false">'England - Qtr'!S14+'Northern Ireland - Qtr'!S14+'Scotland - Qtr'!S14+'Wales - Qtr'!S14</f>
        <v>1061.32</v>
      </c>
      <c r="T14" s="306" t="n">
        <f aca="false">'England - Qtr'!T14+'Northern Ireland - Qtr'!T14+'Scotland - Qtr'!T14+'Wales - Qtr'!T14</f>
        <v>1061.32</v>
      </c>
      <c r="U14" s="306" t="n">
        <f aca="false">'England - Qtr'!U14+'Northern Ireland - Qtr'!U14+'Scotland - Qtr'!U14+'Wales - Qtr'!U14</f>
        <v>1061.32</v>
      </c>
      <c r="V14" s="306" t="n">
        <f aca="false">'England - Qtr'!V14+'Northern Ireland - Qtr'!V14+'Scotland - Qtr'!V14+'Wales - Qtr'!V14</f>
        <v>1061.32</v>
      </c>
      <c r="W14" s="306" t="n">
        <f aca="false">'England - Qtr'!W14+'Northern Ireland - Qtr'!W14+'Scotland - Qtr'!W14+'Wales - Qtr'!W14</f>
        <v>1061.57</v>
      </c>
      <c r="X14" s="306" t="n">
        <f aca="false">'England - Qtr'!X14+'Northern Ireland - Qtr'!X14+'Scotland - Qtr'!X14+'Wales - Qtr'!X14</f>
        <v>1061.91</v>
      </c>
      <c r="Y14" s="306" t="n">
        <f aca="false">'England - Qtr'!Y14+'Northern Ireland - Qtr'!Y14+'Scotland - Qtr'!Y14+'Wales - Qtr'!Y14</f>
        <v>1061.91</v>
      </c>
      <c r="Z14" s="306" t="n">
        <f aca="false">'England - Qtr'!Z14+'Northern Ireland - Qtr'!Z14+'Scotland - Qtr'!Z14+'Wales - Qtr'!Z14</f>
        <v>1061.91</v>
      </c>
      <c r="AA14" s="306" t="n">
        <f aca="false">'England - Qtr'!AA14+'Northern Ireland - Qtr'!AA14+'Scotland - Qtr'!AA14+'Wales - Qtr'!AA14</f>
        <v>1066.12</v>
      </c>
      <c r="AB14" s="306" t="n">
        <f aca="false">'England - Qtr'!AB14+'Northern Ireland - Qtr'!AB14+'Scotland - Qtr'!AB14+'Wales - Qtr'!AB14</f>
        <v>1066.12</v>
      </c>
      <c r="AC14" s="306" t="n">
        <f aca="false">'England - Qtr'!AC14+'Northern Ireland - Qtr'!AC14+'Scotland - Qtr'!AC14+'Wales - Qtr'!AC14</f>
        <v>1066.12</v>
      </c>
      <c r="AD14" s="306" t="n">
        <f aca="false">'England - Qtr'!AD14+'Northern Ireland - Qtr'!AD14+'Scotland - Qtr'!AD14+'Wales - Qtr'!AD14</f>
        <v>1066.12</v>
      </c>
      <c r="AE14" s="306" t="n">
        <f aca="false">'England - Qtr'!AE14+'Northern Ireland - Qtr'!AE14+'Scotland - Qtr'!AE14+'Wales - Qtr'!AE14</f>
        <v>1063.06</v>
      </c>
      <c r="AF14" s="306" t="n">
        <f aca="false">'England - Qtr'!AF14+'Northern Ireland - Qtr'!AF14+'Scotland - Qtr'!AF14+'Wales - Qtr'!AF14</f>
        <v>1063.06</v>
      </c>
      <c r="AG14" s="306" t="n">
        <f aca="false">'England - Qtr'!AG14+'Northern Ireland - Qtr'!AG14+'Scotland - Qtr'!AG14+'Wales - Qtr'!AG14</f>
        <v>1063.06</v>
      </c>
      <c r="AH14" s="306" t="n">
        <f aca="false">'England - Qtr'!AH14+'Northern Ireland - Qtr'!AH14+'Scotland - Qtr'!AH14+'Wales - Qtr'!AH14</f>
        <v>1063.06</v>
      </c>
      <c r="AI14" s="306" t="n">
        <f aca="false">'England - Qtr'!AI14+'Northern Ireland - Qtr'!AI14+'Scotland - Qtr'!AI14+'Wales - Qtr'!AI14</f>
        <v>1055.49</v>
      </c>
      <c r="AJ14" s="306" t="n">
        <f aca="false">'England - Qtr'!AJ14+'Northern Ireland - Qtr'!AJ14+'Scotland - Qtr'!AJ14+'Wales - Qtr'!AJ14</f>
        <v>1055.49</v>
      </c>
      <c r="AK14" s="306" t="n">
        <f aca="false">'England - Qtr'!AK14+'Northern Ireland - Qtr'!AK14+'Scotland - Qtr'!AK14+'Wales - Qtr'!AK14</f>
        <v>1055.49</v>
      </c>
      <c r="AL14" s="306" t="n">
        <f aca="false">'England - Qtr'!AL14+'Northern Ireland - Qtr'!AL14+'Scotland - Qtr'!AL14+'Wales - Qtr'!AL14</f>
        <v>1055.49</v>
      </c>
      <c r="AM14" s="306" t="n">
        <f aca="false">'England - Qtr'!AM14+'Northern Ireland - Qtr'!AM14+'Scotland - Qtr'!AM14+'Wales - Qtr'!AM14</f>
        <v>1054.56</v>
      </c>
      <c r="AN14" s="306" t="n">
        <f aca="false">'England - Qtr'!AN14+'Northern Ireland - Qtr'!AN14+'Scotland - Qtr'!AN14+'Wales - Qtr'!AN14</f>
        <v>1054.56</v>
      </c>
      <c r="AO14" s="306" t="n">
        <f aca="false">'England - Qtr'!AO14+'Northern Ireland - Qtr'!AO14+'Scotland - Qtr'!AO14+'Wales - Qtr'!AO14</f>
        <v>1054.56</v>
      </c>
      <c r="AP14" s="306" t="n">
        <f aca="false">'England - Qtr'!AP14+'Northern Ireland - Qtr'!AP14+'Scotland - Qtr'!AP14+'Wales - Qtr'!AP14</f>
        <v>1054.56</v>
      </c>
      <c r="AQ14" s="306" t="n">
        <f aca="false">'England - Qtr'!AQ14+'Northern Ireland - Qtr'!AQ14+'Scotland - Qtr'!AQ14+'Wales - Qtr'!AQ14</f>
        <v>1054.56</v>
      </c>
      <c r="AR14" s="306" t="n">
        <f aca="false">'England - Qtr'!AR14+'Northern Ireland - Qtr'!AR14+'Scotland - Qtr'!AR14+'Wales - Qtr'!AR14</f>
        <v>1054.56</v>
      </c>
      <c r="AS14" s="306" t="n">
        <f aca="false">'England - Qtr'!AS14+'Northern Ireland - Qtr'!AS14+'Scotland - Qtr'!AS14+'Wales - Qtr'!AS14</f>
        <v>1054.56</v>
      </c>
      <c r="AT14" s="306"/>
      <c r="AU14" s="307" t="n">
        <f aca="false">B14-Quarter!E14</f>
        <v>-0.0800000000000409</v>
      </c>
      <c r="AV14" s="307" t="n">
        <f aca="false">C14-Quarter!F14</f>
        <v>0.490000000000009</v>
      </c>
      <c r="AW14" s="307" t="n">
        <f aca="false">D14-Quarter!G14</f>
        <v>0.490000000000009</v>
      </c>
      <c r="AX14" s="307" t="n">
        <f aca="false">E14-Quarter!H14</f>
        <v>0.490000000000009</v>
      </c>
      <c r="AY14" s="307" t="n">
        <f aca="false">F14-Quarter!I14</f>
        <v>0.490000000000009</v>
      </c>
      <c r="AZ14" s="307" t="n">
        <f aca="false">G14-Quarter!J14</f>
        <v>0.100000000000136</v>
      </c>
      <c r="BA14" s="307" t="n">
        <f aca="false">H14-Quarter!K14</f>
        <v>0.100000000000136</v>
      </c>
      <c r="BB14" s="307" t="n">
        <f aca="false">I14-Quarter!L14</f>
        <v>-0.159999999999854</v>
      </c>
      <c r="BC14" s="307" t="n">
        <f aca="false">J14-Quarter!M14</f>
        <v>0.1400000000001</v>
      </c>
      <c r="BD14" s="307" t="n">
        <f aca="false">K14-Quarter!N14</f>
        <v>-0.0199999999999818</v>
      </c>
      <c r="BE14" s="307" t="n">
        <f aca="false">L14-Quarter!O14</f>
        <v>0.460000000000036</v>
      </c>
      <c r="BF14" s="307" t="n">
        <f aca="false">M14-Quarter!P14</f>
        <v>0.460000000000036</v>
      </c>
      <c r="BG14" s="307" t="n">
        <f aca="false">N14-Quarter!Q14</f>
        <v>0.460000000000036</v>
      </c>
      <c r="BH14" s="307" t="n">
        <f aca="false">O14-Quarter!R14</f>
        <v>0.0999999999999091</v>
      </c>
      <c r="BI14" s="307" t="n">
        <f aca="false">P14-Quarter!S14</f>
        <v>-0.0299999999999727</v>
      </c>
      <c r="BJ14" s="307" t="n">
        <f aca="false">Q14-Quarter!T14</f>
        <v>-0.299999999999955</v>
      </c>
      <c r="BK14" s="307" t="n">
        <f aca="false">R14-Quarter!U14</f>
        <v>-0.460000000000036</v>
      </c>
      <c r="BL14" s="307" t="n">
        <f aca="false">S14-Quarter!V14</f>
        <v>0</v>
      </c>
      <c r="BM14" s="307" t="n">
        <f aca="false">T14-Quarter!W14</f>
        <v>0</v>
      </c>
      <c r="BN14" s="307" t="n">
        <f aca="false">U14-Quarter!X14</f>
        <v>0</v>
      </c>
      <c r="BO14" s="307" t="n">
        <f aca="false">V14-Quarter!Y14</f>
        <v>0</v>
      </c>
      <c r="BP14" s="307" t="n">
        <f aca="false">W14-Quarter!Z14</f>
        <v>0</v>
      </c>
      <c r="BQ14" s="307" t="n">
        <f aca="false">X14-Quarter!AA14</f>
        <v>0</v>
      </c>
      <c r="BR14" s="307" t="n">
        <f aca="false">Y14-Quarter!AB14</f>
        <v>0</v>
      </c>
      <c r="BS14" s="307" t="n">
        <f aca="false">Z14-Quarter!AC14</f>
        <v>0</v>
      </c>
      <c r="BT14" s="307" t="n">
        <f aca="false">AA14-Quarter!AD14</f>
        <v>0</v>
      </c>
      <c r="BU14" s="307" t="n">
        <f aca="false">AB14-Quarter!AE14</f>
        <v>0</v>
      </c>
      <c r="BV14" s="307" t="n">
        <f aca="false">AC14-Quarter!AF14</f>
        <v>0</v>
      </c>
      <c r="BW14" s="307" t="n">
        <f aca="false">AD14-Quarter!AG14</f>
        <v>0</v>
      </c>
      <c r="BX14" s="307" t="n">
        <f aca="false">AE14-Quarter!AH14</f>
        <v>0</v>
      </c>
      <c r="BY14" s="307" t="n">
        <f aca="false">AF14-Quarter!AI14</f>
        <v>0</v>
      </c>
      <c r="BZ14" s="307" t="n">
        <f aca="false">AG14-Quarter!AJ14</f>
        <v>0</v>
      </c>
      <c r="CA14" s="307" t="n">
        <f aca="false">AH14-Quarter!AK14</f>
        <v>0</v>
      </c>
      <c r="CB14" s="307" t="n">
        <f aca="false">AI14-Quarter!AL14</f>
        <v>0</v>
      </c>
      <c r="CC14" s="307" t="n">
        <f aca="false">AJ14-Quarter!AM14</f>
        <v>0</v>
      </c>
      <c r="CD14" s="307" t="n">
        <f aca="false">AK14-Quarter!AN14</f>
        <v>0</v>
      </c>
      <c r="CE14" s="307" t="n">
        <f aca="false">AL14-Quarter!AO14</f>
        <v>0</v>
      </c>
      <c r="CF14" s="307" t="n">
        <f aca="false">AM14-Quarter!AP14</f>
        <v>0</v>
      </c>
      <c r="CG14" s="307" t="n">
        <f aca="false">AN14-Quarter!AQ14</f>
        <v>0</v>
      </c>
      <c r="CH14" s="307" t="n">
        <f aca="false">AO14-Quarter!AR14</f>
        <v>0</v>
      </c>
      <c r="CI14" s="307" t="n">
        <f aca="false">AP14-Quarter!AS14</f>
        <v>0</v>
      </c>
      <c r="CJ14" s="308" t="n">
        <f aca="false">AQ14-Quarter!AT14</f>
        <v>0</v>
      </c>
      <c r="CK14" s="308" t="n">
        <f aca="false">AR14-Quarter!AU14</f>
        <v>0</v>
      </c>
      <c r="CL14" s="308" t="n">
        <f aca="false">AS14-Quarter!AV14</f>
        <v>0</v>
      </c>
    </row>
    <row r="15" customFormat="false" ht="12.5" hidden="false" customHeight="false" outlineLevel="0" collapsed="false">
      <c r="A15" s="290" t="s">
        <v>146</v>
      </c>
      <c r="B15" s="306" t="n">
        <f aca="false">'England - Qtr'!B15+'Northern Ireland - Qtr'!B15+'Scotland - Qtr'!B15+'Wales - Qtr'!B15</f>
        <v>193.24</v>
      </c>
      <c r="C15" s="306" t="n">
        <f aca="false">'England - Qtr'!C15+'Northern Ireland - Qtr'!C15+'Scotland - Qtr'!C15+'Wales - Qtr'!C15</f>
        <v>194.5</v>
      </c>
      <c r="D15" s="306" t="n">
        <f aca="false">'England - Qtr'!D15+'Northern Ireland - Qtr'!D15+'Scotland - Qtr'!D15+'Wales - Qtr'!D15</f>
        <v>198.1</v>
      </c>
      <c r="E15" s="306" t="n">
        <f aca="false">'England - Qtr'!E15+'Northern Ireland - Qtr'!E15+'Scotland - Qtr'!E15+'Wales - Qtr'!E15</f>
        <v>199.3</v>
      </c>
      <c r="F15" s="306" t="n">
        <f aca="false">'England - Qtr'!F15+'Northern Ireland - Qtr'!F15+'Scotland - Qtr'!F15+'Wales - Qtr'!F15</f>
        <v>199.3</v>
      </c>
      <c r="G15" s="306" t="n">
        <f aca="false">'England - Qtr'!G15+'Northern Ireland - Qtr'!G15+'Scotland - Qtr'!G15+'Wales - Qtr'!G15</f>
        <v>205.64</v>
      </c>
      <c r="H15" s="306" t="n">
        <f aca="false">'England - Qtr'!H15+'Northern Ireland - Qtr'!H15+'Scotland - Qtr'!H15+'Wales - Qtr'!H15</f>
        <v>205.64</v>
      </c>
      <c r="I15" s="306" t="n">
        <f aca="false">'England - Qtr'!I15+'Northern Ireland - Qtr'!I15+'Scotland - Qtr'!I15+'Wales - Qtr'!I15</f>
        <v>211.64</v>
      </c>
      <c r="J15" s="306" t="n">
        <f aca="false">'England - Qtr'!J15+'Northern Ireland - Qtr'!J15+'Scotland - Qtr'!J15+'Wales - Qtr'!J15</f>
        <v>211.64</v>
      </c>
      <c r="K15" s="306" t="n">
        <f aca="false">'England - Qtr'!K15+'Northern Ireland - Qtr'!K15+'Scotland - Qtr'!K15+'Wales - Qtr'!K15</f>
        <v>196.93</v>
      </c>
      <c r="L15" s="306" t="n">
        <f aca="false">'England - Qtr'!L15+'Northern Ireland - Qtr'!L15+'Scotland - Qtr'!L15+'Wales - Qtr'!L15</f>
        <v>199.42</v>
      </c>
      <c r="M15" s="306" t="n">
        <f aca="false">'England - Qtr'!M15+'Northern Ireland - Qtr'!M15+'Scotland - Qtr'!M15+'Wales - Qtr'!M15</f>
        <v>201.37</v>
      </c>
      <c r="N15" s="306" t="n">
        <f aca="false">'England - Qtr'!N15+'Northern Ireland - Qtr'!N15+'Scotland - Qtr'!N15+'Wales - Qtr'!N15</f>
        <v>201.37</v>
      </c>
      <c r="O15" s="306" t="n">
        <f aca="false">'England - Qtr'!O15+'Northern Ireland - Qtr'!O15+'Scotland - Qtr'!O15+'Wales - Qtr'!O15</f>
        <v>214.55</v>
      </c>
      <c r="P15" s="306" t="n">
        <f aca="false">'England - Qtr'!P15+'Northern Ireland - Qtr'!P15+'Scotland - Qtr'!P15+'Wales - Qtr'!P15</f>
        <v>223.96</v>
      </c>
      <c r="Q15" s="306" t="n">
        <f aca="false">'England - Qtr'!Q15+'Northern Ireland - Qtr'!Q15+'Scotland - Qtr'!Q15+'Wales - Qtr'!Q15</f>
        <v>224.61</v>
      </c>
      <c r="R15" s="306" t="n">
        <f aca="false">'England - Qtr'!R15+'Northern Ireland - Qtr'!R15+'Scotland - Qtr'!R15+'Wales - Qtr'!R15</f>
        <v>230.43</v>
      </c>
      <c r="S15" s="306" t="n">
        <f aca="false">'England - Qtr'!S15+'Northern Ireland - Qtr'!S15+'Scotland - Qtr'!S15+'Wales - Qtr'!S15</f>
        <v>231.2</v>
      </c>
      <c r="T15" s="306" t="n">
        <f aca="false">'England - Qtr'!T15+'Northern Ireland - Qtr'!T15+'Scotland - Qtr'!T15+'Wales - Qtr'!T15</f>
        <v>231.2</v>
      </c>
      <c r="U15" s="306" t="n">
        <f aca="false">'England - Qtr'!U15+'Northern Ireland - Qtr'!U15+'Scotland - Qtr'!U15+'Wales - Qtr'!U15</f>
        <v>231.2</v>
      </c>
      <c r="V15" s="306" t="n">
        <f aca="false">'England - Qtr'!V15+'Northern Ireland - Qtr'!V15+'Scotland - Qtr'!V15+'Wales - Qtr'!V15</f>
        <v>231.3</v>
      </c>
      <c r="W15" s="306" t="n">
        <f aca="false">'England - Qtr'!W15+'Northern Ireland - Qtr'!W15+'Scotland - Qtr'!W15+'Wales - Qtr'!W15</f>
        <v>256.76</v>
      </c>
      <c r="X15" s="306" t="n">
        <f aca="false">'England - Qtr'!X15+'Northern Ireland - Qtr'!X15+'Scotland - Qtr'!X15+'Wales - Qtr'!X15</f>
        <v>257.33</v>
      </c>
      <c r="Y15" s="306" t="n">
        <f aca="false">'England - Qtr'!Y15+'Northern Ireland - Qtr'!Y15+'Scotland - Qtr'!Y15+'Wales - Qtr'!Y15</f>
        <v>257.33</v>
      </c>
      <c r="Z15" s="306" t="n">
        <f aca="false">'England - Qtr'!Z15+'Northern Ireland - Qtr'!Z15+'Scotland - Qtr'!Z15+'Wales - Qtr'!Z15</f>
        <v>257.33</v>
      </c>
      <c r="AA15" s="306" t="n">
        <f aca="false">'England - Qtr'!AA15+'Northern Ireland - Qtr'!AA15+'Scotland - Qtr'!AA15+'Wales - Qtr'!AA15</f>
        <v>245.49</v>
      </c>
      <c r="AB15" s="306" t="n">
        <f aca="false">'England - Qtr'!AB15+'Northern Ireland - Qtr'!AB15+'Scotland - Qtr'!AB15+'Wales - Qtr'!AB15</f>
        <v>245.49</v>
      </c>
      <c r="AC15" s="306" t="n">
        <f aca="false">'England - Qtr'!AC15+'Northern Ireland - Qtr'!AC15+'Scotland - Qtr'!AC15+'Wales - Qtr'!AC15</f>
        <v>245.49</v>
      </c>
      <c r="AD15" s="306" t="n">
        <f aca="false">'England - Qtr'!AD15+'Northern Ireland - Qtr'!AD15+'Scotland - Qtr'!AD15+'Wales - Qtr'!AD15</f>
        <v>245.49</v>
      </c>
      <c r="AE15" s="306" t="n">
        <f aca="false">'England - Qtr'!AE15+'Northern Ireland - Qtr'!AE15+'Scotland - Qtr'!AE15+'Wales - Qtr'!AE15</f>
        <v>246.51</v>
      </c>
      <c r="AF15" s="306" t="n">
        <f aca="false">'England - Qtr'!AF15+'Northern Ireland - Qtr'!AF15+'Scotland - Qtr'!AF15+'Wales - Qtr'!AF15</f>
        <v>246.51</v>
      </c>
      <c r="AG15" s="306" t="n">
        <f aca="false">'England - Qtr'!AG15+'Northern Ireland - Qtr'!AG15+'Scotland - Qtr'!AG15+'Wales - Qtr'!AG15</f>
        <v>246.51</v>
      </c>
      <c r="AH15" s="306" t="n">
        <f aca="false">'England - Qtr'!AH15+'Northern Ireland - Qtr'!AH15+'Scotland - Qtr'!AH15+'Wales - Qtr'!AH15</f>
        <v>246.51</v>
      </c>
      <c r="AI15" s="306" t="n">
        <f aca="false">'England - Qtr'!AI15+'Northern Ireland - Qtr'!AI15+'Scotland - Qtr'!AI15+'Wales - Qtr'!AI15</f>
        <v>246.51</v>
      </c>
      <c r="AJ15" s="306" t="n">
        <f aca="false">'England - Qtr'!AJ15+'Northern Ireland - Qtr'!AJ15+'Scotland - Qtr'!AJ15+'Wales - Qtr'!AJ15</f>
        <v>246.51</v>
      </c>
      <c r="AK15" s="306" t="n">
        <f aca="false">'England - Qtr'!AK15+'Northern Ireland - Qtr'!AK15+'Scotland - Qtr'!AK15+'Wales - Qtr'!AK15</f>
        <v>246.51</v>
      </c>
      <c r="AL15" s="306" t="n">
        <f aca="false">'England - Qtr'!AL15+'Northern Ireland - Qtr'!AL15+'Scotland - Qtr'!AL15+'Wales - Qtr'!AL15</f>
        <v>246.51</v>
      </c>
      <c r="AM15" s="306" t="n">
        <f aca="false">'England - Qtr'!AM15+'Northern Ireland - Qtr'!AM15+'Scotland - Qtr'!AM15+'Wales - Qtr'!AM15</f>
        <v>246.51</v>
      </c>
      <c r="AN15" s="306" t="n">
        <f aca="false">'England - Qtr'!AN15+'Northern Ireland - Qtr'!AN15+'Scotland - Qtr'!AN15+'Wales - Qtr'!AN15</f>
        <v>246.51</v>
      </c>
      <c r="AO15" s="306" t="n">
        <f aca="false">'England - Qtr'!AO15+'Northern Ireland - Qtr'!AO15+'Scotland - Qtr'!AO15+'Wales - Qtr'!AO15</f>
        <v>246.51</v>
      </c>
      <c r="AP15" s="306" t="n">
        <f aca="false">'England - Qtr'!AP15+'Northern Ireland - Qtr'!AP15+'Scotland - Qtr'!AP15+'Wales - Qtr'!AP15</f>
        <v>246.51</v>
      </c>
      <c r="AQ15" s="306" t="n">
        <f aca="false">'England - Qtr'!AQ15+'Northern Ireland - Qtr'!AQ15+'Scotland - Qtr'!AQ15+'Wales - Qtr'!AQ15</f>
        <v>246.51</v>
      </c>
      <c r="AR15" s="306" t="n">
        <f aca="false">'England - Qtr'!AR15+'Northern Ireland - Qtr'!AR15+'Scotland - Qtr'!AR15+'Wales - Qtr'!AR15</f>
        <v>246.51</v>
      </c>
      <c r="AS15" s="306" t="n">
        <f aca="false">'England - Qtr'!AS15+'Northern Ireland - Qtr'!AS15+'Scotland - Qtr'!AS15+'Wales - Qtr'!AS15</f>
        <v>246.51</v>
      </c>
      <c r="AT15" s="306"/>
      <c r="AU15" s="307" t="n">
        <f aca="false">B15-Quarter!E15</f>
        <v>0.239999999999981</v>
      </c>
      <c r="AV15" s="307" t="n">
        <f aca="false">C15-Quarter!F15</f>
        <v>0.499999999999972</v>
      </c>
      <c r="AW15" s="307" t="n">
        <f aca="false">D15-Quarter!G15</f>
        <v>0.0999999999999659</v>
      </c>
      <c r="AX15" s="307" t="n">
        <f aca="false">E15-Quarter!H15</f>
        <v>0.299999999999983</v>
      </c>
      <c r="AY15" s="307" t="n">
        <f aca="false">F15-Quarter!I15</f>
        <v>0.299999999999983</v>
      </c>
      <c r="AZ15" s="307" t="n">
        <f aca="false">G15-Quarter!J15</f>
        <v>-0.360000000000014</v>
      </c>
      <c r="BA15" s="307" t="n">
        <f aca="false">H15-Quarter!K15</f>
        <v>-0.360000000000014</v>
      </c>
      <c r="BB15" s="307" t="n">
        <f aca="false">I15-Quarter!L15</f>
        <v>-0.360000000000014</v>
      </c>
      <c r="BC15" s="307" t="n">
        <f aca="false">J15-Quarter!M15</f>
        <v>-0.360000000000014</v>
      </c>
      <c r="BD15" s="307" t="n">
        <f aca="false">K15-Quarter!N15</f>
        <v>-0.0699999999999932</v>
      </c>
      <c r="BE15" s="307" t="n">
        <f aca="false">L15-Quarter!O15</f>
        <v>0.419999999999959</v>
      </c>
      <c r="BF15" s="307" t="n">
        <f aca="false">M15-Quarter!P15</f>
        <v>0.370000000000005</v>
      </c>
      <c r="BG15" s="307" t="n">
        <f aca="false">N15-Quarter!Q15</f>
        <v>0.370000000000005</v>
      </c>
      <c r="BH15" s="307" t="n">
        <f aca="false">O15-Quarter!R15</f>
        <v>-0.450000000000046</v>
      </c>
      <c r="BI15" s="307" t="n">
        <f aca="false">P15-Quarter!S15</f>
        <v>-0.0400000000000205</v>
      </c>
      <c r="BJ15" s="307" t="n">
        <f aca="false">Q15-Quarter!T15</f>
        <v>-0.390000000000043</v>
      </c>
      <c r="BK15" s="307" t="n">
        <f aca="false">R15-Quarter!U15</f>
        <v>0.430000000000007</v>
      </c>
      <c r="BL15" s="307" t="n">
        <f aca="false">S15-Quarter!V15</f>
        <v>0</v>
      </c>
      <c r="BM15" s="307" t="n">
        <f aca="false">T15-Quarter!W15</f>
        <v>0</v>
      </c>
      <c r="BN15" s="307" t="n">
        <f aca="false">U15-Quarter!X15</f>
        <v>0</v>
      </c>
      <c r="BO15" s="307" t="n">
        <f aca="false">V15-Quarter!Y15</f>
        <v>0</v>
      </c>
      <c r="BP15" s="307" t="n">
        <f aca="false">W15-Quarter!Z15</f>
        <v>0</v>
      </c>
      <c r="BQ15" s="307" t="n">
        <f aca="false">X15-Quarter!AA15</f>
        <v>0</v>
      </c>
      <c r="BR15" s="307" t="n">
        <f aca="false">Y15-Quarter!AB15</f>
        <v>0</v>
      </c>
      <c r="BS15" s="307" t="n">
        <f aca="false">Z15-Quarter!AC15</f>
        <v>0</v>
      </c>
      <c r="BT15" s="307" t="n">
        <f aca="false">AA15-Quarter!AD15</f>
        <v>0</v>
      </c>
      <c r="BU15" s="307" t="n">
        <f aca="false">AB15-Quarter!AE15</f>
        <v>0</v>
      </c>
      <c r="BV15" s="307" t="n">
        <f aca="false">AC15-Quarter!AF15</f>
        <v>0</v>
      </c>
      <c r="BW15" s="307" t="n">
        <f aca="false">AD15-Quarter!AG15</f>
        <v>0</v>
      </c>
      <c r="BX15" s="307" t="n">
        <f aca="false">AE15-Quarter!AH15</f>
        <v>0</v>
      </c>
      <c r="BY15" s="307" t="n">
        <f aca="false">AF15-Quarter!AI15</f>
        <v>0</v>
      </c>
      <c r="BZ15" s="307" t="n">
        <f aca="false">AG15-Quarter!AJ15</f>
        <v>0</v>
      </c>
      <c r="CA15" s="307" t="n">
        <f aca="false">AH15-Quarter!AK15</f>
        <v>0</v>
      </c>
      <c r="CB15" s="307" t="n">
        <f aca="false">AI15-Quarter!AL15</f>
        <v>0</v>
      </c>
      <c r="CC15" s="307" t="n">
        <f aca="false">AJ15-Quarter!AM15</f>
        <v>0</v>
      </c>
      <c r="CD15" s="307" t="n">
        <f aca="false">AK15-Quarter!AN15</f>
        <v>0</v>
      </c>
      <c r="CE15" s="307" t="n">
        <f aca="false">AL15-Quarter!AO15</f>
        <v>0</v>
      </c>
      <c r="CF15" s="307" t="n">
        <f aca="false">AM15-Quarter!AP15</f>
        <v>0</v>
      </c>
      <c r="CG15" s="307" t="n">
        <f aca="false">AN15-Quarter!AQ15</f>
        <v>0</v>
      </c>
      <c r="CH15" s="307" t="n">
        <f aca="false">AO15-Quarter!AR15</f>
        <v>0</v>
      </c>
      <c r="CI15" s="307" t="n">
        <f aca="false">AP15-Quarter!AS15</f>
        <v>0</v>
      </c>
      <c r="CJ15" s="308" t="n">
        <f aca="false">AQ15-Quarter!AT15</f>
        <v>0</v>
      </c>
      <c r="CK15" s="308" t="n">
        <f aca="false">AR15-Quarter!AU15</f>
        <v>0</v>
      </c>
      <c r="CL15" s="308" t="n">
        <f aca="false">AS15-Quarter!AV15</f>
        <v>0</v>
      </c>
    </row>
    <row r="16" customFormat="false" ht="12.5" hidden="false" customHeight="false" outlineLevel="0" collapsed="false">
      <c r="A16" s="290" t="s">
        <v>346</v>
      </c>
      <c r="B16" s="306" t="n">
        <f aca="false">'England - Qtr'!B16+'Northern Ireland - Qtr'!B16+'Scotland - Qtr'!B16+'Wales - Qtr'!B16</f>
        <v>413.36</v>
      </c>
      <c r="C16" s="306" t="n">
        <f aca="false">'England - Qtr'!C16+'Northern Ireland - Qtr'!C16+'Scotland - Qtr'!C16+'Wales - Qtr'!C16</f>
        <v>421.82</v>
      </c>
      <c r="D16" s="306" t="n">
        <f aca="false">'England - Qtr'!D16+'Northern Ireland - Qtr'!D16+'Scotland - Qtr'!D16+'Wales - Qtr'!D16</f>
        <v>421.82</v>
      </c>
      <c r="E16" s="306" t="n">
        <f aca="false">'England - Qtr'!E16+'Northern Ireland - Qtr'!E16+'Scotland - Qtr'!E16+'Wales - Qtr'!E16</f>
        <v>421.82</v>
      </c>
      <c r="F16" s="306" t="n">
        <f aca="false">'England - Qtr'!F16+'Northern Ireland - Qtr'!F16+'Scotland - Qtr'!F16+'Wales - Qtr'!F16</f>
        <v>501.82</v>
      </c>
      <c r="G16" s="306" t="n">
        <f aca="false">'England - Qtr'!G16+'Northern Ireland - Qtr'!G16+'Scotland - Qtr'!G16+'Wales - Qtr'!G16</f>
        <v>498.66</v>
      </c>
      <c r="H16" s="306" t="n">
        <f aca="false">'England - Qtr'!H16+'Northern Ireland - Qtr'!H16+'Scotland - Qtr'!H16+'Wales - Qtr'!H16</f>
        <v>498.66</v>
      </c>
      <c r="I16" s="306" t="n">
        <f aca="false">'England - Qtr'!I16+'Northern Ireland - Qtr'!I16+'Scotland - Qtr'!I16+'Wales - Qtr'!I16</f>
        <v>498.66</v>
      </c>
      <c r="J16" s="306" t="n">
        <f aca="false">'England - Qtr'!J16+'Northern Ireland - Qtr'!J16+'Scotland - Qtr'!J16+'Wales - Qtr'!J16</f>
        <v>512.66</v>
      </c>
      <c r="K16" s="306" t="n">
        <f aca="false">'England - Qtr'!K16+'Northern Ireland - Qtr'!K16+'Scotland - Qtr'!K16+'Wales - Qtr'!K16</f>
        <v>538.41</v>
      </c>
      <c r="L16" s="306" t="n">
        <f aca="false">'England - Qtr'!L16+'Northern Ireland - Qtr'!L16+'Scotland - Qtr'!L16+'Wales - Qtr'!L16</f>
        <v>544.91</v>
      </c>
      <c r="M16" s="306" t="n">
        <f aca="false">'England - Qtr'!M16+'Northern Ireland - Qtr'!M16+'Scotland - Qtr'!M16+'Wales - Qtr'!M16</f>
        <v>544.91</v>
      </c>
      <c r="N16" s="306" t="n">
        <f aca="false">'England - Qtr'!N16+'Northern Ireland - Qtr'!N16+'Scotland - Qtr'!N16+'Wales - Qtr'!N16</f>
        <v>544.91</v>
      </c>
      <c r="O16" s="306" t="n">
        <f aca="false">'England - Qtr'!O16+'Northern Ireland - Qtr'!O16+'Scotland - Qtr'!O16+'Wales - Qtr'!O16</f>
        <v>595.06</v>
      </c>
      <c r="P16" s="306" t="n">
        <f aca="false">'England - Qtr'!P16+'Northern Ireland - Qtr'!P16+'Scotland - Qtr'!P16+'Wales - Qtr'!P16</f>
        <v>621.06</v>
      </c>
      <c r="Q16" s="306" t="n">
        <f aca="false">'England - Qtr'!Q16+'Northern Ireland - Qtr'!Q16+'Scotland - Qtr'!Q16+'Wales - Qtr'!Q16</f>
        <v>629.36</v>
      </c>
      <c r="R16" s="306" t="n">
        <f aca="false">'England - Qtr'!R16+'Northern Ireland - Qtr'!R16+'Scotland - Qtr'!R16+'Wales - Qtr'!R16</f>
        <v>680.36</v>
      </c>
      <c r="S16" s="306" t="n">
        <f aca="false">'England - Qtr'!S16+'Northern Ireland - Qtr'!S16+'Scotland - Qtr'!S16+'Wales - Qtr'!S16</f>
        <v>830.44</v>
      </c>
      <c r="T16" s="306" t="n">
        <f aca="false">'England - Qtr'!T16+'Northern Ireland - Qtr'!T16+'Scotland - Qtr'!T16+'Wales - Qtr'!T16</f>
        <v>839.44</v>
      </c>
      <c r="U16" s="306" t="n">
        <f aca="false">'England - Qtr'!U16+'Northern Ireland - Qtr'!U16+'Scotland - Qtr'!U16+'Wales - Qtr'!U16</f>
        <v>907.44</v>
      </c>
      <c r="V16" s="306" t="n">
        <f aca="false">'England - Qtr'!V16+'Northern Ireland - Qtr'!V16+'Scotland - Qtr'!V16+'Wales - Qtr'!V16</f>
        <v>929.94</v>
      </c>
      <c r="W16" s="306" t="n">
        <f aca="false">'England - Qtr'!W16+'Northern Ireland - Qtr'!W16+'Scotland - Qtr'!W16+'Wales - Qtr'!W16</f>
        <v>939.29</v>
      </c>
      <c r="X16" s="306" t="n">
        <f aca="false">'England - Qtr'!X16+'Northern Ireland - Qtr'!X16+'Scotland - Qtr'!X16+'Wales - Qtr'!X16</f>
        <v>939.29</v>
      </c>
      <c r="Y16" s="306" t="n">
        <f aca="false">'England - Qtr'!Y16+'Northern Ireland - Qtr'!Y16+'Scotland - Qtr'!Y16+'Wales - Qtr'!Y16</f>
        <v>988.29</v>
      </c>
      <c r="Z16" s="306" t="n">
        <f aca="false">'England - Qtr'!Z16+'Northern Ireland - Qtr'!Z16+'Scotland - Qtr'!Z16+'Wales - Qtr'!Z16</f>
        <v>1028.29</v>
      </c>
      <c r="AA16" s="306" t="n">
        <f aca="false">'England - Qtr'!AA16+'Northern Ireland - Qtr'!AA16+'Scotland - Qtr'!AA16+'Wales - Qtr'!AA16</f>
        <v>1077.08</v>
      </c>
      <c r="AB16" s="306" t="n">
        <f aca="false">'England - Qtr'!AB16+'Northern Ireland - Qtr'!AB16+'Scotland - Qtr'!AB16+'Wales - Qtr'!AB16</f>
        <v>1077.08</v>
      </c>
      <c r="AC16" s="306" t="n">
        <f aca="false">'England - Qtr'!AC16+'Northern Ireland - Qtr'!AC16+'Scotland - Qtr'!AC16+'Wales - Qtr'!AC16</f>
        <v>1077.08</v>
      </c>
      <c r="AD16" s="306" t="n">
        <f aca="false">'England - Qtr'!AD16+'Northern Ireland - Qtr'!AD16+'Scotland - Qtr'!AD16+'Wales - Qtr'!AD16</f>
        <v>1090.93</v>
      </c>
      <c r="AE16" s="306" t="n">
        <f aca="false">'England - Qtr'!AE16+'Northern Ireland - Qtr'!AE16+'Scotland - Qtr'!AE16+'Wales - Qtr'!AE16</f>
        <v>1136.54</v>
      </c>
      <c r="AF16" s="306" t="n">
        <f aca="false">'England - Qtr'!AF16+'Northern Ireland - Qtr'!AF16+'Scotland - Qtr'!AF16+'Wales - Qtr'!AF16</f>
        <v>1136.54</v>
      </c>
      <c r="AG16" s="306" t="n">
        <f aca="false">'England - Qtr'!AG16+'Northern Ireland - Qtr'!AG16+'Scotland - Qtr'!AG16+'Wales - Qtr'!AG16</f>
        <v>1136.54</v>
      </c>
      <c r="AH16" s="306" t="n">
        <f aca="false">'England - Qtr'!AH16+'Northern Ireland - Qtr'!AH16+'Scotland - Qtr'!AH16+'Wales - Qtr'!AH16</f>
        <v>1136.54</v>
      </c>
      <c r="AI16" s="306" t="n">
        <f aca="false">'England - Qtr'!AI16+'Northern Ireland - Qtr'!AI16+'Scotland - Qtr'!AI16+'Wales - Qtr'!AI16</f>
        <v>1161.01</v>
      </c>
      <c r="AJ16" s="306" t="n">
        <f aca="false">'England - Qtr'!AJ16+'Northern Ireland - Qtr'!AJ16+'Scotland - Qtr'!AJ16+'Wales - Qtr'!AJ16</f>
        <v>1161.01</v>
      </c>
      <c r="AK16" s="306" t="n">
        <f aca="false">'England - Qtr'!AK16+'Northern Ireland - Qtr'!AK16+'Scotland - Qtr'!AK16+'Wales - Qtr'!AK16</f>
        <v>1149.71</v>
      </c>
      <c r="AL16" s="306" t="n">
        <f aca="false">'England - Qtr'!AL16+'Northern Ireland - Qtr'!AL16+'Scotland - Qtr'!AL16+'Wales - Qtr'!AL16</f>
        <v>1321.44</v>
      </c>
      <c r="AM16" s="306" t="n">
        <f aca="false">'England - Qtr'!AM16+'Northern Ireland - Qtr'!AM16+'Scotland - Qtr'!AM16+'Wales - Qtr'!AM16</f>
        <v>1362.26</v>
      </c>
      <c r="AN16" s="306" t="n">
        <f aca="false">'England - Qtr'!AN16+'Northern Ireland - Qtr'!AN16+'Scotland - Qtr'!AN16+'Wales - Qtr'!AN16</f>
        <v>1362.26</v>
      </c>
      <c r="AO16" s="306" t="n">
        <f aca="false">'England - Qtr'!AO16+'Northern Ireland - Qtr'!AO16+'Scotland - Qtr'!AO16+'Wales - Qtr'!AO16</f>
        <v>1412.16</v>
      </c>
      <c r="AP16" s="306" t="n">
        <f aca="false">'England - Qtr'!AP16+'Northern Ireland - Qtr'!AP16+'Scotland - Qtr'!AP16+'Wales - Qtr'!AP16</f>
        <v>1446.94</v>
      </c>
      <c r="AQ16" s="306" t="n">
        <f aca="false">'England - Qtr'!AQ16+'Northern Ireland - Qtr'!AQ16+'Scotland - Qtr'!AQ16+'Wales - Qtr'!AQ16</f>
        <v>1466.93</v>
      </c>
      <c r="AR16" s="306" t="n">
        <f aca="false">'England - Qtr'!AR16+'Northern Ireland - Qtr'!AR16+'Scotland - Qtr'!AR16+'Wales - Qtr'!AR16</f>
        <v>1466.93</v>
      </c>
      <c r="AS16" s="306" t="n">
        <f aca="false">'England - Qtr'!AS16+'Northern Ireland - Qtr'!AS16+'Scotland - Qtr'!AS16+'Wales - Qtr'!AS16</f>
        <v>1466.93</v>
      </c>
      <c r="AT16" s="306"/>
      <c r="AU16" s="307" t="n">
        <f aca="false">B16-Quarter!E16</f>
        <v>0.360000000000014</v>
      </c>
      <c r="AV16" s="307" t="n">
        <f aca="false">C16-Quarter!F16</f>
        <v>-0.180000000000007</v>
      </c>
      <c r="AW16" s="307" t="n">
        <f aca="false">D16-Quarter!G16</f>
        <v>-0.180000000000007</v>
      </c>
      <c r="AX16" s="307" t="n">
        <f aca="false">E16-Quarter!H16</f>
        <v>-0.180000000000007</v>
      </c>
      <c r="AY16" s="307" t="n">
        <f aca="false">F16-Quarter!I16</f>
        <v>-0.180000000000007</v>
      </c>
      <c r="AZ16" s="307" t="n">
        <f aca="false">G16-Quarter!J16</f>
        <v>-0.340000000000032</v>
      </c>
      <c r="BA16" s="307" t="n">
        <f aca="false">H16-Quarter!K16</f>
        <v>-0.340000000000032</v>
      </c>
      <c r="BB16" s="307" t="n">
        <f aca="false">I16-Quarter!L16</f>
        <v>-0.340000000000032</v>
      </c>
      <c r="BC16" s="307" t="n">
        <f aca="false">J16-Quarter!M16</f>
        <v>-0.340000000000032</v>
      </c>
      <c r="BD16" s="307" t="n">
        <f aca="false">K16-Quarter!N16</f>
        <v>0.409999999999968</v>
      </c>
      <c r="BE16" s="307" t="n">
        <f aca="false">L16-Quarter!O16</f>
        <v>-0.0900000000000318</v>
      </c>
      <c r="BF16" s="307" t="n">
        <f aca="false">M16-Quarter!P16</f>
        <v>-0.0900000000000318</v>
      </c>
      <c r="BG16" s="307" t="n">
        <f aca="false">N16-Quarter!Q16</f>
        <v>-0.0900000000000318</v>
      </c>
      <c r="BH16" s="307" t="n">
        <f aca="false">O16-Quarter!R16</f>
        <v>0.0599999999999454</v>
      </c>
      <c r="BI16" s="307" t="n">
        <f aca="false">P16-Quarter!S16</f>
        <v>0.0599999999999454</v>
      </c>
      <c r="BJ16" s="307" t="n">
        <f aca="false">Q16-Quarter!T16</f>
        <v>0.360000000000014</v>
      </c>
      <c r="BK16" s="307" t="n">
        <f aca="false">R16-Quarter!U16</f>
        <v>0.360000000000014</v>
      </c>
      <c r="BL16" s="307" t="n">
        <f aca="false">S16-Quarter!V16</f>
        <v>0</v>
      </c>
      <c r="BM16" s="307" t="n">
        <f aca="false">T16-Quarter!W16</f>
        <v>0</v>
      </c>
      <c r="BN16" s="307" t="n">
        <f aca="false">U16-Quarter!X16</f>
        <v>0</v>
      </c>
      <c r="BO16" s="307" t="n">
        <f aca="false">V16-Quarter!Y16</f>
        <v>0</v>
      </c>
      <c r="BP16" s="307" t="n">
        <f aca="false">W16-Quarter!Z16</f>
        <v>0</v>
      </c>
      <c r="BQ16" s="307" t="n">
        <f aca="false">X16-Quarter!AA16</f>
        <v>0</v>
      </c>
      <c r="BR16" s="307" t="n">
        <f aca="false">Y16-Quarter!AB16</f>
        <v>0</v>
      </c>
      <c r="BS16" s="307" t="n">
        <f aca="false">Z16-Quarter!AC16</f>
        <v>0</v>
      </c>
      <c r="BT16" s="307" t="n">
        <f aca="false">AA16-Quarter!AD16</f>
        <v>0</v>
      </c>
      <c r="BU16" s="307" t="n">
        <f aca="false">AB16-Quarter!AE16</f>
        <v>0</v>
      </c>
      <c r="BV16" s="307" t="n">
        <f aca="false">AC16-Quarter!AF16</f>
        <v>0</v>
      </c>
      <c r="BW16" s="307" t="n">
        <f aca="false">AD16-Quarter!AG16</f>
        <v>0</v>
      </c>
      <c r="BX16" s="307" t="n">
        <f aca="false">AE16-Quarter!AH16</f>
        <v>0</v>
      </c>
      <c r="BY16" s="307" t="n">
        <f aca="false">AF16-Quarter!AI16</f>
        <v>0</v>
      </c>
      <c r="BZ16" s="307" t="n">
        <f aca="false">AG16-Quarter!AJ16</f>
        <v>0</v>
      </c>
      <c r="CA16" s="307" t="n">
        <f aca="false">AH16-Quarter!AK16</f>
        <v>0</v>
      </c>
      <c r="CB16" s="307" t="n">
        <f aca="false">AI16-Quarter!AL16</f>
        <v>0</v>
      </c>
      <c r="CC16" s="307" t="n">
        <f aca="false">AJ16-Quarter!AM16</f>
        <v>0</v>
      </c>
      <c r="CD16" s="307" t="n">
        <f aca="false">AK16-Quarter!AN16</f>
        <v>0</v>
      </c>
      <c r="CE16" s="307" t="n">
        <f aca="false">AL16-Quarter!AO16</f>
        <v>0</v>
      </c>
      <c r="CF16" s="307" t="n">
        <f aca="false">AM16-Quarter!AP16</f>
        <v>0</v>
      </c>
      <c r="CG16" s="307" t="n">
        <f aca="false">AN16-Quarter!AQ16</f>
        <v>0</v>
      </c>
      <c r="CH16" s="307" t="n">
        <f aca="false">AO16-Quarter!AR16</f>
        <v>0</v>
      </c>
      <c r="CI16" s="307" t="n">
        <f aca="false">AP16-Quarter!AS16</f>
        <v>0</v>
      </c>
      <c r="CJ16" s="308" t="n">
        <f aca="false">AQ16-Quarter!AT16</f>
        <v>0</v>
      </c>
      <c r="CK16" s="308" t="n">
        <f aca="false">AR16-Quarter!AU16</f>
        <v>0</v>
      </c>
      <c r="CL16" s="308" t="n">
        <f aca="false">AS16-Quarter!AV16</f>
        <v>0</v>
      </c>
    </row>
    <row r="17" customFormat="false" ht="12.5" hidden="false" customHeight="false" outlineLevel="0" collapsed="false">
      <c r="A17" s="290" t="s">
        <v>287</v>
      </c>
      <c r="B17" s="306" t="n">
        <f aca="false">'England - Qtr'!B17+'Northern Ireland - Qtr'!B17+'Scotland - Qtr'!B17+'Wales - Qtr'!B17</f>
        <v>110.52</v>
      </c>
      <c r="C17" s="306" t="n">
        <f aca="false">'England - Qtr'!C17+'Northern Ireland - Qtr'!C17+'Scotland - Qtr'!C17+'Wales - Qtr'!C17</f>
        <v>110.52</v>
      </c>
      <c r="D17" s="306" t="n">
        <f aca="false">'England - Qtr'!D17+'Northern Ireland - Qtr'!D17+'Scotland - Qtr'!D17+'Wales - Qtr'!D17</f>
        <v>110.52</v>
      </c>
      <c r="E17" s="306" t="n">
        <f aca="false">'England - Qtr'!E17+'Northern Ireland - Qtr'!E17+'Scotland - Qtr'!E17+'Wales - Qtr'!E17</f>
        <v>110.52</v>
      </c>
      <c r="F17" s="306" t="n">
        <f aca="false">'England - Qtr'!F17+'Northern Ireland - Qtr'!F17+'Scotland - Qtr'!F17+'Wales - Qtr'!F17</f>
        <v>110.52</v>
      </c>
      <c r="G17" s="306" t="n">
        <f aca="false">'England - Qtr'!G17+'Northern Ireland - Qtr'!G17+'Scotland - Qtr'!G17+'Wales - Qtr'!G17</f>
        <v>110.52</v>
      </c>
      <c r="H17" s="306" t="n">
        <f aca="false">'England - Qtr'!H17+'Northern Ireland - Qtr'!H17+'Scotland - Qtr'!H17+'Wales - Qtr'!H17</f>
        <v>110.52</v>
      </c>
      <c r="I17" s="306" t="n">
        <f aca="false">'England - Qtr'!I17+'Northern Ireland - Qtr'!I17+'Scotland - Qtr'!I17+'Wales - Qtr'!I17</f>
        <v>110.52</v>
      </c>
      <c r="J17" s="306" t="n">
        <f aca="false">'England - Qtr'!J17+'Northern Ireland - Qtr'!J17+'Scotland - Qtr'!J17+'Wales - Qtr'!J17</f>
        <v>110.52</v>
      </c>
      <c r="K17" s="306" t="n">
        <f aca="false">'England - Qtr'!K17+'Northern Ireland - Qtr'!K17+'Scotland - Qtr'!K17+'Wales - Qtr'!K17</f>
        <v>110.52</v>
      </c>
      <c r="L17" s="306" t="n">
        <f aca="false">'England - Qtr'!L17+'Northern Ireland - Qtr'!L17+'Scotland - Qtr'!L17+'Wales - Qtr'!L17</f>
        <v>110.52</v>
      </c>
      <c r="M17" s="306" t="n">
        <f aca="false">'England - Qtr'!M17+'Northern Ireland - Qtr'!M17+'Scotland - Qtr'!M17+'Wales - Qtr'!M17</f>
        <v>110.52</v>
      </c>
      <c r="N17" s="306" t="n">
        <f aca="false">'England - Qtr'!N17+'Northern Ireland - Qtr'!N17+'Scotland - Qtr'!N17+'Wales - Qtr'!N17</f>
        <v>110.52</v>
      </c>
      <c r="O17" s="306" t="n">
        <f aca="false">'England - Qtr'!O17+'Northern Ireland - Qtr'!O17+'Scotland - Qtr'!O17+'Wales - Qtr'!O17</f>
        <v>110.52</v>
      </c>
      <c r="P17" s="306" t="n">
        <f aca="false">'England - Qtr'!P17+'Northern Ireland - Qtr'!P17+'Scotland - Qtr'!P17+'Wales - Qtr'!P17</f>
        <v>110.52</v>
      </c>
      <c r="Q17" s="306" t="n">
        <f aca="false">'England - Qtr'!Q17+'Northern Ireland - Qtr'!Q17+'Scotland - Qtr'!Q17+'Wales - Qtr'!Q17</f>
        <v>110.52</v>
      </c>
      <c r="R17" s="306" t="n">
        <f aca="false">'England - Qtr'!R17+'Northern Ireland - Qtr'!R17+'Scotland - Qtr'!R17+'Wales - Qtr'!R17</f>
        <v>110.52</v>
      </c>
      <c r="S17" s="306" t="n">
        <f aca="false">'England - Qtr'!S17+'Northern Ireland - Qtr'!S17+'Scotland - Qtr'!S17+'Wales - Qtr'!S17</f>
        <v>110.52</v>
      </c>
      <c r="T17" s="306" t="n">
        <f aca="false">'England - Qtr'!T17+'Northern Ireland - Qtr'!T17+'Scotland - Qtr'!T17+'Wales - Qtr'!T17</f>
        <v>110.52</v>
      </c>
      <c r="U17" s="306" t="n">
        <f aca="false">'England - Qtr'!U17+'Northern Ireland - Qtr'!U17+'Scotland - Qtr'!U17+'Wales - Qtr'!U17</f>
        <v>110.52</v>
      </c>
      <c r="V17" s="306" t="n">
        <f aca="false">'England - Qtr'!V17+'Northern Ireland - Qtr'!V17+'Scotland - Qtr'!V17+'Wales - Qtr'!V17</f>
        <v>110.52</v>
      </c>
      <c r="W17" s="306" t="n">
        <f aca="false">'England - Qtr'!W17+'Northern Ireland - Qtr'!W17+'Scotland - Qtr'!W17+'Wales - Qtr'!W17</f>
        <v>129.32</v>
      </c>
      <c r="X17" s="306" t="n">
        <f aca="false">'England - Qtr'!X17+'Northern Ireland - Qtr'!X17+'Scotland - Qtr'!X17+'Wales - Qtr'!X17</f>
        <v>129.32</v>
      </c>
      <c r="Y17" s="306" t="n">
        <f aca="false">'England - Qtr'!Y17+'Northern Ireland - Qtr'!Y17+'Scotland - Qtr'!Y17+'Wales - Qtr'!Y17</f>
        <v>129.32</v>
      </c>
      <c r="Z17" s="306" t="n">
        <f aca="false">'England - Qtr'!Z17+'Northern Ireland - Qtr'!Z17+'Scotland - Qtr'!Z17+'Wales - Qtr'!Z17</f>
        <v>129.32</v>
      </c>
      <c r="AA17" s="306" t="n">
        <f aca="false">'England - Qtr'!AA17+'Northern Ireland - Qtr'!AA17+'Scotland - Qtr'!AA17+'Wales - Qtr'!AA17</f>
        <v>129.32</v>
      </c>
      <c r="AB17" s="306" t="n">
        <f aca="false">'England - Qtr'!AB17+'Northern Ireland - Qtr'!AB17+'Scotland - Qtr'!AB17+'Wales - Qtr'!AB17</f>
        <v>129.32</v>
      </c>
      <c r="AC17" s="306" t="n">
        <f aca="false">'England - Qtr'!AC17+'Northern Ireland - Qtr'!AC17+'Scotland - Qtr'!AC17+'Wales - Qtr'!AC17</f>
        <v>129.32</v>
      </c>
      <c r="AD17" s="306" t="n">
        <f aca="false">'England - Qtr'!AD17+'Northern Ireland - Qtr'!AD17+'Scotland - Qtr'!AD17+'Wales - Qtr'!AD17</f>
        <v>129.32</v>
      </c>
      <c r="AE17" s="306" t="n">
        <f aca="false">'England - Qtr'!AE17+'Northern Ireland - Qtr'!AE17+'Scotland - Qtr'!AE17+'Wales - Qtr'!AE17</f>
        <v>129.32</v>
      </c>
      <c r="AF17" s="306" t="n">
        <f aca="false">'England - Qtr'!AF17+'Northern Ireland - Qtr'!AF17+'Scotland - Qtr'!AF17+'Wales - Qtr'!AF17</f>
        <v>129.32</v>
      </c>
      <c r="AG17" s="306" t="n">
        <f aca="false">'England - Qtr'!AG17+'Northern Ireland - Qtr'!AG17+'Scotland - Qtr'!AG17+'Wales - Qtr'!AG17</f>
        <v>129.32</v>
      </c>
      <c r="AH17" s="306" t="n">
        <f aca="false">'England - Qtr'!AH17+'Northern Ireland - Qtr'!AH17+'Scotland - Qtr'!AH17+'Wales - Qtr'!AH17</f>
        <v>129.32</v>
      </c>
      <c r="AI17" s="306" t="n">
        <f aca="false">'England - Qtr'!AI17+'Northern Ireland - Qtr'!AI17+'Scotland - Qtr'!AI17+'Wales - Qtr'!AI17</f>
        <v>129.32</v>
      </c>
      <c r="AJ17" s="306" t="n">
        <f aca="false">'England - Qtr'!AJ17+'Northern Ireland - Qtr'!AJ17+'Scotland - Qtr'!AJ17+'Wales - Qtr'!AJ17</f>
        <v>129.32</v>
      </c>
      <c r="AK17" s="306" t="n">
        <f aca="false">'England - Qtr'!AK17+'Northern Ireland - Qtr'!AK17+'Scotland - Qtr'!AK17+'Wales - Qtr'!AK17</f>
        <v>129.32</v>
      </c>
      <c r="AL17" s="306" t="n">
        <f aca="false">'England - Qtr'!AL17+'Northern Ireland - Qtr'!AL17+'Scotland - Qtr'!AL17+'Wales - Qtr'!AL17</f>
        <v>129.32</v>
      </c>
      <c r="AM17" s="306" t="n">
        <f aca="false">'England - Qtr'!AM17+'Northern Ireland - Qtr'!AM17+'Scotland - Qtr'!AM17+'Wales - Qtr'!AM17</f>
        <v>129.32</v>
      </c>
      <c r="AN17" s="306" t="n">
        <f aca="false">'England - Qtr'!AN17+'Northern Ireland - Qtr'!AN17+'Scotland - Qtr'!AN17+'Wales - Qtr'!AN17</f>
        <v>129.32</v>
      </c>
      <c r="AO17" s="306" t="n">
        <f aca="false">'England - Qtr'!AO17+'Northern Ireland - Qtr'!AO17+'Scotland - Qtr'!AO17+'Wales - Qtr'!AO17</f>
        <v>129.32</v>
      </c>
      <c r="AP17" s="306" t="n">
        <f aca="false">'England - Qtr'!AP17+'Northern Ireland - Qtr'!AP17+'Scotland - Qtr'!AP17+'Wales - Qtr'!AP17</f>
        <v>129.32</v>
      </c>
      <c r="AQ17" s="306" t="n">
        <f aca="false">'England - Qtr'!AQ17+'Northern Ireland - Qtr'!AQ17+'Scotland - Qtr'!AQ17+'Wales - Qtr'!AQ17</f>
        <v>129.32</v>
      </c>
      <c r="AR17" s="306" t="n">
        <f aca="false">'England - Qtr'!AR17+'Northern Ireland - Qtr'!AR17+'Scotland - Qtr'!AR17+'Wales - Qtr'!AR17</f>
        <v>129.32</v>
      </c>
      <c r="AS17" s="306" t="n">
        <f aca="false">'England - Qtr'!AS17+'Northern Ireland - Qtr'!AS17+'Scotland - Qtr'!AS17+'Wales - Qtr'!AS17</f>
        <v>129.32</v>
      </c>
      <c r="AT17" s="306"/>
      <c r="AU17" s="307" t="n">
        <f aca="false">B17-Quarter!E17</f>
        <v>-0.480000000000004</v>
      </c>
      <c r="AV17" s="307" t="n">
        <f aca="false">C17-Quarter!F17</f>
        <v>-0.480000000000004</v>
      </c>
      <c r="AW17" s="307" t="n">
        <f aca="false">D17-Quarter!G17</f>
        <v>-0.480000000000004</v>
      </c>
      <c r="AX17" s="307" t="n">
        <f aca="false">E17-Quarter!H17</f>
        <v>-0.480000000000004</v>
      </c>
      <c r="AY17" s="307" t="n">
        <f aca="false">F17-Quarter!I17</f>
        <v>-0.480000000000004</v>
      </c>
      <c r="AZ17" s="307" t="n">
        <f aca="false">G17-Quarter!J17</f>
        <v>-0.480000000000004</v>
      </c>
      <c r="BA17" s="307" t="n">
        <f aca="false">H17-Quarter!K17</f>
        <v>-0.480000000000004</v>
      </c>
      <c r="BB17" s="307" t="n">
        <f aca="false">I17-Quarter!L17</f>
        <v>-0.480000000000004</v>
      </c>
      <c r="BC17" s="307" t="n">
        <f aca="false">J17-Quarter!M17</f>
        <v>-0.480000000000004</v>
      </c>
      <c r="BD17" s="307" t="n">
        <f aca="false">K17-Quarter!N17</f>
        <v>-0.480000000000004</v>
      </c>
      <c r="BE17" s="307" t="n">
        <f aca="false">L17-Quarter!O17</f>
        <v>-0.480000000000004</v>
      </c>
      <c r="BF17" s="307" t="n">
        <f aca="false">M17-Quarter!P17</f>
        <v>-0.480000000000004</v>
      </c>
      <c r="BG17" s="307" t="n">
        <f aca="false">N17-Quarter!Q17</f>
        <v>-0.480000000000004</v>
      </c>
      <c r="BH17" s="307" t="n">
        <f aca="false">O17-Quarter!R17</f>
        <v>-0.480000000000004</v>
      </c>
      <c r="BI17" s="307" t="n">
        <f aca="false">P17-Quarter!S17</f>
        <v>-0.480000000000004</v>
      </c>
      <c r="BJ17" s="307" t="n">
        <f aca="false">Q17-Quarter!T17</f>
        <v>-0.480000000000004</v>
      </c>
      <c r="BK17" s="307" t="n">
        <f aca="false">R17-Quarter!U17</f>
        <v>-0.480000000000004</v>
      </c>
      <c r="BL17" s="307" t="n">
        <f aca="false">S17-Quarter!V17</f>
        <v>0</v>
      </c>
      <c r="BM17" s="307" t="n">
        <f aca="false">T17-Quarter!W17</f>
        <v>0</v>
      </c>
      <c r="BN17" s="307" t="n">
        <f aca="false">U17-Quarter!X17</f>
        <v>0</v>
      </c>
      <c r="BO17" s="307" t="n">
        <f aca="false">V17-Quarter!Y17</f>
        <v>0</v>
      </c>
      <c r="BP17" s="307" t="n">
        <f aca="false">W17-Quarter!Z17</f>
        <v>0</v>
      </c>
      <c r="BQ17" s="307" t="n">
        <f aca="false">X17-Quarter!AA17</f>
        <v>0</v>
      </c>
      <c r="BR17" s="307" t="n">
        <f aca="false">Y17-Quarter!AB17</f>
        <v>0</v>
      </c>
      <c r="BS17" s="307" t="n">
        <f aca="false">Z17-Quarter!AC17</f>
        <v>0</v>
      </c>
      <c r="BT17" s="307" t="n">
        <f aca="false">AA17-Quarter!AD17</f>
        <v>0</v>
      </c>
      <c r="BU17" s="307" t="n">
        <f aca="false">AB17-Quarter!AE17</f>
        <v>0</v>
      </c>
      <c r="BV17" s="307" t="n">
        <f aca="false">AC17-Quarter!AF17</f>
        <v>0</v>
      </c>
      <c r="BW17" s="307" t="n">
        <f aca="false">AD17-Quarter!AG17</f>
        <v>0</v>
      </c>
      <c r="BX17" s="307" t="n">
        <f aca="false">AE17-Quarter!AH17</f>
        <v>0</v>
      </c>
      <c r="BY17" s="307" t="n">
        <f aca="false">AF17-Quarter!AI17</f>
        <v>0</v>
      </c>
      <c r="BZ17" s="307" t="n">
        <f aca="false">AG17-Quarter!AJ17</f>
        <v>0</v>
      </c>
      <c r="CA17" s="307" t="n">
        <f aca="false">AH17-Quarter!AK17</f>
        <v>0</v>
      </c>
      <c r="CB17" s="307" t="n">
        <f aca="false">AI17-Quarter!AL17</f>
        <v>0</v>
      </c>
      <c r="CC17" s="307" t="n">
        <f aca="false">AJ17-Quarter!AM17</f>
        <v>0</v>
      </c>
      <c r="CD17" s="307" t="n">
        <f aca="false">AK17-Quarter!AN17</f>
        <v>0</v>
      </c>
      <c r="CE17" s="307" t="n">
        <f aca="false">AL17-Quarter!AO17</f>
        <v>0</v>
      </c>
      <c r="CF17" s="307" t="n">
        <f aca="false">AM17-Quarter!AP17</f>
        <v>0</v>
      </c>
      <c r="CG17" s="307" t="n">
        <f aca="false">AN17-Quarter!AQ17</f>
        <v>0</v>
      </c>
      <c r="CH17" s="307" t="n">
        <f aca="false">AO17-Quarter!AR17</f>
        <v>0</v>
      </c>
      <c r="CI17" s="307" t="n">
        <f aca="false">AP17-Quarter!AS17</f>
        <v>0</v>
      </c>
      <c r="CJ17" s="308" t="n">
        <f aca="false">AQ17-Quarter!AT17</f>
        <v>0</v>
      </c>
      <c r="CK17" s="308" t="n">
        <f aca="false">AR17-Quarter!AU17</f>
        <v>0</v>
      </c>
      <c r="CL17" s="308" t="n">
        <f aca="false">AS17-Quarter!AV17</f>
        <v>0</v>
      </c>
    </row>
    <row r="18" customFormat="false" ht="12.5" hidden="false" customHeight="false" outlineLevel="0" collapsed="false">
      <c r="A18" s="290" t="s">
        <v>149</v>
      </c>
      <c r="B18" s="306" t="n">
        <f aca="false">'England - Qtr'!B18+'Northern Ireland - Qtr'!B18+'Scotland - Qtr'!B18+'Wales - Qtr'!B18</f>
        <v>30.46</v>
      </c>
      <c r="C18" s="306" t="n">
        <f aca="false">'England - Qtr'!C18+'Northern Ireland - Qtr'!C18+'Scotland - Qtr'!C18+'Wales - Qtr'!C18</f>
        <v>41.94</v>
      </c>
      <c r="D18" s="306" t="n">
        <f aca="false">'England - Qtr'!D18+'Northern Ireland - Qtr'!D18+'Scotland - Qtr'!D18+'Wales - Qtr'!D18</f>
        <v>45.54</v>
      </c>
      <c r="E18" s="306" t="n">
        <f aca="false">'England - Qtr'!E18+'Northern Ireland - Qtr'!E18+'Scotland - Qtr'!E18+'Wales - Qtr'!E18</f>
        <v>59.87</v>
      </c>
      <c r="F18" s="306" t="n">
        <f aca="false">'England - Qtr'!F18+'Northern Ireland - Qtr'!F18+'Scotland - Qtr'!F18+'Wales - Qtr'!F18</f>
        <v>73.94</v>
      </c>
      <c r="G18" s="306" t="n">
        <f aca="false">'England - Qtr'!G18+'Northern Ireland - Qtr'!G18+'Scotland - Qtr'!G18+'Wales - Qtr'!G18</f>
        <v>77.3</v>
      </c>
      <c r="H18" s="306" t="n">
        <f aca="false">'England - Qtr'!H18+'Northern Ireland - Qtr'!H18+'Scotland - Qtr'!H18+'Wales - Qtr'!H18</f>
        <v>90.19</v>
      </c>
      <c r="I18" s="306" t="n">
        <f aca="false">'England - Qtr'!I18+'Northern Ireland - Qtr'!I18+'Scotland - Qtr'!I18+'Wales - Qtr'!I18</f>
        <v>99.3</v>
      </c>
      <c r="J18" s="306" t="n">
        <f aca="false">'England - Qtr'!J18+'Northern Ireland - Qtr'!J18+'Scotland - Qtr'!J18+'Wales - Qtr'!J18</f>
        <v>120.52</v>
      </c>
      <c r="K18" s="306" t="n">
        <f aca="false">'England - Qtr'!K18+'Northern Ireland - Qtr'!K18+'Scotland - Qtr'!K18+'Wales - Qtr'!K18</f>
        <v>126.74</v>
      </c>
      <c r="L18" s="306" t="n">
        <f aca="false">'England - Qtr'!L18+'Northern Ireland - Qtr'!L18+'Scotland - Qtr'!L18+'Wales - Qtr'!L18</f>
        <v>132.81</v>
      </c>
      <c r="M18" s="306" t="n">
        <f aca="false">'England - Qtr'!M18+'Northern Ireland - Qtr'!M18+'Scotland - Qtr'!M18+'Wales - Qtr'!M18</f>
        <v>141.37</v>
      </c>
      <c r="N18" s="306" t="n">
        <f aca="false">'England - Qtr'!N18+'Northern Ireland - Qtr'!N18+'Scotland - Qtr'!N18+'Wales - Qtr'!N18</f>
        <v>162.58</v>
      </c>
      <c r="O18" s="306" t="n">
        <f aca="false">'England - Qtr'!O18+'Northern Ireland - Qtr'!O18+'Scotland - Qtr'!O18+'Wales - Qtr'!O18</f>
        <v>191.3</v>
      </c>
      <c r="P18" s="306" t="n">
        <f aca="false">'England - Qtr'!P18+'Northern Ireland - Qtr'!P18+'Scotland - Qtr'!P18+'Wales - Qtr'!P18</f>
        <v>196.25</v>
      </c>
      <c r="Q18" s="306" t="n">
        <f aca="false">'England - Qtr'!Q18+'Northern Ireland - Qtr'!Q18+'Scotland - Qtr'!Q18+'Wales - Qtr'!Q18</f>
        <v>209.78</v>
      </c>
      <c r="R18" s="306" t="n">
        <f aca="false">'England - Qtr'!R18+'Northern Ireland - Qtr'!R18+'Scotland - Qtr'!R18+'Wales - Qtr'!R18</f>
        <v>242.62</v>
      </c>
      <c r="S18" s="306" t="n">
        <f aca="false">'England - Qtr'!S18+'Northern Ireland - Qtr'!S18+'Scotland - Qtr'!S18+'Wales - Qtr'!S18</f>
        <v>265.51</v>
      </c>
      <c r="T18" s="306" t="n">
        <f aca="false">'England - Qtr'!T18+'Northern Ireland - Qtr'!T18+'Scotland - Qtr'!T18+'Wales - Qtr'!T18</f>
        <v>268.58</v>
      </c>
      <c r="U18" s="306" t="n">
        <f aca="false">'England - Qtr'!U18+'Northern Ireland - Qtr'!U18+'Scotland - Qtr'!U18+'Wales - Qtr'!U18</f>
        <v>301.88</v>
      </c>
      <c r="V18" s="306" t="n">
        <f aca="false">'England - Qtr'!V18+'Northern Ireland - Qtr'!V18+'Scotland - Qtr'!V18+'Wales - Qtr'!V18</f>
        <v>335.74</v>
      </c>
      <c r="W18" s="306" t="n">
        <f aca="false">'England - Qtr'!W18+'Northern Ireland - Qtr'!W18+'Scotland - Qtr'!W18+'Wales - Qtr'!W18</f>
        <v>372.42</v>
      </c>
      <c r="X18" s="306" t="n">
        <f aca="false">'England - Qtr'!X18+'Northern Ireland - Qtr'!X18+'Scotland - Qtr'!X18+'Wales - Qtr'!X18</f>
        <v>378.3</v>
      </c>
      <c r="Y18" s="306" t="n">
        <f aca="false">'England - Qtr'!Y18+'Northern Ireland - Qtr'!Y18+'Scotland - Qtr'!Y18+'Wales - Qtr'!Y18</f>
        <v>399.45</v>
      </c>
      <c r="Z18" s="306" t="n">
        <f aca="false">'England - Qtr'!Z18+'Northern Ireland - Qtr'!Z18+'Scotland - Qtr'!Z18+'Wales - Qtr'!Z18</f>
        <v>454.38</v>
      </c>
      <c r="AA18" s="306" t="n">
        <f aca="false">'England - Qtr'!AA18+'Northern Ireland - Qtr'!AA18+'Scotland - Qtr'!AA18+'Wales - Qtr'!AA18</f>
        <v>481.37</v>
      </c>
      <c r="AB18" s="306" t="n">
        <f aca="false">'England - Qtr'!AB18+'Northern Ireland - Qtr'!AB18+'Scotland - Qtr'!AB18+'Wales - Qtr'!AB18</f>
        <v>484.78</v>
      </c>
      <c r="AC18" s="306" t="n">
        <f aca="false">'England - Qtr'!AC18+'Northern Ireland - Qtr'!AC18+'Scotland - Qtr'!AC18+'Wales - Qtr'!AC18</f>
        <v>495.28</v>
      </c>
      <c r="AD18" s="306" t="n">
        <f aca="false">'England - Qtr'!AD18+'Northern Ireland - Qtr'!AD18+'Scotland - Qtr'!AD18+'Wales - Qtr'!AD18</f>
        <v>507.45</v>
      </c>
      <c r="AE18" s="306" t="n">
        <f aca="false">'England - Qtr'!AE18+'Northern Ireland - Qtr'!AE18+'Scotland - Qtr'!AE18+'Wales - Qtr'!AE18</f>
        <v>525.56</v>
      </c>
      <c r="AF18" s="306" t="n">
        <f aca="false">'England - Qtr'!AF18+'Northern Ireland - Qtr'!AF18+'Scotland - Qtr'!AF18+'Wales - Qtr'!AF18</f>
        <v>525.56</v>
      </c>
      <c r="AG18" s="306" t="n">
        <f aca="false">'England - Qtr'!AG18+'Northern Ireland - Qtr'!AG18+'Scotland - Qtr'!AG18+'Wales - Qtr'!AG18</f>
        <v>525.56</v>
      </c>
      <c r="AH18" s="306" t="n">
        <f aca="false">'England - Qtr'!AH18+'Northern Ireland - Qtr'!AH18+'Scotland - Qtr'!AH18+'Wales - Qtr'!AH18</f>
        <v>527.55</v>
      </c>
      <c r="AI18" s="306" t="n">
        <f aca="false">'England - Qtr'!AI18+'Northern Ireland - Qtr'!AI18+'Scotland - Qtr'!AI18+'Wales - Qtr'!AI18</f>
        <v>529.06</v>
      </c>
      <c r="AJ18" s="306" t="n">
        <f aca="false">'England - Qtr'!AJ18+'Northern Ireland - Qtr'!AJ18+'Scotland - Qtr'!AJ18+'Wales - Qtr'!AJ18</f>
        <v>529.06</v>
      </c>
      <c r="AK18" s="306" t="n">
        <f aca="false">'England - Qtr'!AK18+'Northern Ireland - Qtr'!AK18+'Scotland - Qtr'!AK18+'Wales - Qtr'!AK18</f>
        <v>529.56</v>
      </c>
      <c r="AL18" s="306" t="n">
        <f aca="false">'England - Qtr'!AL18+'Northern Ireland - Qtr'!AL18+'Scotland - Qtr'!AL18+'Wales - Qtr'!AL18</f>
        <v>529.56</v>
      </c>
      <c r="AM18" s="306" t="n">
        <f aca="false">'England - Qtr'!AM18+'Northern Ireland - Qtr'!AM18+'Scotland - Qtr'!AM18+'Wales - Qtr'!AM18</f>
        <v>536.5</v>
      </c>
      <c r="AN18" s="306" t="n">
        <f aca="false">'England - Qtr'!AN18+'Northern Ireland - Qtr'!AN18+'Scotland - Qtr'!AN18+'Wales - Qtr'!AN18</f>
        <v>536.5</v>
      </c>
      <c r="AO18" s="306" t="n">
        <f aca="false">'England - Qtr'!AO18+'Northern Ireland - Qtr'!AO18+'Scotland - Qtr'!AO18+'Wales - Qtr'!AO18</f>
        <v>537.94</v>
      </c>
      <c r="AP18" s="306" t="n">
        <f aca="false">'England - Qtr'!AP18+'Northern Ireland - Qtr'!AP18+'Scotland - Qtr'!AP18+'Wales - Qtr'!AP18</f>
        <v>538.17</v>
      </c>
      <c r="AQ18" s="306" t="n">
        <f aca="false">'England - Qtr'!AQ18+'Northern Ireland - Qtr'!AQ18+'Scotland - Qtr'!AQ18+'Wales - Qtr'!AQ18</f>
        <v>539.79</v>
      </c>
      <c r="AR18" s="306" t="n">
        <f aca="false">'England - Qtr'!AR18+'Northern Ireland - Qtr'!AR18+'Scotland - Qtr'!AR18+'Wales - Qtr'!AR18</f>
        <v>539.79</v>
      </c>
      <c r="AS18" s="306" t="n">
        <f aca="false">'England - Qtr'!AS18+'Northern Ireland - Qtr'!AS18+'Scotland - Qtr'!AS18+'Wales - Qtr'!AS18</f>
        <v>540.79</v>
      </c>
      <c r="AT18" s="306"/>
      <c r="AU18" s="307" t="n">
        <f aca="false">B18-Quarter!E18</f>
        <v>0.459999999999997</v>
      </c>
      <c r="AV18" s="307" t="n">
        <f aca="false">C18-Quarter!F18</f>
        <v>-0.0599999999999952</v>
      </c>
      <c r="AW18" s="307" t="n">
        <f aca="false">D18-Quarter!G18</f>
        <v>-0.459999999999994</v>
      </c>
      <c r="AX18" s="307" t="n">
        <f aca="false">E18-Quarter!H18</f>
        <v>-0.129999999999995</v>
      </c>
      <c r="AY18" s="307" t="n">
        <f aca="false">F18-Quarter!I18</f>
        <v>-0.0600000000000023</v>
      </c>
      <c r="AZ18" s="307" t="n">
        <f aca="false">G18-Quarter!J18</f>
        <v>0.299999999999997</v>
      </c>
      <c r="BA18" s="307" t="n">
        <f aca="false">H18-Quarter!K18</f>
        <v>0.190000000000012</v>
      </c>
      <c r="BB18" s="307" t="n">
        <f aca="false">I18-Quarter!L18</f>
        <v>0.300000000000011</v>
      </c>
      <c r="BC18" s="307" t="n">
        <f aca="false">J18-Quarter!M18</f>
        <v>-0.47999999999999</v>
      </c>
      <c r="BD18" s="307" t="n">
        <f aca="false">K18-Quarter!N18</f>
        <v>-0.259999999999991</v>
      </c>
      <c r="BE18" s="307" t="n">
        <f aca="false">L18-Quarter!O18</f>
        <v>-0.189999999999998</v>
      </c>
      <c r="BF18" s="307" t="n">
        <f aca="false">M18-Quarter!P18</f>
        <v>0.370000000000005</v>
      </c>
      <c r="BG18" s="307" t="n">
        <f aca="false">N18-Quarter!Q18</f>
        <v>-0.420000000000016</v>
      </c>
      <c r="BH18" s="307" t="n">
        <f aca="false">O18-Quarter!R18</f>
        <v>0.299999999999983</v>
      </c>
      <c r="BI18" s="307" t="n">
        <f aca="false">P18-Quarter!S18</f>
        <v>0.25</v>
      </c>
      <c r="BJ18" s="307" t="n">
        <f aca="false">Q18-Quarter!T18</f>
        <v>-0.219999999999999</v>
      </c>
      <c r="BK18" s="307" t="n">
        <f aca="false">R18-Quarter!U18</f>
        <v>-0.379999999999995</v>
      </c>
      <c r="BL18" s="307" t="n">
        <f aca="false">S18-Quarter!V18</f>
        <v>0</v>
      </c>
      <c r="BM18" s="307" t="n">
        <f aca="false">T18-Quarter!W18</f>
        <v>0</v>
      </c>
      <c r="BN18" s="307" t="n">
        <f aca="false">U18-Quarter!X18</f>
        <v>0</v>
      </c>
      <c r="BO18" s="307" t="n">
        <f aca="false">V18-Quarter!Y18</f>
        <v>0</v>
      </c>
      <c r="BP18" s="307" t="n">
        <f aca="false">W18-Quarter!Z18</f>
        <v>0</v>
      </c>
      <c r="BQ18" s="307" t="n">
        <f aca="false">X18-Quarter!AA18</f>
        <v>0</v>
      </c>
      <c r="BR18" s="307" t="n">
        <f aca="false">Y18-Quarter!AB18</f>
        <v>0</v>
      </c>
      <c r="BS18" s="307" t="n">
        <f aca="false">Z18-Quarter!AC18</f>
        <v>0</v>
      </c>
      <c r="BT18" s="307" t="n">
        <f aca="false">AA18-Quarter!AD18</f>
        <v>0</v>
      </c>
      <c r="BU18" s="307" t="n">
        <f aca="false">AB18-Quarter!AE18</f>
        <v>0</v>
      </c>
      <c r="BV18" s="307" t="n">
        <f aca="false">AC18-Quarter!AF18</f>
        <v>0</v>
      </c>
      <c r="BW18" s="307" t="n">
        <f aca="false">AD18-Quarter!AG18</f>
        <v>0</v>
      </c>
      <c r="BX18" s="307" t="n">
        <f aca="false">AE18-Quarter!AH18</f>
        <v>0</v>
      </c>
      <c r="BY18" s="307" t="n">
        <f aca="false">AF18-Quarter!AI18</f>
        <v>0</v>
      </c>
      <c r="BZ18" s="307" t="n">
        <f aca="false">AG18-Quarter!AJ18</f>
        <v>0</v>
      </c>
      <c r="CA18" s="307" t="n">
        <f aca="false">AH18-Quarter!AK18</f>
        <v>0</v>
      </c>
      <c r="CB18" s="307" t="n">
        <f aca="false">AI18-Quarter!AL18</f>
        <v>0</v>
      </c>
      <c r="CC18" s="307" t="n">
        <f aca="false">AJ18-Quarter!AM18</f>
        <v>0</v>
      </c>
      <c r="CD18" s="307" t="n">
        <f aca="false">AK18-Quarter!AN18</f>
        <v>0</v>
      </c>
      <c r="CE18" s="307" t="n">
        <f aca="false">AL18-Quarter!AO18</f>
        <v>0</v>
      </c>
      <c r="CF18" s="307" t="n">
        <f aca="false">AM18-Quarter!AP18</f>
        <v>0</v>
      </c>
      <c r="CG18" s="307" t="n">
        <f aca="false">AN18-Quarter!AQ18</f>
        <v>0</v>
      </c>
      <c r="CH18" s="307" t="n">
        <f aca="false">AO18-Quarter!AR18</f>
        <v>0</v>
      </c>
      <c r="CI18" s="307" t="n">
        <f aca="false">AP18-Quarter!AS18</f>
        <v>0</v>
      </c>
      <c r="CJ18" s="308" t="n">
        <f aca="false">AQ18-Quarter!AT18</f>
        <v>0</v>
      </c>
      <c r="CK18" s="308" t="n">
        <f aca="false">AR18-Quarter!AU18</f>
        <v>0</v>
      </c>
      <c r="CL18" s="308" t="n">
        <f aca="false">AS18-Quarter!AV18</f>
        <v>0</v>
      </c>
    </row>
    <row r="19" customFormat="false" ht="12.5" hidden="false" customHeight="false" outlineLevel="0" collapsed="false">
      <c r="A19" s="290" t="s">
        <v>288</v>
      </c>
      <c r="B19" s="306" t="n">
        <f aca="false">'England - Qtr'!B19+'Northern Ireland - Qtr'!B19+'Scotland - Qtr'!B19+'Wales - Qtr'!B19</f>
        <v>320.89</v>
      </c>
      <c r="C19" s="306" t="n">
        <f aca="false">'England - Qtr'!C19+'Northern Ireland - Qtr'!C19+'Scotland - Qtr'!C19+'Wales - Qtr'!C19</f>
        <v>320.52</v>
      </c>
      <c r="D19" s="306" t="n">
        <f aca="false">'England - Qtr'!D19+'Northern Ireland - Qtr'!D19+'Scotland - Qtr'!D19+'Wales - Qtr'!D19</f>
        <v>321.18</v>
      </c>
      <c r="E19" s="306" t="n">
        <f aca="false">'England - Qtr'!E19+'Northern Ireland - Qtr'!E19+'Scotland - Qtr'!E19+'Wales - Qtr'!E19</f>
        <v>323.57</v>
      </c>
      <c r="F19" s="306" t="n">
        <f aca="false">'England - Qtr'!F19+'Northern Ireland - Qtr'!F19+'Scotland - Qtr'!F19+'Wales - Qtr'!F19</f>
        <v>1163.51</v>
      </c>
      <c r="G19" s="306" t="n">
        <f aca="false">'England - Qtr'!G19+'Northern Ireland - Qtr'!G19+'Scotland - Qtr'!G19+'Wales - Qtr'!G19</f>
        <v>1148.48</v>
      </c>
      <c r="H19" s="306" t="n">
        <f aca="false">'England - Qtr'!H19+'Northern Ireland - Qtr'!H19+'Scotland - Qtr'!H19+'Wales - Qtr'!H19</f>
        <v>1152.58</v>
      </c>
      <c r="I19" s="306" t="n">
        <f aca="false">'England - Qtr'!I19+'Northern Ireland - Qtr'!I19+'Scotland - Qtr'!I19+'Wales - Qtr'!I19</f>
        <v>1155.73</v>
      </c>
      <c r="J19" s="306" t="n">
        <f aca="false">'England - Qtr'!J19+'Northern Ireland - Qtr'!J19+'Scotland - Qtr'!J19+'Wales - Qtr'!J19</f>
        <v>1165.91</v>
      </c>
      <c r="K19" s="306" t="n">
        <f aca="false">'England - Qtr'!K19+'Northern Ireland - Qtr'!K19+'Scotland - Qtr'!K19+'Wales - Qtr'!K19</f>
        <v>2123.97</v>
      </c>
      <c r="L19" s="306" t="n">
        <f aca="false">'England - Qtr'!L19+'Northern Ireland - Qtr'!L19+'Scotland - Qtr'!L19+'Wales - Qtr'!L19</f>
        <v>2772.77</v>
      </c>
      <c r="M19" s="306" t="n">
        <f aca="false">'England - Qtr'!M19+'Northern Ireland - Qtr'!M19+'Scotland - Qtr'!M19+'Wales - Qtr'!M19</f>
        <v>1954.77</v>
      </c>
      <c r="N19" s="306" t="n">
        <f aca="false">'England - Qtr'!N19+'Northern Ireland - Qtr'!N19+'Scotland - Qtr'!N19+'Wales - Qtr'!N19</f>
        <v>1954.77</v>
      </c>
      <c r="O19" s="306" t="n">
        <f aca="false">'England - Qtr'!O19+'Northern Ireland - Qtr'!O19+'Scotland - Qtr'!O19+'Wales - Qtr'!O19</f>
        <v>2042.6</v>
      </c>
      <c r="P19" s="306" t="n">
        <f aca="false">'England - Qtr'!P19+'Northern Ireland - Qtr'!P19+'Scotland - Qtr'!P19+'Wales - Qtr'!P19</f>
        <v>2169.42</v>
      </c>
      <c r="Q19" s="306" t="n">
        <f aca="false">'England - Qtr'!Q19+'Northern Ireland - Qtr'!Q19+'Scotland - Qtr'!Q19+'Wales - Qtr'!Q19</f>
        <v>2254.89</v>
      </c>
      <c r="R19" s="306" t="n">
        <f aca="false">'England - Qtr'!R19+'Northern Ireland - Qtr'!R19+'Scotland - Qtr'!R19+'Wales - Qtr'!R19</f>
        <v>2258.03</v>
      </c>
      <c r="S19" s="306" t="n">
        <f aca="false">'England - Qtr'!S19+'Northern Ireland - Qtr'!S19+'Scotland - Qtr'!S19+'Wales - Qtr'!S19</f>
        <v>2294.06</v>
      </c>
      <c r="T19" s="306" t="n">
        <f aca="false">'England - Qtr'!T19+'Northern Ireland - Qtr'!T19+'Scotland - Qtr'!T19+'Wales - Qtr'!T19</f>
        <v>2295.4</v>
      </c>
      <c r="U19" s="306" t="n">
        <f aca="false">'England - Qtr'!U19+'Northern Ireland - Qtr'!U19+'Scotland - Qtr'!U19+'Wales - Qtr'!U19</f>
        <v>2960.52</v>
      </c>
      <c r="V19" s="306" t="n">
        <f aca="false">'England - Qtr'!V19+'Northern Ireland - Qtr'!V19+'Scotland - Qtr'!V19+'Wales - Qtr'!V19</f>
        <v>2604.07</v>
      </c>
      <c r="W19" s="306" t="n">
        <f aca="false">'England - Qtr'!W19+'Northern Ireland - Qtr'!W19+'Scotland - Qtr'!W19+'Wales - Qtr'!W19</f>
        <v>2769.05</v>
      </c>
      <c r="X19" s="306" t="n">
        <f aca="false">'England - Qtr'!X19+'Northern Ireland - Qtr'!X19+'Scotland - Qtr'!X19+'Wales - Qtr'!X19</f>
        <v>2769.94</v>
      </c>
      <c r="Y19" s="306" t="n">
        <f aca="false">'England - Qtr'!Y19+'Northern Ireland - Qtr'!Y19+'Scotland - Qtr'!Y19+'Wales - Qtr'!Y19</f>
        <v>2779.47</v>
      </c>
      <c r="Z19" s="306" t="n">
        <f aca="false">'England - Qtr'!Z19+'Northern Ireland - Qtr'!Z19+'Scotland - Qtr'!Z19+'Wales - Qtr'!Z19</f>
        <v>2833.55</v>
      </c>
      <c r="AA19" s="306" t="n">
        <f aca="false">'England - Qtr'!AA19+'Northern Ireland - Qtr'!AA19+'Scotland - Qtr'!AA19+'Wales - Qtr'!AA19</f>
        <v>2967.84</v>
      </c>
      <c r="AB19" s="306" t="n">
        <f aca="false">'England - Qtr'!AB19+'Northern Ireland - Qtr'!AB19+'Scotland - Qtr'!AB19+'Wales - Qtr'!AB19</f>
        <v>3020.19</v>
      </c>
      <c r="AC19" s="306" t="n">
        <f aca="false">'England - Qtr'!AC19+'Northern Ireland - Qtr'!AC19+'Scotland - Qtr'!AC19+'Wales - Qtr'!AC19</f>
        <v>3020.19</v>
      </c>
      <c r="AD19" s="306" t="n">
        <f aca="false">'England - Qtr'!AD19+'Northern Ireland - Qtr'!AD19+'Scotland - Qtr'!AD19+'Wales - Qtr'!AD19</f>
        <v>3020.19</v>
      </c>
      <c r="AE19" s="306" t="n">
        <f aca="false">'England - Qtr'!AE19+'Northern Ireland - Qtr'!AE19+'Scotland - Qtr'!AE19+'Wales - Qtr'!AE19</f>
        <v>3289.27</v>
      </c>
      <c r="AF19" s="306" t="n">
        <f aca="false">'England - Qtr'!AF19+'Northern Ireland - Qtr'!AF19+'Scotland - Qtr'!AF19+'Wales - Qtr'!AF19</f>
        <v>3731.27</v>
      </c>
      <c r="AG19" s="306" t="n">
        <f aca="false">'England - Qtr'!AG19+'Northern Ireland - Qtr'!AG19+'Scotland - Qtr'!AG19+'Wales - Qtr'!AG19</f>
        <v>4463.27</v>
      </c>
      <c r="AH19" s="306" t="n">
        <f aca="false">'England - Qtr'!AH19+'Northern Ireland - Qtr'!AH19+'Scotland - Qtr'!AH19+'Wales - Qtr'!AH19</f>
        <v>4463.27</v>
      </c>
      <c r="AI19" s="306" t="n">
        <f aca="false">'England - Qtr'!AI19+'Northern Ireland - Qtr'!AI19+'Scotland - Qtr'!AI19+'Wales - Qtr'!AI19</f>
        <v>4519.26</v>
      </c>
      <c r="AJ19" s="306" t="n">
        <f aca="false">'England - Qtr'!AJ19+'Northern Ireland - Qtr'!AJ19+'Scotland - Qtr'!AJ19+'Wales - Qtr'!AJ19</f>
        <v>4519.26</v>
      </c>
      <c r="AK19" s="306" t="n">
        <f aca="false">'England - Qtr'!AK19+'Northern Ireland - Qtr'!AK19+'Scotland - Qtr'!AK19+'Wales - Qtr'!AK19</f>
        <v>4519.26</v>
      </c>
      <c r="AL19" s="306" t="n">
        <f aca="false">'England - Qtr'!AL19+'Northern Ireland - Qtr'!AL19+'Scotland - Qtr'!AL19+'Wales - Qtr'!AL19</f>
        <v>4543.26</v>
      </c>
      <c r="AM19" s="306" t="n">
        <f aca="false">'England - Qtr'!AM19+'Northern Ireland - Qtr'!AM19+'Scotland - Qtr'!AM19+'Wales - Qtr'!AM19</f>
        <v>4552.05</v>
      </c>
      <c r="AN19" s="306" t="n">
        <f aca="false">'England - Qtr'!AN19+'Northern Ireland - Qtr'!AN19+'Scotland - Qtr'!AN19+'Wales - Qtr'!AN19</f>
        <v>4552.05</v>
      </c>
      <c r="AO19" s="306" t="n">
        <f aca="false">'England - Qtr'!AO19+'Northern Ireland - Qtr'!AO19+'Scotland - Qtr'!AO19+'Wales - Qtr'!AO19</f>
        <v>4552.05</v>
      </c>
      <c r="AP19" s="306" t="n">
        <f aca="false">'England - Qtr'!AP19+'Northern Ireland - Qtr'!AP19+'Scotland - Qtr'!AP19+'Wales - Qtr'!AP19</f>
        <v>4552.53</v>
      </c>
      <c r="AQ19" s="306" t="n">
        <f aca="false">'England - Qtr'!AQ19+'Northern Ireland - Qtr'!AQ19+'Scotland - Qtr'!AQ19+'Wales - Qtr'!AQ19</f>
        <v>4555.29</v>
      </c>
      <c r="AR19" s="306" t="n">
        <f aca="false">'England - Qtr'!AR19+'Northern Ireland - Qtr'!AR19+'Scotland - Qtr'!AR19+'Wales - Qtr'!AR19</f>
        <v>4555.86</v>
      </c>
      <c r="AS19" s="306" t="n">
        <f aca="false">'England - Qtr'!AS19+'Northern Ireland - Qtr'!AS19+'Scotland - Qtr'!AS19+'Wales - Qtr'!AS19</f>
        <v>4555.86</v>
      </c>
      <c r="AT19" s="306"/>
      <c r="AU19" s="307" t="n">
        <f aca="false">B19-Quarter!E19</f>
        <v>-0.109999999999957</v>
      </c>
      <c r="AV19" s="307" t="n">
        <f aca="false">C19-Quarter!F19</f>
        <v>-0.480000000000018</v>
      </c>
      <c r="AW19" s="307" t="n">
        <f aca="false">D19-Quarter!G19</f>
        <v>0.17999999999995</v>
      </c>
      <c r="AX19" s="307" t="n">
        <f aca="false">E19-Quarter!H19</f>
        <v>-0.430000000000007</v>
      </c>
      <c r="AY19" s="307" t="n">
        <f aca="false">F19-Quarter!I19</f>
        <v>-0.490000000000009</v>
      </c>
      <c r="AZ19" s="307" t="n">
        <f aca="false">G19-Quarter!J19</f>
        <v>0.480000000000246</v>
      </c>
      <c r="BA19" s="307" t="n">
        <f aca="false">H19-Quarter!K19</f>
        <v>-0.419999999999845</v>
      </c>
      <c r="BB19" s="307" t="n">
        <f aca="false">I19-Quarter!L19</f>
        <v>-0.269999999999754</v>
      </c>
      <c r="BC19" s="307" t="n">
        <f aca="false">J19-Quarter!M19</f>
        <v>-0.0899999999999181</v>
      </c>
      <c r="BD19" s="307" t="n">
        <f aca="false">K19-Quarter!N19</f>
        <v>-0.0300000000002001</v>
      </c>
      <c r="BE19" s="307" t="n">
        <f aca="false">L19-Quarter!O19</f>
        <v>-0.230000000000018</v>
      </c>
      <c r="BF19" s="307" t="n">
        <f aca="false">M19-Quarter!P19</f>
        <v>-0.230000000000018</v>
      </c>
      <c r="BG19" s="307" t="n">
        <f aca="false">N19-Quarter!Q19</f>
        <v>-0.230000000000018</v>
      </c>
      <c r="BH19" s="307" t="n">
        <f aca="false">O19-Quarter!R19</f>
        <v>-0.400000000000091</v>
      </c>
      <c r="BI19" s="307" t="n">
        <f aca="false">P19-Quarter!S19</f>
        <v>0.420000000000073</v>
      </c>
      <c r="BJ19" s="307" t="n">
        <f aca="false">Q19-Quarter!T19</f>
        <v>-0.110000000000127</v>
      </c>
      <c r="BK19" s="307" t="n">
        <f aca="false">R19-Quarter!U19</f>
        <v>0.0299999999997453</v>
      </c>
      <c r="BL19" s="307" t="n">
        <f aca="false">S19-Quarter!V19</f>
        <v>0</v>
      </c>
      <c r="BM19" s="307" t="n">
        <f aca="false">T19-Quarter!W19</f>
        <v>0</v>
      </c>
      <c r="BN19" s="307" t="n">
        <f aca="false">U19-Quarter!X19</f>
        <v>0</v>
      </c>
      <c r="BO19" s="307" t="n">
        <f aca="false">V19-Quarter!Y19</f>
        <v>0</v>
      </c>
      <c r="BP19" s="307" t="n">
        <f aca="false">W19-Quarter!Z19</f>
        <v>0</v>
      </c>
      <c r="BQ19" s="307" t="n">
        <f aca="false">X19-Quarter!AA19</f>
        <v>0</v>
      </c>
      <c r="BR19" s="307" t="n">
        <f aca="false">Y19-Quarter!AB19</f>
        <v>0</v>
      </c>
      <c r="BS19" s="307" t="n">
        <f aca="false">Z19-Quarter!AC19</f>
        <v>0</v>
      </c>
      <c r="BT19" s="307" t="n">
        <f aca="false">AA19-Quarter!AD19</f>
        <v>0</v>
      </c>
      <c r="BU19" s="307" t="n">
        <f aca="false">AB19-Quarter!AE19</f>
        <v>0</v>
      </c>
      <c r="BV19" s="307" t="n">
        <f aca="false">AC19-Quarter!AF19</f>
        <v>0</v>
      </c>
      <c r="BW19" s="307" t="n">
        <f aca="false">AD19-Quarter!AG19</f>
        <v>0</v>
      </c>
      <c r="BX19" s="307" t="n">
        <f aca="false">AE19-Quarter!AH19</f>
        <v>0</v>
      </c>
      <c r="BY19" s="307" t="n">
        <f aca="false">AF19-Quarter!AI19</f>
        <v>0</v>
      </c>
      <c r="BZ19" s="307" t="n">
        <f aca="false">AG19-Quarter!AJ19</f>
        <v>0</v>
      </c>
      <c r="CA19" s="307" t="n">
        <f aca="false">AH19-Quarter!AK19</f>
        <v>0</v>
      </c>
      <c r="CB19" s="307" t="n">
        <f aca="false">AI19-Quarter!AL19</f>
        <v>0</v>
      </c>
      <c r="CC19" s="307" t="n">
        <f aca="false">AJ19-Quarter!AM19</f>
        <v>0</v>
      </c>
      <c r="CD19" s="307" t="n">
        <f aca="false">AK19-Quarter!AN19</f>
        <v>0</v>
      </c>
      <c r="CE19" s="307" t="n">
        <f aca="false">AL19-Quarter!AO19</f>
        <v>0</v>
      </c>
      <c r="CF19" s="307" t="n">
        <f aca="false">AM19-Quarter!AP19</f>
        <v>0</v>
      </c>
      <c r="CG19" s="307" t="n">
        <f aca="false">AN19-Quarter!AQ19</f>
        <v>0</v>
      </c>
      <c r="CH19" s="307" t="n">
        <f aca="false">AO19-Quarter!AR19</f>
        <v>0</v>
      </c>
      <c r="CI19" s="307" t="n">
        <f aca="false">AP19-Quarter!AS19</f>
        <v>0</v>
      </c>
      <c r="CJ19" s="308" t="n">
        <f aca="false">AQ19-Quarter!AT19</f>
        <v>0</v>
      </c>
      <c r="CK19" s="308" t="n">
        <f aca="false">AR19-Quarter!AU19</f>
        <v>0</v>
      </c>
      <c r="CL19" s="308" t="n">
        <f aca="false">AS19-Quarter!AV19</f>
        <v>0</v>
      </c>
    </row>
    <row r="20" customFormat="false" ht="13" hidden="false" customHeight="false" outlineLevel="0" collapsed="false">
      <c r="A20" s="291" t="s">
        <v>289</v>
      </c>
      <c r="B20" s="306" t="n">
        <f aca="false">'England - Qtr'!B20+'Northern Ireland - Qtr'!B20+'Scotland - Qtr'!B20+'Wales - Qtr'!B20</f>
        <v>9256.27</v>
      </c>
      <c r="C20" s="306" t="n">
        <f aca="false">'England - Qtr'!C20+'Northern Ireland - Qtr'!C20+'Scotland - Qtr'!C20+'Wales - Qtr'!C20</f>
        <v>9553.65</v>
      </c>
      <c r="D20" s="306" t="n">
        <f aca="false">'England - Qtr'!D20+'Northern Ireland - Qtr'!D20+'Scotland - Qtr'!D20+'Wales - Qtr'!D20</f>
        <v>9948.12</v>
      </c>
      <c r="E20" s="306" t="n">
        <f aca="false">'England - Qtr'!E20+'Northern Ireland - Qtr'!E20+'Scotland - Qtr'!E20+'Wales - Qtr'!E20</f>
        <v>10513.25</v>
      </c>
      <c r="F20" s="306" t="n">
        <f aca="false">'England - Qtr'!F20+'Northern Ireland - Qtr'!F20+'Scotland - Qtr'!F20+'Wales - Qtr'!F20</f>
        <v>12381.66</v>
      </c>
      <c r="G20" s="306" t="n">
        <f aca="false">'England - Qtr'!G20+'Northern Ireland - Qtr'!G20+'Scotland - Qtr'!G20+'Wales - Qtr'!G20</f>
        <v>13377.17</v>
      </c>
      <c r="H20" s="306" t="n">
        <f aca="false">'England - Qtr'!H20+'Northern Ireland - Qtr'!H20+'Scotland - Qtr'!H20+'Wales - Qtr'!H20</f>
        <v>14164.89</v>
      </c>
      <c r="I20" s="306" t="n">
        <f aca="false">'England - Qtr'!I20+'Northern Ireland - Qtr'!I20+'Scotland - Qtr'!I20+'Wales - Qtr'!I20</f>
        <v>14915.74</v>
      </c>
      <c r="J20" s="306" t="n">
        <f aca="false">'England - Qtr'!J20+'Northern Ireland - Qtr'!J20+'Scotland - Qtr'!J20+'Wales - Qtr'!J20</f>
        <v>15648.77</v>
      </c>
      <c r="K20" s="306" t="n">
        <f aca="false">'England - Qtr'!K20+'Northern Ireland - Qtr'!K20+'Scotland - Qtr'!K20+'Wales - Qtr'!K20</f>
        <v>18252.31</v>
      </c>
      <c r="L20" s="306" t="n">
        <f aca="false">'England - Qtr'!L20+'Northern Ireland - Qtr'!L20+'Scotland - Qtr'!L20+'Wales - Qtr'!L20</f>
        <v>19668.12</v>
      </c>
      <c r="M20" s="306" t="n">
        <f aca="false">'England - Qtr'!M20+'Northern Ireland - Qtr'!M20+'Scotland - Qtr'!M20+'Wales - Qtr'!M20</f>
        <v>19470.78</v>
      </c>
      <c r="N20" s="306" t="n">
        <f aca="false">'England - Qtr'!N20+'Northern Ireland - Qtr'!N20+'Scotland - Qtr'!N20+'Wales - Qtr'!N20</f>
        <v>19960.85</v>
      </c>
      <c r="O20" s="306" t="n">
        <f aca="false">'England - Qtr'!O20+'Northern Ireland - Qtr'!O20+'Scotland - Qtr'!O20+'Wales - Qtr'!O20</f>
        <v>22347.37</v>
      </c>
      <c r="P20" s="306" t="n">
        <f aca="false">'England - Qtr'!P20+'Northern Ireland - Qtr'!P20+'Scotland - Qtr'!P20+'Wales - Qtr'!P20</f>
        <v>23336.22</v>
      </c>
      <c r="Q20" s="306" t="n">
        <f aca="false">'England - Qtr'!Q20+'Northern Ireland - Qtr'!Q20+'Scotland - Qtr'!Q20+'Wales - Qtr'!Q20</f>
        <v>24239.73</v>
      </c>
      <c r="R20" s="306" t="n">
        <f aca="false">'England - Qtr'!R20+'Northern Ireland - Qtr'!R20+'Scotland - Qtr'!R20+'Wales - Qtr'!R20</f>
        <v>24919.67</v>
      </c>
      <c r="S20" s="306" t="n">
        <f aca="false">'England - Qtr'!S20+'Northern Ireland - Qtr'!S20+'Scotland - Qtr'!S20+'Wales - Qtr'!S20</f>
        <v>27884.11</v>
      </c>
      <c r="T20" s="306" t="n">
        <f aca="false">'England - Qtr'!T20+'Northern Ireland - Qtr'!T20+'Scotland - Qtr'!T20+'Wales - Qtr'!T20</f>
        <v>28603.76</v>
      </c>
      <c r="U20" s="306" t="n">
        <f aca="false">'England - Qtr'!U20+'Northern Ireland - Qtr'!U20+'Scotland - Qtr'!U20+'Wales - Qtr'!U20</f>
        <v>30058.38</v>
      </c>
      <c r="V20" s="306" t="n">
        <f aca="false">'England - Qtr'!V20+'Northern Ireland - Qtr'!V20+'Scotland - Qtr'!V20+'Wales - Qtr'!V20</f>
        <v>30965.77</v>
      </c>
      <c r="W20" s="306" t="n">
        <f aca="false">'England - Qtr'!W20+'Northern Ireland - Qtr'!W20+'Scotland - Qtr'!W20+'Wales - Qtr'!W20</f>
        <v>32751.52</v>
      </c>
      <c r="X20" s="306" t="n">
        <f aca="false">'England - Qtr'!X20+'Northern Ireland - Qtr'!X20+'Scotland - Qtr'!X20+'Wales - Qtr'!X20</f>
        <v>33401.3</v>
      </c>
      <c r="Y20" s="306" t="n">
        <f aca="false">'England - Qtr'!Y20+'Northern Ireland - Qtr'!Y20+'Scotland - Qtr'!Y20+'Wales - Qtr'!Y20</f>
        <v>34434.14</v>
      </c>
      <c r="Z20" s="306" t="n">
        <f aca="false">'England - Qtr'!Z20+'Northern Ireland - Qtr'!Z20+'Scotland - Qtr'!Z20+'Wales - Qtr'!Z20</f>
        <v>35650.75</v>
      </c>
      <c r="AA20" s="306" t="n">
        <f aca="false">'England - Qtr'!AA20+'Northern Ireland - Qtr'!AA20+'Scotland - Qtr'!AA20+'Wales - Qtr'!AA20</f>
        <v>37446.88</v>
      </c>
      <c r="AB20" s="306" t="n">
        <f aca="false">'England - Qtr'!AB20+'Northern Ireland - Qtr'!AB20+'Scotland - Qtr'!AB20+'Wales - Qtr'!AB20</f>
        <v>38228.91</v>
      </c>
      <c r="AC20" s="306" t="n">
        <f aca="false">'England - Qtr'!AC20+'Northern Ireland - Qtr'!AC20+'Scotland - Qtr'!AC20+'Wales - Qtr'!AC20</f>
        <v>39150.75</v>
      </c>
      <c r="AD20" s="306" t="n">
        <f aca="false">'England - Qtr'!AD20+'Northern Ireland - Qtr'!AD20+'Scotland - Qtr'!AD20+'Wales - Qtr'!AD20</f>
        <v>40292.55</v>
      </c>
      <c r="AE20" s="306" t="n">
        <f aca="false">'England - Qtr'!AE20+'Northern Ireland - Qtr'!AE20+'Scotland - Qtr'!AE20+'Wales - Qtr'!AE20</f>
        <v>41976.75</v>
      </c>
      <c r="AF20" s="306" t="n">
        <f aca="false">'England - Qtr'!AF20+'Northern Ireland - Qtr'!AF20+'Scotland - Qtr'!AF20+'Wales - Qtr'!AF20</f>
        <v>42687.99</v>
      </c>
      <c r="AG20" s="306" t="n">
        <f aca="false">'England - Qtr'!AG20+'Northern Ireland - Qtr'!AG20+'Scotland - Qtr'!AG20+'Wales - Qtr'!AG20</f>
        <v>43804.65</v>
      </c>
      <c r="AH20" s="306" t="n">
        <f aca="false">'England - Qtr'!AH20+'Northern Ireland - Qtr'!AH20+'Scotland - Qtr'!AH20+'Wales - Qtr'!AH20</f>
        <v>44128.26</v>
      </c>
      <c r="AI20" s="306" t="n">
        <f aca="false">'England - Qtr'!AI20+'Northern Ireland - Qtr'!AI20+'Scotland - Qtr'!AI20+'Wales - Qtr'!AI20</f>
        <v>44783.23</v>
      </c>
      <c r="AJ20" s="306" t="n">
        <f aca="false">'England - Qtr'!AJ20+'Northern Ireland - Qtr'!AJ20+'Scotland - Qtr'!AJ20+'Wales - Qtr'!AJ20</f>
        <v>45683.49</v>
      </c>
      <c r="AK20" s="306" t="n">
        <f aca="false">'England - Qtr'!AK20+'Northern Ireland - Qtr'!AK20+'Scotland - Qtr'!AK20+'Wales - Qtr'!AK20</f>
        <v>46352.13</v>
      </c>
      <c r="AL20" s="306" t="n">
        <f aca="false">'England - Qtr'!AL20+'Northern Ireland - Qtr'!AL20+'Scotland - Qtr'!AL20+'Wales - Qtr'!AL20</f>
        <v>46831.92</v>
      </c>
      <c r="AM20" s="306" t="n">
        <f aca="false">'England - Qtr'!AM20+'Northern Ireland - Qtr'!AM20+'Scotland - Qtr'!AM20+'Wales - Qtr'!AM20</f>
        <v>47159.85</v>
      </c>
      <c r="AN20" s="306" t="n">
        <f aca="false">'England - Qtr'!AN20+'Northern Ireland - Qtr'!AN20+'Scotland - Qtr'!AN20+'Wales - Qtr'!AN20</f>
        <v>47458.92</v>
      </c>
      <c r="AO20" s="306" t="n">
        <f aca="false">'England - Qtr'!AO20+'Northern Ireland - Qtr'!AO20+'Scotland - Qtr'!AO20+'Wales - Qtr'!AO20</f>
        <v>47599.89</v>
      </c>
      <c r="AP20" s="306" t="n">
        <f aca="false">'England - Qtr'!AP20+'Northern Ireland - Qtr'!AP20+'Scotland - Qtr'!AP20+'Wales - Qtr'!AP20</f>
        <v>47813.44</v>
      </c>
      <c r="AQ20" s="306" t="n">
        <f aca="false">'England - Qtr'!AQ20+'Northern Ireland - Qtr'!AQ20+'Scotland - Qtr'!AQ20+'Wales - Qtr'!AQ20</f>
        <v>47998.01</v>
      </c>
      <c r="AR20" s="306" t="n">
        <f aca="false">'England - Qtr'!AR20+'Northern Ireland - Qtr'!AR20+'Scotland - Qtr'!AR20+'Wales - Qtr'!AR20</f>
        <v>48423.75</v>
      </c>
      <c r="AS20" s="306" t="n">
        <f aca="false">'England - Qtr'!AS20+'Northern Ireland - Qtr'!AS20+'Scotland - Qtr'!AS20+'Wales - Qtr'!AS20</f>
        <v>49032.7</v>
      </c>
      <c r="AT20" s="306"/>
      <c r="AU20" s="307" t="n">
        <f aca="false">B20-Quarter!E20</f>
        <v>0.270000000000437</v>
      </c>
      <c r="AV20" s="307" t="n">
        <f aca="false">C20-Quarter!F20</f>
        <v>-0.350000000000364</v>
      </c>
      <c r="AW20" s="307" t="n">
        <f aca="false">D20-Quarter!G20</f>
        <v>-0.880000000001019</v>
      </c>
      <c r="AX20" s="307" t="n">
        <f aca="false">E20-Quarter!H20</f>
        <v>-0.750000000001819</v>
      </c>
      <c r="AY20" s="307" t="n">
        <f aca="false">F20-Quarter!I20</f>
        <v>-0.340000000000146</v>
      </c>
      <c r="AZ20" s="307" t="n">
        <f aca="false">G20-Quarter!J20</f>
        <v>-0.829999999998108</v>
      </c>
      <c r="BA20" s="307" t="n">
        <f aca="false">H20-Quarter!K20</f>
        <v>-0.110000000000582</v>
      </c>
      <c r="BB20" s="307" t="n">
        <f aca="false">I20-Quarter!L20</f>
        <v>-1.26000000000022</v>
      </c>
      <c r="BC20" s="307" t="n">
        <f aca="false">J20-Quarter!M20</f>
        <v>-2.23000000000138</v>
      </c>
      <c r="BD20" s="307" t="n">
        <f aca="false">K20-Quarter!N20</f>
        <v>-0.68999999999869</v>
      </c>
      <c r="BE20" s="307" t="n">
        <f aca="false">L20-Quarter!O20</f>
        <v>1.12000000000262</v>
      </c>
      <c r="BF20" s="307" t="n">
        <f aca="false">M20-Quarter!P20</f>
        <v>0.780000000002474</v>
      </c>
      <c r="BG20" s="307" t="n">
        <f aca="false">N20-Quarter!Q20</f>
        <v>-0.150000000001455</v>
      </c>
      <c r="BH20" s="307" t="n">
        <f aca="false">O20-Quarter!R20</f>
        <v>-0.630000000001019</v>
      </c>
      <c r="BI20" s="307" t="n">
        <f aca="false">P20-Quarter!S20</f>
        <v>-0.779999999998836</v>
      </c>
      <c r="BJ20" s="307" t="n">
        <f aca="false">Q20-Quarter!T20</f>
        <v>-2.2699999999968</v>
      </c>
      <c r="BK20" s="307" t="n">
        <f aca="false">R20-Quarter!U20</f>
        <v>-1.33000000000175</v>
      </c>
      <c r="BL20" s="307" t="n">
        <f aca="false">S20-Quarter!V20</f>
        <v>-0.00999999999839929</v>
      </c>
      <c r="BM20" s="307" t="n">
        <f aca="false">T20-Quarter!W20</f>
        <v>0</v>
      </c>
      <c r="BN20" s="307" t="n">
        <f aca="false">U20-Quarter!X20</f>
        <v>-0.00999999999839929</v>
      </c>
      <c r="BO20" s="307" t="n">
        <f aca="false">V20-Quarter!Y20</f>
        <v>0</v>
      </c>
      <c r="BP20" s="307" t="n">
        <f aca="false">W20-Quarter!Z20</f>
        <v>-0.00999999999839929</v>
      </c>
      <c r="BQ20" s="307" t="n">
        <f aca="false">X20-Quarter!AA20</f>
        <v>-0.0100000000020373</v>
      </c>
      <c r="BR20" s="307" t="n">
        <f aca="false">Y20-Quarter!AB20</f>
        <v>0.0100000000020373</v>
      </c>
      <c r="BS20" s="307" t="n">
        <f aca="false">Z20-Quarter!AC20</f>
        <v>0.0100000000020373</v>
      </c>
      <c r="BT20" s="307" t="n">
        <f aca="false">AA20-Quarter!AD20</f>
        <v>-0.0300000000061118</v>
      </c>
      <c r="BU20" s="307" t="n">
        <f aca="false">AB20-Quarter!AE20</f>
        <v>-0.00999999999476131</v>
      </c>
      <c r="BV20" s="307" t="n">
        <f aca="false">AC20-Quarter!AF20</f>
        <v>-0.00999999999476131</v>
      </c>
      <c r="BW20" s="307" t="n">
        <f aca="false">AD20-Quarter!AG20</f>
        <v>-0.0100000000020373</v>
      </c>
      <c r="BX20" s="307" t="n">
        <f aca="false">AE20-Quarter!AH20</f>
        <v>0</v>
      </c>
      <c r="BY20" s="307" t="n">
        <f aca="false">AF20-Quarter!AI20</f>
        <v>0</v>
      </c>
      <c r="BZ20" s="307" t="n">
        <f aca="false">AG20-Quarter!AJ20</f>
        <v>0</v>
      </c>
      <c r="CA20" s="307" t="n">
        <f aca="false">AH20-Quarter!AK20</f>
        <v>0</v>
      </c>
      <c r="CB20" s="307" t="n">
        <f aca="false">AI20-Quarter!AL20</f>
        <v>0</v>
      </c>
      <c r="CC20" s="307" t="n">
        <f aca="false">AJ20-Quarter!AM20</f>
        <v>0</v>
      </c>
      <c r="CD20" s="307" t="n">
        <f aca="false">AK20-Quarter!AN20</f>
        <v>0</v>
      </c>
      <c r="CE20" s="307" t="n">
        <f aca="false">AL20-Quarter!AO20</f>
        <v>0</v>
      </c>
      <c r="CF20" s="307" t="n">
        <f aca="false">AM20-Quarter!AP20</f>
        <v>0</v>
      </c>
      <c r="CG20" s="307" t="n">
        <f aca="false">AN20-Quarter!AQ20</f>
        <v>0</v>
      </c>
      <c r="CH20" s="307" t="n">
        <f aca="false">AO20-Quarter!AR20</f>
        <v>0</v>
      </c>
      <c r="CI20" s="307" t="n">
        <f aca="false">AP20-Quarter!AS20</f>
        <v>0</v>
      </c>
      <c r="CJ20" s="308" t="n">
        <f aca="false">AQ20-Quarter!AT20</f>
        <v>0</v>
      </c>
      <c r="CK20" s="308" t="n">
        <f aca="false">AR20-Quarter!AU20</f>
        <v>0</v>
      </c>
      <c r="CL20" s="308" t="n">
        <f aca="false">AS20-Quarter!AV20</f>
        <v>0</v>
      </c>
    </row>
    <row r="21" customFormat="false" ht="12.5" hidden="false" customHeight="false" outlineLevel="0" collapsed="false">
      <c r="A21" s="310"/>
      <c r="B21" s="310"/>
      <c r="AU21" s="307"/>
      <c r="AV21" s="307"/>
      <c r="AW21" s="307"/>
      <c r="AX21" s="307"/>
      <c r="AY21" s="307"/>
      <c r="AZ21" s="307"/>
      <c r="BA21" s="307"/>
      <c r="BB21" s="307"/>
      <c r="BC21" s="307"/>
      <c r="BD21" s="307"/>
      <c r="BE21" s="307"/>
      <c r="BF21" s="307"/>
      <c r="BG21" s="307"/>
      <c r="BH21" s="307"/>
      <c r="BI21" s="307"/>
      <c r="BJ21" s="307"/>
      <c r="BK21" s="307"/>
      <c r="BL21" s="307"/>
      <c r="BM21" s="307"/>
      <c r="BN21" s="307"/>
      <c r="BO21" s="307"/>
      <c r="BP21" s="307"/>
      <c r="BQ21" s="307"/>
      <c r="BR21" s="307"/>
      <c r="BS21" s="307"/>
      <c r="BT21" s="307"/>
      <c r="BU21" s="307"/>
      <c r="BV21" s="307"/>
      <c r="BW21" s="307"/>
      <c r="BX21" s="307"/>
      <c r="BY21" s="307"/>
      <c r="BZ21" s="307"/>
      <c r="CA21" s="307"/>
      <c r="CB21" s="307"/>
      <c r="CC21" s="307"/>
      <c r="CD21" s="307"/>
      <c r="CE21" s="307"/>
      <c r="CF21" s="307"/>
      <c r="CG21" s="307"/>
      <c r="CH21" s="307"/>
      <c r="CI21" s="307"/>
      <c r="CJ21" s="308"/>
    </row>
    <row r="22" customFormat="false" ht="13" hidden="false" customHeight="false" outlineLevel="0" collapsed="false">
      <c r="A22" s="311" t="s">
        <v>347</v>
      </c>
      <c r="B22" s="311"/>
      <c r="AU22" s="307"/>
      <c r="AV22" s="307"/>
      <c r="AW22" s="307"/>
      <c r="AX22" s="307"/>
      <c r="AY22" s="307"/>
      <c r="AZ22" s="307"/>
      <c r="BA22" s="307"/>
      <c r="BB22" s="307"/>
      <c r="BC22" s="307"/>
      <c r="BD22" s="307"/>
      <c r="BE22" s="307"/>
      <c r="BF22" s="307"/>
      <c r="BG22" s="307"/>
      <c r="BH22" s="307"/>
      <c r="BI22" s="307"/>
      <c r="BJ22" s="307"/>
      <c r="BK22" s="307"/>
      <c r="BL22" s="307"/>
      <c r="BM22" s="307"/>
      <c r="BN22" s="307"/>
      <c r="BO22" s="307"/>
      <c r="BP22" s="307"/>
      <c r="BQ22" s="307"/>
      <c r="BR22" s="307"/>
      <c r="BS22" s="307"/>
      <c r="BT22" s="307"/>
      <c r="BU22" s="307"/>
      <c r="BV22" s="307"/>
      <c r="BW22" s="307"/>
      <c r="BX22" s="307"/>
      <c r="BY22" s="307"/>
      <c r="BZ22" s="307"/>
      <c r="CA22" s="307"/>
      <c r="CB22" s="307"/>
      <c r="CC22" s="307"/>
      <c r="CD22" s="307"/>
      <c r="CE22" s="307"/>
      <c r="CF22" s="307"/>
      <c r="CG22" s="307"/>
      <c r="CH22" s="307"/>
      <c r="CI22" s="307"/>
      <c r="CJ22" s="308"/>
    </row>
    <row r="23" customFormat="false" ht="12.5" hidden="false" customHeight="false" outlineLevel="0" collapsed="false">
      <c r="A23" s="290" t="s">
        <v>141</v>
      </c>
      <c r="B23" s="312"/>
      <c r="C23" s="306" t="n">
        <f aca="false">'England - Qtr'!C23+'Northern Ireland - Qtr'!C23+'Scotland - Qtr'!C23+'Wales - Qtr'!C23</f>
        <v>2396.57</v>
      </c>
      <c r="D23" s="306" t="n">
        <f aca="false">'England - Qtr'!D23+'Northern Ireland - Qtr'!D23+'Scotland - Qtr'!D23+'Wales - Qtr'!D23</f>
        <v>2492.24</v>
      </c>
      <c r="E23" s="306" t="n">
        <f aca="false">'England - Qtr'!E23+'Northern Ireland - Qtr'!E23+'Scotland - Qtr'!E23+'Wales - Qtr'!E23</f>
        <v>1914.76</v>
      </c>
      <c r="F23" s="306" t="n">
        <f aca="false">'England - Qtr'!F23+'Northern Ireland - Qtr'!F23+'Scotland - Qtr'!F23+'Wales - Qtr'!F23</f>
        <v>4010.38</v>
      </c>
      <c r="G23" s="306" t="n">
        <f aca="false">'England - Qtr'!G23+'Northern Ireland - Qtr'!G23+'Scotland - Qtr'!G23+'Wales - Qtr'!G23</f>
        <v>3565.24</v>
      </c>
      <c r="H23" s="306" t="n">
        <f aca="false">'England - Qtr'!H23+'Northern Ireland - Qtr'!H23+'Scotland - Qtr'!H23+'Wales - Qtr'!H23</f>
        <v>2241.98</v>
      </c>
      <c r="I23" s="306" t="n">
        <f aca="false">'England - Qtr'!I23+'Northern Ireland - Qtr'!I23+'Scotland - Qtr'!I23+'Wales - Qtr'!I23</f>
        <v>2647.5</v>
      </c>
      <c r="J23" s="306" t="n">
        <f aca="false">'England - Qtr'!J23+'Northern Ireland - Qtr'!J23+'Scotland - Qtr'!J23+'Wales - Qtr'!J23</f>
        <v>3789.25</v>
      </c>
      <c r="K23" s="306" t="n">
        <f aca="false">'England - Qtr'!K23+'Northern Ireland - Qtr'!K23+'Scotland - Qtr'!K23+'Wales - Qtr'!K23</f>
        <v>3974.46</v>
      </c>
      <c r="L23" s="306" t="n">
        <f aca="false">'England - Qtr'!L23+'Northern Ireland - Qtr'!L23+'Scotland - Qtr'!L23+'Wales - Qtr'!L23</f>
        <v>3873.57</v>
      </c>
      <c r="M23" s="306" t="n">
        <f aca="false">'England - Qtr'!M23+'Northern Ireland - Qtr'!M23+'Scotland - Qtr'!M23+'Wales - Qtr'!M23</f>
        <v>2768.53</v>
      </c>
      <c r="N23" s="306" t="n">
        <f aca="false">'England - Qtr'!N23+'Northern Ireland - Qtr'!N23+'Scotland - Qtr'!N23+'Wales - Qtr'!N23</f>
        <v>6308.82</v>
      </c>
      <c r="O23" s="306" t="n">
        <f aca="false">'England - Qtr'!O23+'Northern Ireland - Qtr'!O23+'Scotland - Qtr'!O23+'Wales - Qtr'!O23</f>
        <v>6666.15</v>
      </c>
      <c r="P23" s="306" t="n">
        <f aca="false">'England - Qtr'!P23+'Northern Ireland - Qtr'!P23+'Scotland - Qtr'!P23+'Wales - Qtr'!P23</f>
        <v>3036.41</v>
      </c>
      <c r="Q23" s="306" t="n">
        <f aca="false">'England - Qtr'!Q23+'Northern Ireland - Qtr'!Q23+'Scotland - Qtr'!Q23+'Wales - Qtr'!Q23</f>
        <v>2884.03</v>
      </c>
      <c r="R23" s="306" t="n">
        <f aca="false">'England - Qtr'!R23+'Northern Ireland - Qtr'!R23+'Scotland - Qtr'!R23+'Wales - Qtr'!R23</f>
        <v>5968.05</v>
      </c>
      <c r="S23" s="306" t="n">
        <f aca="false">'England - Qtr'!S23+'Northern Ireland - Qtr'!S23+'Scotland - Qtr'!S23+'Wales - Qtr'!S23</f>
        <v>7160.86</v>
      </c>
      <c r="T23" s="306" t="n">
        <f aca="false">'England - Qtr'!T23+'Northern Ireland - Qtr'!T23+'Scotland - Qtr'!T23+'Wales - Qtr'!T23</f>
        <v>4757.43</v>
      </c>
      <c r="U23" s="306" t="n">
        <f aca="false">'England - Qtr'!U23+'Northern Ireland - Qtr'!U23+'Scotland - Qtr'!U23+'Wales - Qtr'!U23</f>
        <v>3809.02</v>
      </c>
      <c r="V23" s="306" t="n">
        <f aca="false">'England - Qtr'!V23+'Northern Ireland - Qtr'!V23+'Scotland - Qtr'!V23+'Wales - Qtr'!V23</f>
        <v>7124.66</v>
      </c>
      <c r="W23" s="306" t="n">
        <f aca="false">'England - Qtr'!W23+'Northern Ireland - Qtr'!W23+'Scotland - Qtr'!W23+'Wales - Qtr'!W23</f>
        <v>6324.27</v>
      </c>
      <c r="X23" s="306" t="n">
        <f aca="false">'England - Qtr'!X23+'Northern Ireland - Qtr'!X23+'Scotland - Qtr'!X23+'Wales - Qtr'!X23</f>
        <v>3957.09</v>
      </c>
      <c r="Y23" s="306" t="n">
        <f aca="false">'England - Qtr'!Y23+'Northern Ireland - Qtr'!Y23+'Scotland - Qtr'!Y23+'Wales - Qtr'!Y23</f>
        <v>4599.31</v>
      </c>
      <c r="Z23" s="306" t="n">
        <f aca="false">'England - Qtr'!Z23+'Northern Ireland - Qtr'!Z23+'Scotland - Qtr'!Z23+'Wales - Qtr'!Z23</f>
        <v>5873.01</v>
      </c>
      <c r="AA23" s="306" t="n">
        <f aca="false">'England - Qtr'!AA23+'Northern Ireland - Qtr'!AA23+'Scotland - Qtr'!AA23+'Wales - Qtr'!AA23</f>
        <v>7745.42</v>
      </c>
      <c r="AB23" s="306" t="n">
        <f aca="false">'England - Qtr'!AB23+'Northern Ireland - Qtr'!AB23+'Scotland - Qtr'!AB23+'Wales - Qtr'!AB23</f>
        <v>6186.06</v>
      </c>
      <c r="AC23" s="306" t="n">
        <f aca="false">'England - Qtr'!AC23+'Northern Ireland - Qtr'!AC23+'Scotland - Qtr'!AC23+'Wales - Qtr'!AC23</f>
        <v>5629.92</v>
      </c>
      <c r="AD23" s="306" t="n">
        <f aca="false">'England - Qtr'!AD23+'Northern Ireland - Qtr'!AD23+'Scotland - Qtr'!AD23+'Wales - Qtr'!AD23</f>
        <v>9163.83</v>
      </c>
      <c r="AE23" s="306" t="n">
        <f aca="false">'England - Qtr'!AE23+'Northern Ireland - Qtr'!AE23+'Scotland - Qtr'!AE23+'Wales - Qtr'!AE23</f>
        <v>9561.36</v>
      </c>
      <c r="AF23" s="306" t="n">
        <f aca="false">'England - Qtr'!AF23+'Northern Ireland - Qtr'!AF23+'Scotland - Qtr'!AF23+'Wales - Qtr'!AF23</f>
        <v>5436.63</v>
      </c>
      <c r="AG23" s="306" t="n">
        <f aca="false">'England - Qtr'!AG23+'Northern Ireland - Qtr'!AG23+'Scotland - Qtr'!AG23+'Wales - Qtr'!AG23</f>
        <v>5546.96</v>
      </c>
      <c r="AH23" s="306" t="n">
        <f aca="false">'England - Qtr'!AH23+'Northern Ireland - Qtr'!AH23+'Scotland - Qtr'!AH23+'Wales - Qtr'!AH23</f>
        <v>9837.46</v>
      </c>
      <c r="AI23" s="306" t="n">
        <f aca="false">'England - Qtr'!AI23+'Northern Ireland - Qtr'!AI23+'Scotland - Qtr'!AI23+'Wales - Qtr'!AI23</f>
        <v>9829.3</v>
      </c>
      <c r="AJ23" s="306" t="n">
        <f aca="false">'England - Qtr'!AJ23+'Northern Ireland - Qtr'!AJ23+'Scotland - Qtr'!AJ23+'Wales - Qtr'!AJ23</f>
        <v>6043.82</v>
      </c>
      <c r="AK23" s="306" t="n">
        <f aca="false">'England - Qtr'!AK23+'Northern Ireland - Qtr'!AK23+'Scotland - Qtr'!AK23+'Wales - Qtr'!AK23</f>
        <v>6796.8</v>
      </c>
      <c r="AL23" s="306" t="n">
        <f aca="false">'England - Qtr'!AL23+'Northern Ireland - Qtr'!AL23+'Scotland - Qtr'!AL23+'Wales - Qtr'!AL23</f>
        <v>9150.09</v>
      </c>
      <c r="AM23" s="306" t="n">
        <f aca="false">'England - Qtr'!AM23+'Northern Ireland - Qtr'!AM23+'Scotland - Qtr'!AM23+'Wales - Qtr'!AM23</f>
        <v>12874.88</v>
      </c>
      <c r="AN23" s="306" t="n">
        <f aca="false">'England - Qtr'!AN23+'Northern Ireland - Qtr'!AN23+'Scotland - Qtr'!AN23+'Wales - Qtr'!AN23</f>
        <v>6076.36</v>
      </c>
      <c r="AO23" s="306" t="n">
        <f aca="false">'England - Qtr'!AO23+'Northern Ireland - Qtr'!AO23+'Scotland - Qtr'!AO23+'Wales - Qtr'!AO23</f>
        <v>6647.22</v>
      </c>
      <c r="AP23" s="306" t="n">
        <f aca="false">'England - Qtr'!AP23+'Northern Ireland - Qtr'!AP23+'Scotland - Qtr'!AP23+'Wales - Qtr'!AP23</f>
        <v>9089.59</v>
      </c>
      <c r="AQ23" s="306" t="n">
        <f aca="false">'England - Qtr'!AQ23+'Northern Ireland - Qtr'!AQ23+'Scotland - Qtr'!AQ23+'Wales - Qtr'!AQ23</f>
        <v>9948</v>
      </c>
      <c r="AR23" s="306" t="n">
        <f aca="false">'England - Qtr'!AR23+'Northern Ireland - Qtr'!AR23+'Scotland - Qtr'!AR23+'Wales - Qtr'!AR23</f>
        <v>5325.24</v>
      </c>
      <c r="AS23" s="306" t="n">
        <f aca="false">'England - Qtr'!AS23+'Northern Ireland - Qtr'!AS23+'Scotland - Qtr'!AS23+'Wales - Qtr'!AS23</f>
        <v>4131.99</v>
      </c>
      <c r="AT23" s="306"/>
      <c r="AU23" s="307"/>
      <c r="AV23" s="307" t="n">
        <f aca="false">C23-SUM(Quarter!F24)</f>
        <v>0</v>
      </c>
      <c r="AW23" s="307" t="n">
        <f aca="false">D23-SUM(Quarter!G24)</f>
        <v>0</v>
      </c>
      <c r="AX23" s="307" t="n">
        <f aca="false">E23-SUM(Quarter!H24)</f>
        <v>0</v>
      </c>
      <c r="AY23" s="307" t="n">
        <f aca="false">F23-SUM(Quarter!I24)</f>
        <v>0</v>
      </c>
      <c r="AZ23" s="307" t="n">
        <f aca="false">G23-SUM(Quarter!J24)</f>
        <v>0.00999999999976353</v>
      </c>
      <c r="BA23" s="307" t="n">
        <f aca="false">H23-SUM(Quarter!K24)</f>
        <v>0</v>
      </c>
      <c r="BB23" s="307" t="n">
        <f aca="false">I23-SUM(Quarter!L24)</f>
        <v>0</v>
      </c>
      <c r="BC23" s="307" t="n">
        <f aca="false">J23-SUM(Quarter!M24)</f>
        <v>0.0100000000002183</v>
      </c>
      <c r="BD23" s="307" t="n">
        <f aca="false">K23-SUM(Quarter!N24)</f>
        <v>0</v>
      </c>
      <c r="BE23" s="307" t="n">
        <f aca="false">L23-SUM(Quarter!O24)</f>
        <v>-0.0100000000002183</v>
      </c>
      <c r="BF23" s="307" t="n">
        <f aca="false">M23-SUM(Quarter!P24)</f>
        <v>0</v>
      </c>
      <c r="BG23" s="307" t="n">
        <f aca="false">N23-SUM(Quarter!Q24)</f>
        <v>0.00999999999930878</v>
      </c>
      <c r="BH23" s="307" t="n">
        <f aca="false">O23-SUM(Quarter!R24)</f>
        <v>0</v>
      </c>
      <c r="BI23" s="307" t="n">
        <f aca="false">P23-SUM(Quarter!S24)</f>
        <v>0</v>
      </c>
      <c r="BJ23" s="307" t="n">
        <f aca="false">Q23-SUM(Quarter!T24)</f>
        <v>-0.00999999999976353</v>
      </c>
      <c r="BK23" s="307" t="n">
        <f aca="false">R23-SUM(Quarter!U24)</f>
        <v>0</v>
      </c>
      <c r="BL23" s="307" t="n">
        <f aca="false">S23-SUM(Quarter!V24)</f>
        <v>-0.00999999999930878</v>
      </c>
      <c r="BM23" s="307" t="n">
        <f aca="false">T23-SUM(Quarter!W24)</f>
        <v>0</v>
      </c>
      <c r="BN23" s="307" t="n">
        <f aca="false">U23-SUM(Quarter!X24)</f>
        <v>0</v>
      </c>
      <c r="BO23" s="307" t="n">
        <f aca="false">V23-SUM(Quarter!Y24)</f>
        <v>-0.00999999999930878</v>
      </c>
      <c r="BP23" s="307" t="n">
        <f aca="false">W23-SUM(Quarter!Z24)</f>
        <v>0</v>
      </c>
      <c r="BQ23" s="307" t="n">
        <f aca="false">X23-SUM(Quarter!AA24)</f>
        <v>0</v>
      </c>
      <c r="BR23" s="307" t="n">
        <f aca="false">Y23-SUM(Quarter!AB24)</f>
        <v>0</v>
      </c>
      <c r="BS23" s="307" t="n">
        <f aca="false">Z23-SUM(Quarter!AC24)</f>
        <v>0</v>
      </c>
      <c r="BT23" s="307" t="n">
        <f aca="false">AA23-SUM(Quarter!AD24)</f>
        <v>0</v>
      </c>
      <c r="BU23" s="307" t="n">
        <f aca="false">AB23-SUM(Quarter!AE24)</f>
        <v>0</v>
      </c>
      <c r="BV23" s="307" t="n">
        <f aca="false">AC23-SUM(Quarter!AF24)</f>
        <v>0</v>
      </c>
      <c r="BW23" s="307" t="n">
        <f aca="false">AD23-SUM(Quarter!AG24)</f>
        <v>0</v>
      </c>
      <c r="BX23" s="307" t="n">
        <f aca="false">AE23-SUM(Quarter!AH24)</f>
        <v>0</v>
      </c>
      <c r="BY23" s="307" t="n">
        <f aca="false">AF23-SUM(Quarter!AI24)</f>
        <v>0</v>
      </c>
      <c r="BZ23" s="307" t="n">
        <f aca="false">AG23-SUM(Quarter!AJ24)</f>
        <v>0</v>
      </c>
      <c r="CA23" s="307" t="n">
        <f aca="false">AH23-SUM(Quarter!AK24)</f>
        <v>0</v>
      </c>
      <c r="CB23" s="307" t="n">
        <f aca="false">AI23-SUM(Quarter!AL24)</f>
        <v>0</v>
      </c>
      <c r="CC23" s="307" t="n">
        <f aca="false">AJ23-SUM(Quarter!AM24)</f>
        <v>0</v>
      </c>
      <c r="CD23" s="307" t="n">
        <f aca="false">AK23-SUM(Quarter!AN24)</f>
        <v>0</v>
      </c>
      <c r="CE23" s="307" t="n">
        <f aca="false">AL23-SUM(Quarter!AO24)</f>
        <v>0</v>
      </c>
      <c r="CF23" s="307" t="n">
        <f aca="false">AM23-SUM(Quarter!AP24)</f>
        <v>0</v>
      </c>
      <c r="CG23" s="307" t="n">
        <f aca="false">AN23-SUM(Quarter!AQ24)</f>
        <v>0</v>
      </c>
      <c r="CH23" s="307" t="n">
        <f aca="false">AO23-SUM(Quarter!AR24)</f>
        <v>0</v>
      </c>
      <c r="CI23" s="307" t="n">
        <f aca="false">AP23-SUM(Quarter!AS24)</f>
        <v>0</v>
      </c>
      <c r="CJ23" s="308" t="n">
        <f aca="false">AQ23-SUM(Quarter!AT24)</f>
        <v>0</v>
      </c>
      <c r="CK23" s="308" t="n">
        <f aca="false">AR23-SUM(Quarter!AU24)</f>
        <v>0</v>
      </c>
      <c r="CL23" s="308" t="n">
        <f aca="false">AS23-SUM(Quarter!AV24)</f>
        <v>0</v>
      </c>
    </row>
    <row r="24" customFormat="false" ht="12.5" hidden="false" customHeight="false" outlineLevel="0" collapsed="false">
      <c r="A24" s="290" t="s">
        <v>142</v>
      </c>
      <c r="B24" s="312"/>
      <c r="C24" s="306" t="n">
        <f aca="false">'England - Qtr'!C24+'Northern Ireland - Qtr'!C24+'Scotland - Qtr'!C24+'Wales - Qtr'!C24</f>
        <v>998.07</v>
      </c>
      <c r="D24" s="306" t="n">
        <f aca="false">'England - Qtr'!D24+'Northern Ireland - Qtr'!D24+'Scotland - Qtr'!D24+'Wales - Qtr'!D24</f>
        <v>1128.61</v>
      </c>
      <c r="E24" s="306" t="n">
        <f aca="false">'England - Qtr'!E24+'Northern Ireland - Qtr'!E24+'Scotland - Qtr'!E24+'Wales - Qtr'!E24</f>
        <v>1098.46</v>
      </c>
      <c r="F24" s="306" t="n">
        <f aca="false">'England - Qtr'!F24+'Northern Ireland - Qtr'!F24+'Scotland - Qtr'!F24+'Wales - Qtr'!F24</f>
        <v>1923.9</v>
      </c>
      <c r="G24" s="306" t="n">
        <f aca="false">'England - Qtr'!G24+'Northern Ireland - Qtr'!G24+'Scotland - Qtr'!G24+'Wales - Qtr'!G24</f>
        <v>1507.03</v>
      </c>
      <c r="H24" s="306" t="n">
        <f aca="false">'England - Qtr'!H24+'Northern Ireland - Qtr'!H24+'Scotland - Qtr'!H24+'Wales - Qtr'!H24</f>
        <v>1649.94</v>
      </c>
      <c r="I24" s="306" t="n">
        <f aca="false">'England - Qtr'!I24+'Northern Ireland - Qtr'!I24+'Scotland - Qtr'!I24+'Wales - Qtr'!I24</f>
        <v>1707.45</v>
      </c>
      <c r="J24" s="306" t="n">
        <f aca="false">'England - Qtr'!J24+'Northern Ireland - Qtr'!J24+'Scotland - Qtr'!J24+'Wales - Qtr'!J24</f>
        <v>2738.73</v>
      </c>
      <c r="K24" s="306" t="n">
        <f aca="false">'England - Qtr'!K24+'Northern Ireland - Qtr'!K24+'Scotland - Qtr'!K24+'Wales - Qtr'!K24</f>
        <v>2804.61</v>
      </c>
      <c r="L24" s="306" t="n">
        <f aca="false">'England - Qtr'!L24+'Northern Ireland - Qtr'!L24+'Scotland - Qtr'!L24+'Wales - Qtr'!L24</f>
        <v>2614.93</v>
      </c>
      <c r="M24" s="306" t="n">
        <f aca="false">'England - Qtr'!M24+'Northern Ireland - Qtr'!M24+'Scotland - Qtr'!M24+'Wales - Qtr'!M24</f>
        <v>1965.32</v>
      </c>
      <c r="N24" s="306" t="n">
        <f aca="false">'England - Qtr'!N24+'Northern Ireland - Qtr'!N24+'Scotland - Qtr'!N24+'Wales - Qtr'!N24</f>
        <v>4086.92</v>
      </c>
      <c r="O24" s="306" t="n">
        <f aca="false">'England - Qtr'!O24+'Northern Ireland - Qtr'!O24+'Scotland - Qtr'!O24+'Wales - Qtr'!O24</f>
        <v>4383.82</v>
      </c>
      <c r="P24" s="306" t="n">
        <f aca="false">'England - Qtr'!P24+'Northern Ireland - Qtr'!P24+'Scotland - Qtr'!P24+'Wales - Qtr'!P24</f>
        <v>2092.07</v>
      </c>
      <c r="Q24" s="306" t="n">
        <f aca="false">'England - Qtr'!Q24+'Northern Ireland - Qtr'!Q24+'Scotland - Qtr'!Q24+'Wales - Qtr'!Q24</f>
        <v>2242.1</v>
      </c>
      <c r="R24" s="306" t="n">
        <f aca="false">'England - Qtr'!R24+'Northern Ireland - Qtr'!R24+'Scotland - Qtr'!R24+'Wales - Qtr'!R24</f>
        <v>4686.61</v>
      </c>
      <c r="S24" s="306" t="n">
        <f aca="false">'England - Qtr'!S24+'Northern Ireland - Qtr'!S24+'Scotland - Qtr'!S24+'Wales - Qtr'!S24</f>
        <v>4675.27</v>
      </c>
      <c r="T24" s="306" t="n">
        <f aca="false">'England - Qtr'!T24+'Northern Ireland - Qtr'!T24+'Scotland - Qtr'!T24+'Wales - Qtr'!T24</f>
        <v>3577.58</v>
      </c>
      <c r="U24" s="306" t="n">
        <f aca="false">'England - Qtr'!U24+'Northern Ireland - Qtr'!U24+'Scotland - Qtr'!U24+'Wales - Qtr'!U24</f>
        <v>3412.26</v>
      </c>
      <c r="V24" s="306" t="n">
        <f aca="false">'England - Qtr'!V24+'Northern Ireland - Qtr'!V24+'Scotland - Qtr'!V24+'Wales - Qtr'!V24</f>
        <v>5757.63</v>
      </c>
      <c r="W24" s="306" t="n">
        <f aca="false">'England - Qtr'!W24+'Northern Ireland - Qtr'!W24+'Scotland - Qtr'!W24+'Wales - Qtr'!W24</f>
        <v>5148.29</v>
      </c>
      <c r="X24" s="306" t="n">
        <f aca="false">'England - Qtr'!X24+'Northern Ireland - Qtr'!X24+'Scotland - Qtr'!X24+'Wales - Qtr'!X24</f>
        <v>3252.21</v>
      </c>
      <c r="Y24" s="306" t="n">
        <f aca="false">'England - Qtr'!Y24+'Northern Ireland - Qtr'!Y24+'Scotland - Qtr'!Y24+'Wales - Qtr'!Y24</f>
        <v>3581.88</v>
      </c>
      <c r="Z24" s="306" t="n">
        <f aca="false">'England - Qtr'!Z24+'Northern Ireland - Qtr'!Z24+'Scotland - Qtr'!Z24+'Wales - Qtr'!Z24</f>
        <v>4423.36</v>
      </c>
      <c r="AA24" s="306" t="n">
        <f aca="false">'England - Qtr'!AA24+'Northern Ireland - Qtr'!AA24+'Scotland - Qtr'!AA24+'Wales - Qtr'!AA24</f>
        <v>5162.04</v>
      </c>
      <c r="AB24" s="306" t="n">
        <f aca="false">'England - Qtr'!AB24+'Northern Ireland - Qtr'!AB24+'Scotland - Qtr'!AB24+'Wales - Qtr'!AB24</f>
        <v>3991.54</v>
      </c>
      <c r="AC24" s="306" t="n">
        <f aca="false">'England - Qtr'!AC24+'Northern Ireland - Qtr'!AC24+'Scotland - Qtr'!AC24+'Wales - Qtr'!AC24</f>
        <v>3959.23</v>
      </c>
      <c r="AD24" s="306" t="n">
        <f aca="false">'England - Qtr'!AD24+'Northern Ireland - Qtr'!AD24+'Scotland - Qtr'!AD24+'Wales - Qtr'!AD24</f>
        <v>7803.11</v>
      </c>
      <c r="AE24" s="306" t="n">
        <f aca="false">'England - Qtr'!AE24+'Northern Ireland - Qtr'!AE24+'Scotland - Qtr'!AE24+'Wales - Qtr'!AE24</f>
        <v>7927.02</v>
      </c>
      <c r="AF24" s="306" t="n">
        <f aca="false">'England - Qtr'!AF24+'Northern Ireland - Qtr'!AF24+'Scotland - Qtr'!AF24+'Wales - Qtr'!AF24</f>
        <v>4727.01</v>
      </c>
      <c r="AG24" s="306" t="n">
        <f aca="false">'England - Qtr'!AG24+'Northern Ireland - Qtr'!AG24+'Scotland - Qtr'!AG24+'Wales - Qtr'!AG24</f>
        <v>5018</v>
      </c>
      <c r="AH24" s="306" t="n">
        <f aca="false">'England - Qtr'!AH24+'Northern Ireland - Qtr'!AH24+'Scotland - Qtr'!AH24+'Wales - Qtr'!AH24</f>
        <v>8853.17</v>
      </c>
      <c r="AI24" s="306" t="n">
        <f aca="false">'England - Qtr'!AI24+'Northern Ireland - Qtr'!AI24+'Scotland - Qtr'!AI24+'Wales - Qtr'!AI24</f>
        <v>8600</v>
      </c>
      <c r="AJ24" s="306" t="n">
        <f aca="false">'England - Qtr'!AJ24+'Northern Ireland - Qtr'!AJ24+'Scotland - Qtr'!AJ24+'Wales - Qtr'!AJ24</f>
        <v>5936.17</v>
      </c>
      <c r="AK24" s="306" t="n">
        <f aca="false">'England - Qtr'!AK24+'Northern Ireland - Qtr'!AK24+'Scotland - Qtr'!AK24+'Wales - Qtr'!AK24</f>
        <v>7188.31</v>
      </c>
      <c r="AL24" s="306" t="n">
        <f aca="false">'England - Qtr'!AL24+'Northern Ireland - Qtr'!AL24+'Scotland - Qtr'!AL24+'Wales - Qtr'!AL24</f>
        <v>10250.67</v>
      </c>
      <c r="AM24" s="306" t="n">
        <f aca="false">'England - Qtr'!AM24+'Northern Ireland - Qtr'!AM24+'Scotland - Qtr'!AM24+'Wales - Qtr'!AM24</f>
        <v>13362</v>
      </c>
      <c r="AN24" s="306" t="n">
        <f aca="false">'England - Qtr'!AN24+'Northern Ireland - Qtr'!AN24+'Scotland - Qtr'!AN24+'Wales - Qtr'!AN24</f>
        <v>7290.1</v>
      </c>
      <c r="AO24" s="306" t="n">
        <f aca="false">'England - Qtr'!AO24+'Northern Ireland - Qtr'!AO24+'Scotland - Qtr'!AO24+'Wales - Qtr'!AO24</f>
        <v>8011.6</v>
      </c>
      <c r="AP24" s="306" t="n">
        <f aca="false">'England - Qtr'!AP24+'Northern Ireland - Qtr'!AP24+'Scotland - Qtr'!AP24+'Wales - Qtr'!AP24</f>
        <v>12017.39</v>
      </c>
      <c r="AQ24" s="306" t="n">
        <f aca="false">'England - Qtr'!AQ24+'Northern Ireland - Qtr'!AQ24+'Scotland - Qtr'!AQ24+'Wales - Qtr'!AQ24</f>
        <v>11200.54</v>
      </c>
      <c r="AR24" s="306" t="n">
        <f aca="false">'England - Qtr'!AR24+'Northern Ireland - Qtr'!AR24+'Scotland - Qtr'!AR24+'Wales - Qtr'!AR24</f>
        <v>6190.71</v>
      </c>
      <c r="AS24" s="306" t="n">
        <f aca="false">'England - Qtr'!AS24+'Northern Ireland - Qtr'!AS24+'Scotland - Qtr'!AS24+'Wales - Qtr'!AS24</f>
        <v>6066.62</v>
      </c>
      <c r="AT24" s="306"/>
      <c r="AU24" s="307"/>
      <c r="AV24" s="307" t="n">
        <f aca="false">C24-SUM(Quarter!F25)</f>
        <v>0</v>
      </c>
      <c r="AW24" s="307" t="n">
        <f aca="false">D24-SUM(Quarter!G25)</f>
        <v>0</v>
      </c>
      <c r="AX24" s="307" t="n">
        <f aca="false">E24-SUM(Quarter!H25)</f>
        <v>0.00999999999999091</v>
      </c>
      <c r="AY24" s="307" t="n">
        <f aca="false">F24-SUM(Quarter!I25)</f>
        <v>0</v>
      </c>
      <c r="AZ24" s="307" t="n">
        <f aca="false">G24-SUM(Quarter!J25)</f>
        <v>-0.00999999999999091</v>
      </c>
      <c r="BA24" s="307" t="n">
        <f aca="false">H24-SUM(Quarter!K25)</f>
        <v>-0.00999999999999091</v>
      </c>
      <c r="BB24" s="307" t="n">
        <f aca="false">I24-SUM(Quarter!L25)</f>
        <v>0.00999999999999091</v>
      </c>
      <c r="BC24" s="307" t="n">
        <f aca="false">J24-SUM(Quarter!M25)</f>
        <v>-0.00999999999930878</v>
      </c>
      <c r="BD24" s="307" t="n">
        <f aca="false">K24-SUM(Quarter!N25)</f>
        <v>-0.0100000000002183</v>
      </c>
      <c r="BE24" s="307" t="n">
        <f aca="false">L24-SUM(Quarter!O25)</f>
        <v>0.00999999999976353</v>
      </c>
      <c r="BF24" s="307" t="n">
        <f aca="false">M24-SUM(Quarter!P25)</f>
        <v>0</v>
      </c>
      <c r="BG24" s="307" t="n">
        <f aca="false">N24-SUM(Quarter!Q25)</f>
        <v>0</v>
      </c>
      <c r="BH24" s="307" t="n">
        <f aca="false">O24-SUM(Quarter!R25)</f>
        <v>0</v>
      </c>
      <c r="BI24" s="307" t="n">
        <f aca="false">P24-SUM(Quarter!S25)</f>
        <v>0</v>
      </c>
      <c r="BJ24" s="307" t="n">
        <f aca="false">Q24-SUM(Quarter!T25)</f>
        <v>0</v>
      </c>
      <c r="BK24" s="307" t="n">
        <f aca="false">R24-SUM(Quarter!U25)</f>
        <v>0.00999999999930878</v>
      </c>
      <c r="BL24" s="307" t="n">
        <f aca="false">S24-SUM(Quarter!V25)</f>
        <v>0</v>
      </c>
      <c r="BM24" s="307" t="n">
        <f aca="false">T24-SUM(Quarter!W25)</f>
        <v>0</v>
      </c>
      <c r="BN24" s="307" t="n">
        <f aca="false">U24-SUM(Quarter!X25)</f>
        <v>0</v>
      </c>
      <c r="BO24" s="307" t="n">
        <f aca="false">V24-SUM(Quarter!Y25)</f>
        <v>0</v>
      </c>
      <c r="BP24" s="307" t="n">
        <f aca="false">W24-SUM(Quarter!Z25)</f>
        <v>0</v>
      </c>
      <c r="BQ24" s="307" t="n">
        <f aca="false">X24-SUM(Quarter!AA25)</f>
        <v>0</v>
      </c>
      <c r="BR24" s="307" t="n">
        <f aca="false">Y24-SUM(Quarter!AB25)</f>
        <v>0</v>
      </c>
      <c r="BS24" s="307" t="n">
        <f aca="false">Z24-SUM(Quarter!AC25)</f>
        <v>0</v>
      </c>
      <c r="BT24" s="307" t="n">
        <f aca="false">AA24-SUM(Quarter!AD25)</f>
        <v>0</v>
      </c>
      <c r="BU24" s="307" t="n">
        <f aca="false">AB24-SUM(Quarter!AE25)</f>
        <v>0</v>
      </c>
      <c r="BV24" s="307" t="n">
        <f aca="false">AC24-SUM(Quarter!AF25)</f>
        <v>0</v>
      </c>
      <c r="BW24" s="307" t="n">
        <f aca="false">AD24-SUM(Quarter!AG25)</f>
        <v>0</v>
      </c>
      <c r="BX24" s="307" t="n">
        <f aca="false">AE24-SUM(Quarter!AH25)</f>
        <v>0</v>
      </c>
      <c r="BY24" s="307" t="n">
        <f aca="false">AF24-SUM(Quarter!AI25)</f>
        <v>0</v>
      </c>
      <c r="BZ24" s="307" t="n">
        <f aca="false">AG24-SUM(Quarter!AJ25)</f>
        <v>0</v>
      </c>
      <c r="CA24" s="307" t="n">
        <f aca="false">AH24-SUM(Quarter!AK25)</f>
        <v>0</v>
      </c>
      <c r="CB24" s="307" t="n">
        <f aca="false">AI24-SUM(Quarter!AL25)</f>
        <v>0</v>
      </c>
      <c r="CC24" s="307" t="n">
        <f aca="false">AJ24-SUM(Quarter!AM25)</f>
        <v>0</v>
      </c>
      <c r="CD24" s="307" t="n">
        <f aca="false">AK24-SUM(Quarter!AN25)</f>
        <v>0</v>
      </c>
      <c r="CE24" s="307" t="n">
        <f aca="false">AL24-SUM(Quarter!AO25)</f>
        <v>0</v>
      </c>
      <c r="CF24" s="307" t="n">
        <f aca="false">AM24-SUM(Quarter!AP25)</f>
        <v>0</v>
      </c>
      <c r="CG24" s="307" t="n">
        <f aca="false">AN24-SUM(Quarter!AQ25)</f>
        <v>0</v>
      </c>
      <c r="CH24" s="307" t="n">
        <f aca="false">AO24-SUM(Quarter!AR25)</f>
        <v>0</v>
      </c>
      <c r="CI24" s="307" t="n">
        <f aca="false">AP24-SUM(Quarter!AS25)</f>
        <v>0</v>
      </c>
      <c r="CJ24" s="308" t="n">
        <f aca="false">AQ24-SUM(Quarter!AT25)</f>
        <v>0</v>
      </c>
      <c r="CK24" s="308" t="n">
        <f aca="false">AR24-SUM(Quarter!AU25)</f>
        <v>0</v>
      </c>
      <c r="CL24" s="308" t="n">
        <f aca="false">AS24-SUM(Quarter!AV25)</f>
        <v>0</v>
      </c>
    </row>
    <row r="25" customFormat="false" ht="12.5" hidden="false" customHeight="false" outlineLevel="0" collapsed="false">
      <c r="A25" s="295" t="s">
        <v>112</v>
      </c>
      <c r="B25" s="312"/>
      <c r="C25" s="306" t="n">
        <f aca="false">'England - Qtr'!C25+'Northern Ireland - Qtr'!C25+'Scotland - Qtr'!C25+'Wales - Qtr'!C25</f>
        <v>0.2</v>
      </c>
      <c r="D25" s="306" t="n">
        <f aca="false">'England - Qtr'!D25+'Northern Ireland - Qtr'!D25+'Scotland - Qtr'!D25+'Wales - Qtr'!D25</f>
        <v>0.32</v>
      </c>
      <c r="E25" s="306" t="n">
        <f aca="false">'England - Qtr'!E25+'Northern Ireland - Qtr'!E25+'Scotland - Qtr'!E25+'Wales - Qtr'!E25</f>
        <v>0.18</v>
      </c>
      <c r="F25" s="306" t="n">
        <f aca="false">'England - Qtr'!F25+'Northern Ireland - Qtr'!F25+'Scotland - Qtr'!F25+'Wales - Qtr'!F25</f>
        <v>0.24</v>
      </c>
      <c r="G25" s="306" t="n">
        <f aca="false">'England - Qtr'!G25+'Northern Ireland - Qtr'!G25+'Scotland - Qtr'!G25+'Wales - Qtr'!G25</f>
        <v>0.96</v>
      </c>
      <c r="H25" s="306" t="n">
        <f aca="false">'England - Qtr'!H25+'Northern Ireland - Qtr'!H25+'Scotland - Qtr'!H25+'Wales - Qtr'!H25</f>
        <v>0.85</v>
      </c>
      <c r="I25" s="306" t="n">
        <f aca="false">'England - Qtr'!I25+'Northern Ireland - Qtr'!I25+'Scotland - Qtr'!I25+'Wales - Qtr'!I25</f>
        <v>1.2</v>
      </c>
      <c r="J25" s="306" t="n">
        <f aca="false">'England - Qtr'!J25+'Northern Ireland - Qtr'!J25+'Scotland - Qtr'!J25+'Wales - Qtr'!J25</f>
        <v>1.13</v>
      </c>
      <c r="K25" s="306" t="n">
        <f aca="false">'England - Qtr'!K25+'Northern Ireland - Qtr'!K25+'Scotland - Qtr'!K25+'Wales - Qtr'!K25</f>
        <v>1.27</v>
      </c>
      <c r="L25" s="306" t="n">
        <f aca="false">'England - Qtr'!L25+'Northern Ireland - Qtr'!L25+'Scotland - Qtr'!L25+'Wales - Qtr'!L25</f>
        <v>1.12</v>
      </c>
      <c r="M25" s="306" t="n">
        <f aca="false">'England - Qtr'!M25+'Northern Ireland - Qtr'!M25+'Scotland - Qtr'!M25+'Wales - Qtr'!M25</f>
        <v>0.99</v>
      </c>
      <c r="N25" s="306" t="n">
        <f aca="false">'England - Qtr'!N25+'Northern Ireland - Qtr'!N25+'Scotland - Qtr'!N25+'Wales - Qtr'!N25</f>
        <v>1.32</v>
      </c>
      <c r="O25" s="306" t="n">
        <f aca="false">'England - Qtr'!O25+'Northern Ireland - Qtr'!O25+'Scotland - Qtr'!O25+'Wales - Qtr'!O25</f>
        <v>0.47</v>
      </c>
      <c r="P25" s="306" t="n">
        <f aca="false">'England - Qtr'!P25+'Northern Ireland - Qtr'!P25+'Scotland - Qtr'!P25+'Wales - Qtr'!P25</f>
        <v>0.94</v>
      </c>
      <c r="Q25" s="306" t="n">
        <f aca="false">'England - Qtr'!Q25+'Northern Ireland - Qtr'!Q25+'Scotland - Qtr'!Q25+'Wales - Qtr'!Q25</f>
        <v>0.22</v>
      </c>
      <c r="R25" s="306" t="n">
        <f aca="false">'England - Qtr'!R25+'Northern Ireland - Qtr'!R25+'Scotland - Qtr'!R25+'Wales - Qtr'!R25</f>
        <v>0.57</v>
      </c>
      <c r="S25" s="306" t="n">
        <f aca="false">'England - Qtr'!S25+'Northern Ireland - Qtr'!S25+'Scotland - Qtr'!S25+'Wales - Qtr'!S25</f>
        <v>0.56</v>
      </c>
      <c r="T25" s="307" t="n">
        <f aca="false">'England - Qtr'!T25+'Northern Ireland - Qtr'!T25+'Scotland - Qtr'!T25+'Wales - Qtr'!T25</f>
        <v>0.47</v>
      </c>
      <c r="U25" s="307" t="n">
        <f aca="false">'England - Qtr'!U25+'Northern Ireland - Qtr'!U25+'Scotland - Qtr'!U25+'Wales - Qtr'!U25</f>
        <v>0.48</v>
      </c>
      <c r="V25" s="307" t="n">
        <f aca="false">'England - Qtr'!V25+'Northern Ireland - Qtr'!V25+'Scotland - Qtr'!V25+'Wales - Qtr'!V25</f>
        <v>0.48</v>
      </c>
      <c r="W25" s="307" t="n">
        <f aca="false">'England - Qtr'!W25+'Northern Ireland - Qtr'!W25+'Scotland - Qtr'!W25+'Wales - Qtr'!W25</f>
        <v>0</v>
      </c>
      <c r="X25" s="307" t="n">
        <f aca="false">'England - Qtr'!X25+'Northern Ireland - Qtr'!X25+'Scotland - Qtr'!X25+'Wales - Qtr'!X25</f>
        <v>0</v>
      </c>
      <c r="Y25" s="307" t="n">
        <f aca="false">'England - Qtr'!Y25+'Northern Ireland - Qtr'!Y25+'Scotland - Qtr'!Y25+'Wales - Qtr'!Y25</f>
        <v>0</v>
      </c>
      <c r="Z25" s="307" t="n">
        <f aca="false">'England - Qtr'!Z25+'Northern Ireland - Qtr'!Z25+'Scotland - Qtr'!Z25+'Wales - Qtr'!Z25</f>
        <v>0.01</v>
      </c>
      <c r="AA25" s="307" t="n">
        <f aca="false">'England - Qtr'!AA25+'Northern Ireland - Qtr'!AA25+'Scotland - Qtr'!AA25+'Wales - Qtr'!AA25</f>
        <v>0.33</v>
      </c>
      <c r="AB25" s="307" t="n">
        <f aca="false">'England - Qtr'!AB25+'Northern Ireland - Qtr'!AB25+'Scotland - Qtr'!AB25+'Wales - Qtr'!AB25</f>
        <v>0.1</v>
      </c>
      <c r="AC25" s="307" t="n">
        <f aca="false">'England - Qtr'!AC25+'Northern Ireland - Qtr'!AC25+'Scotland - Qtr'!AC25+'Wales - Qtr'!AC25</f>
        <v>2.44</v>
      </c>
      <c r="AD25" s="307" t="n">
        <f aca="false">'England - Qtr'!AD25+'Northern Ireland - Qtr'!AD25+'Scotland - Qtr'!AD25+'Wales - Qtr'!AD25</f>
        <v>1.32</v>
      </c>
      <c r="AE25" s="307" t="n">
        <f aca="false">'England - Qtr'!AE25+'Northern Ireland - Qtr'!AE25+'Scotland - Qtr'!AE25+'Wales - Qtr'!AE25</f>
        <v>3.14</v>
      </c>
      <c r="AF25" s="307" t="n">
        <f aca="false">'England - Qtr'!AF25+'Northern Ireland - Qtr'!AF25+'Scotland - Qtr'!AF25+'Wales - Qtr'!AF25</f>
        <v>3.11</v>
      </c>
      <c r="AG25" s="307" t="n">
        <f aca="false">'England - Qtr'!AG25+'Northern Ireland - Qtr'!AG25+'Scotland - Qtr'!AG25+'Wales - Qtr'!AG25</f>
        <v>1.14</v>
      </c>
      <c r="AH25" s="307" t="n">
        <f aca="false">'England - Qtr'!AH25+'Northern Ireland - Qtr'!AH25+'Scotland - Qtr'!AH25+'Wales - Qtr'!AH25</f>
        <v>1.91</v>
      </c>
      <c r="AI25" s="307" t="n">
        <f aca="false">'England - Qtr'!AI25+'Northern Ireland - Qtr'!AI25+'Scotland - Qtr'!AI25+'Wales - Qtr'!AI25</f>
        <v>3.16</v>
      </c>
      <c r="AJ25" s="307" t="n">
        <f aca="false">'England - Qtr'!AJ25+'Northern Ireland - Qtr'!AJ25+'Scotland - Qtr'!AJ25+'Wales - Qtr'!AJ25</f>
        <v>3.92</v>
      </c>
      <c r="AK25" s="307" t="n">
        <f aca="false">'England - Qtr'!AK25+'Northern Ireland - Qtr'!AK25+'Scotland - Qtr'!AK25+'Wales - Qtr'!AK25</f>
        <v>3.98</v>
      </c>
      <c r="AL25" s="307" t="n">
        <f aca="false">'England - Qtr'!AL25+'Northern Ireland - Qtr'!AL25+'Scotland - Qtr'!AL25+'Wales - Qtr'!AL25</f>
        <v>2.93</v>
      </c>
      <c r="AM25" s="307" t="n">
        <f aca="false">'England - Qtr'!AM25+'Northern Ireland - Qtr'!AM25+'Scotland - Qtr'!AM25+'Wales - Qtr'!AM25</f>
        <v>2.93</v>
      </c>
      <c r="AN25" s="307" t="n">
        <f aca="false">'England - Qtr'!AN25+'Northern Ireland - Qtr'!AN25+'Scotland - Qtr'!AN25+'Wales - Qtr'!AN25</f>
        <v>3.13</v>
      </c>
      <c r="AO25" s="307" t="n">
        <f aca="false">'England - Qtr'!AO25+'Northern Ireland - Qtr'!AO25+'Scotland - Qtr'!AO25+'Wales - Qtr'!AO25</f>
        <v>3.45</v>
      </c>
      <c r="AP25" s="307" t="n">
        <f aca="false">'England - Qtr'!AP25+'Northern Ireland - Qtr'!AP25+'Scotland - Qtr'!AP25+'Wales - Qtr'!AP25</f>
        <v>1.77</v>
      </c>
      <c r="AQ25" s="307" t="n">
        <f aca="false">'England - Qtr'!AQ25+'Northern Ireland - Qtr'!AQ25+'Scotland - Qtr'!AQ25+'Wales - Qtr'!AQ25</f>
        <v>1.34</v>
      </c>
      <c r="AR25" s="307" t="n">
        <f aca="false">'England - Qtr'!AR25+'Northern Ireland - Qtr'!AR25+'Scotland - Qtr'!AR25+'Wales - Qtr'!AR25</f>
        <v>1.25</v>
      </c>
      <c r="AS25" s="307" t="n">
        <f aca="false">'England - Qtr'!AS25+'Northern Ireland - Qtr'!AS25+'Scotland - Qtr'!AS25+'Wales - Qtr'!AS25</f>
        <v>0.85</v>
      </c>
      <c r="AT25" s="307"/>
      <c r="AU25" s="307"/>
      <c r="AV25" s="307" t="n">
        <f aca="false">C25-Quarter!F26</f>
        <v>0.01</v>
      </c>
      <c r="AW25" s="307" t="n">
        <f aca="false">D25-Quarter!G26</f>
        <v>0</v>
      </c>
      <c r="AX25" s="307" t="n">
        <f aca="false">E25-Quarter!H26</f>
        <v>0</v>
      </c>
      <c r="AY25" s="307" t="n">
        <f aca="false">F25-Quarter!I26</f>
        <v>-0.01</v>
      </c>
      <c r="AZ25" s="307" t="n">
        <f aca="false">G25-Quarter!J26</f>
        <v>0</v>
      </c>
      <c r="BA25" s="307" t="n">
        <f aca="false">H25-Quarter!K26</f>
        <v>-0.01</v>
      </c>
      <c r="BB25" s="307" t="n">
        <f aca="false">I25-Quarter!L26</f>
        <v>-0.00999999999999979</v>
      </c>
      <c r="BC25" s="307" t="n">
        <f aca="false">J25-Quarter!M26</f>
        <v>-0.05</v>
      </c>
      <c r="BD25" s="307" t="n">
        <f aca="false">K25-Quarter!N26</f>
        <v>0</v>
      </c>
      <c r="BE25" s="307" t="n">
        <f aca="false">L25-Quarter!O26</f>
        <v>0</v>
      </c>
      <c r="BF25" s="307" t="n">
        <f aca="false">M25-Quarter!P26</f>
        <v>-0.01</v>
      </c>
      <c r="BG25" s="307" t="n">
        <f aca="false">N25-Quarter!Q26</f>
        <v>-0.05</v>
      </c>
      <c r="BH25" s="307" t="n">
        <f aca="false">O25-Quarter!R26</f>
        <v>0</v>
      </c>
      <c r="BI25" s="307" t="n">
        <f aca="false">P25-Quarter!S26</f>
        <v>0</v>
      </c>
      <c r="BJ25" s="307" t="n">
        <f aca="false">Q25-Quarter!T26</f>
        <v>0</v>
      </c>
      <c r="BK25" s="307" t="n">
        <f aca="false">R25-Quarter!U26</f>
        <v>-0.0199999999999999</v>
      </c>
      <c r="BL25" s="307" t="n">
        <f aca="false">S25-Quarter!V26</f>
        <v>-0.0099999999999999</v>
      </c>
      <c r="BM25" s="307" t="n">
        <f aca="false">T25-Quarter!W26</f>
        <v>0</v>
      </c>
      <c r="BN25" s="307" t="n">
        <f aca="false">U25-Quarter!X26</f>
        <v>0</v>
      </c>
      <c r="BO25" s="307" t="n">
        <f aca="false">V25-Quarter!Y26</f>
        <v>0</v>
      </c>
      <c r="BP25" s="307" t="n">
        <f aca="false">W25-Quarter!Z26</f>
        <v>0</v>
      </c>
      <c r="BQ25" s="307" t="n">
        <f aca="false">X25-Quarter!AA26</f>
        <v>0</v>
      </c>
      <c r="BR25" s="307" t="n">
        <f aca="false">Y25-Quarter!AB26</f>
        <v>0</v>
      </c>
      <c r="BS25" s="307" t="n">
        <f aca="false">Z25-Quarter!AC26</f>
        <v>0</v>
      </c>
      <c r="BT25" s="307" t="n">
        <f aca="false">AA25-Quarter!AD26</f>
        <v>0</v>
      </c>
      <c r="BU25" s="307" t="n">
        <f aca="false">AB25-Quarter!AE26</f>
        <v>0</v>
      </c>
      <c r="BV25" s="307" t="n">
        <f aca="false">AC25-Quarter!AF26</f>
        <v>0</v>
      </c>
      <c r="BW25" s="307" t="n">
        <f aca="false">AD25-Quarter!AG26</f>
        <v>0</v>
      </c>
      <c r="BX25" s="307" t="n">
        <f aca="false">AE25-Quarter!AH26</f>
        <v>0</v>
      </c>
      <c r="BY25" s="307" t="n">
        <f aca="false">AF25-Quarter!AI26</f>
        <v>0</v>
      </c>
      <c r="BZ25" s="307" t="n">
        <f aca="false">AG25-Quarter!AJ26</f>
        <v>0</v>
      </c>
      <c r="CA25" s="307" t="n">
        <f aca="false">AH25-Quarter!AK26</f>
        <v>0</v>
      </c>
      <c r="CB25" s="307" t="n">
        <f aca="false">AI25-Quarter!AL26</f>
        <v>0</v>
      </c>
      <c r="CC25" s="307" t="n">
        <f aca="false">AJ25-Quarter!AM26</f>
        <v>0</v>
      </c>
      <c r="CD25" s="307" t="n">
        <f aca="false">AK25-Quarter!AN26</f>
        <v>0</v>
      </c>
      <c r="CE25" s="307" t="n">
        <f aca="false">AL25-Quarter!AO26</f>
        <v>0</v>
      </c>
      <c r="CF25" s="307" t="n">
        <f aca="false">AM25-Quarter!AP26</f>
        <v>0</v>
      </c>
      <c r="CG25" s="307" t="n">
        <f aca="false">AN25-Quarter!AQ26</f>
        <v>0</v>
      </c>
      <c r="CH25" s="307" t="n">
        <f aca="false">AO25-Quarter!AR26</f>
        <v>0</v>
      </c>
      <c r="CI25" s="307" t="n">
        <f aca="false">AP25-Quarter!AS26</f>
        <v>0</v>
      </c>
      <c r="CJ25" s="308" t="n">
        <f aca="false">AQ25-Quarter!AT26</f>
        <v>0</v>
      </c>
      <c r="CK25" s="308" t="n">
        <f aca="false">AR25-Quarter!AU26</f>
        <v>0</v>
      </c>
      <c r="CL25" s="308" t="n">
        <f aca="false">AS25-Quarter!AV26</f>
        <v>0</v>
      </c>
    </row>
    <row r="26" customFormat="false" ht="12.5" hidden="false" customHeight="false" outlineLevel="0" collapsed="false">
      <c r="A26" s="295" t="s">
        <v>348</v>
      </c>
      <c r="B26" s="295"/>
      <c r="C26" s="306" t="n">
        <f aca="false">'England - Qtr'!C26+'Northern Ireland - Qtr'!C26+'Scotland - Qtr'!C26+'Wales - Qtr'!C26</f>
        <v>15.33</v>
      </c>
      <c r="D26" s="306" t="n">
        <f aca="false">'England - Qtr'!D26+'Northern Ireland - Qtr'!D26+'Scotland - Qtr'!D26+'Wales - Qtr'!D26</f>
        <v>66.05</v>
      </c>
      <c r="E26" s="306" t="n">
        <f aca="false">'England - Qtr'!E26+'Northern Ireland - Qtr'!E26+'Scotland - Qtr'!E26+'Wales - Qtr'!E26</f>
        <v>105.16</v>
      </c>
      <c r="F26" s="306" t="n">
        <f aca="false">'England - Qtr'!F26+'Northern Ireland - Qtr'!F26+'Scotland - Qtr'!F26+'Wales - Qtr'!F26</f>
        <v>57.11</v>
      </c>
      <c r="G26" s="306" t="n">
        <f aca="false">'England - Qtr'!G26+'Northern Ireland - Qtr'!G26+'Scotland - Qtr'!G26+'Wales - Qtr'!G26</f>
        <v>178.27</v>
      </c>
      <c r="H26" s="306" t="n">
        <f aca="false">'England - Qtr'!H26+'Northern Ireland - Qtr'!H26+'Scotland - Qtr'!H26+'Wales - Qtr'!H26</f>
        <v>437.88</v>
      </c>
      <c r="I26" s="306" t="n">
        <f aca="false">'England - Qtr'!I26+'Northern Ireland - Qtr'!I26+'Scotland - Qtr'!I26+'Wales - Qtr'!I26</f>
        <v>554.14</v>
      </c>
      <c r="J26" s="306" t="n">
        <f aca="false">'England - Qtr'!J26+'Northern Ireland - Qtr'!J26+'Scotland - Qtr'!J26+'Wales - Qtr'!J26</f>
        <v>183.64</v>
      </c>
      <c r="K26" s="306" t="n">
        <f aca="false">'England - Qtr'!K26+'Northern Ireland - Qtr'!K26+'Scotland - Qtr'!K26+'Wales - Qtr'!K26</f>
        <v>140.24</v>
      </c>
      <c r="L26" s="306" t="n">
        <f aca="false">'England - Qtr'!L26+'Northern Ireland - Qtr'!L26+'Scotland - Qtr'!L26+'Wales - Qtr'!L26</f>
        <v>701.04</v>
      </c>
      <c r="M26" s="306" t="n">
        <f aca="false">'England - Qtr'!M26+'Northern Ireland - Qtr'!M26+'Scotland - Qtr'!M26+'Wales - Qtr'!M26</f>
        <v>859.57</v>
      </c>
      <c r="N26" s="306" t="n">
        <f aca="false">'England - Qtr'!N26+'Northern Ireland - Qtr'!N26+'Scotland - Qtr'!N26+'Wales - Qtr'!N26</f>
        <v>309.41</v>
      </c>
      <c r="O26" s="306" t="n">
        <f aca="false">'England - Qtr'!O26+'Northern Ireland - Qtr'!O26+'Scotland - Qtr'!O26+'Wales - Qtr'!O26</f>
        <v>470.47</v>
      </c>
      <c r="P26" s="306" t="n">
        <f aca="false">'England - Qtr'!P26+'Northern Ireland - Qtr'!P26+'Scotland - Qtr'!P26+'Wales - Qtr'!P26</f>
        <v>1472.92</v>
      </c>
      <c r="Q26" s="306" t="n">
        <f aca="false">'England - Qtr'!Q26+'Northern Ireland - Qtr'!Q26+'Scotland - Qtr'!Q26+'Wales - Qtr'!Q26</f>
        <v>1561.85</v>
      </c>
      <c r="R26" s="306" t="n">
        <f aca="false">'England - Qtr'!R26+'Northern Ireland - Qtr'!R26+'Scotland - Qtr'!R26+'Wales - Qtr'!R26</f>
        <v>548.87</v>
      </c>
      <c r="S26" s="306" t="n">
        <f aca="false">'England - Qtr'!S26+'Northern Ireland - Qtr'!S26+'Scotland - Qtr'!S26+'Wales - Qtr'!S26</f>
        <v>937.54</v>
      </c>
      <c r="T26" s="306" t="n">
        <f aca="false">'England - Qtr'!T26+'Northern Ireland - Qtr'!T26+'Scotland - Qtr'!T26+'Wales - Qtr'!T26</f>
        <v>3104.27</v>
      </c>
      <c r="U26" s="306" t="n">
        <f aca="false">'England - Qtr'!U26+'Northern Ireland - Qtr'!U26+'Scotland - Qtr'!U26+'Wales - Qtr'!U26</f>
        <v>2695.23</v>
      </c>
      <c r="V26" s="306" t="n">
        <f aca="false">'England - Qtr'!V26+'Northern Ireland - Qtr'!V26+'Scotland - Qtr'!V26+'Wales - Qtr'!V26</f>
        <v>795.85</v>
      </c>
      <c r="W26" s="306" t="n">
        <f aca="false">'England - Qtr'!W26+'Northern Ireland - Qtr'!W26+'Scotland - Qtr'!W26+'Wales - Qtr'!W26</f>
        <v>1457.2</v>
      </c>
      <c r="X26" s="306" t="n">
        <f aca="false">'England - Qtr'!X26+'Northern Ireland - Qtr'!X26+'Scotland - Qtr'!X26+'Wales - Qtr'!X26</f>
        <v>3868.22</v>
      </c>
      <c r="Y26" s="306" t="n">
        <f aca="false">'England - Qtr'!Y26+'Northern Ireland - Qtr'!Y26+'Scotland - Qtr'!Y26+'Wales - Qtr'!Y26</f>
        <v>3739.22</v>
      </c>
      <c r="Z26" s="306" t="n">
        <f aca="false">'England - Qtr'!Z26+'Northern Ireland - Qtr'!Z26+'Scotland - Qtr'!Z26+'Wales - Qtr'!Z26</f>
        <v>1330.49</v>
      </c>
      <c r="AA26" s="306" t="n">
        <f aca="false">'England - Qtr'!AA26+'Northern Ireland - Qtr'!AA26+'Scotland - Qtr'!AA26+'Wales - Qtr'!AA26</f>
        <v>1605.77</v>
      </c>
      <c r="AB26" s="306" t="n">
        <f aca="false">'England - Qtr'!AB26+'Northern Ireland - Qtr'!AB26+'Scotland - Qtr'!AB26+'Wales - Qtr'!AB26</f>
        <v>4578.73</v>
      </c>
      <c r="AC26" s="306" t="n">
        <f aca="false">'England - Qtr'!AC26+'Northern Ireland - Qtr'!AC26+'Scotland - Qtr'!AC26+'Wales - Qtr'!AC26</f>
        <v>3956.85</v>
      </c>
      <c r="AD26" s="306" t="n">
        <f aca="false">'England - Qtr'!AD26+'Northern Ireland - Qtr'!AD26+'Scotland - Qtr'!AD26+'Wales - Qtr'!AD26</f>
        <v>1315.89</v>
      </c>
      <c r="AE26" s="306" t="n">
        <f aca="false">'England - Qtr'!AE26+'Northern Ireland - Qtr'!AE26+'Scotland - Qtr'!AE26+'Wales - Qtr'!AE26</f>
        <v>1793.14</v>
      </c>
      <c r="AF26" s="306" t="n">
        <f aca="false">'England - Qtr'!AF26+'Northern Ireland - Qtr'!AF26+'Scotland - Qtr'!AF26+'Wales - Qtr'!AF26</f>
        <v>4909.38</v>
      </c>
      <c r="AG26" s="306" t="n">
        <f aca="false">'England - Qtr'!AG26+'Northern Ireland - Qtr'!AG26+'Scotland - Qtr'!AG26+'Wales - Qtr'!AG26</f>
        <v>4481</v>
      </c>
      <c r="AH26" s="306" t="n">
        <f aca="false">'England - Qtr'!AH26+'Northern Ireland - Qtr'!AH26+'Scotland - Qtr'!AH26+'Wales - Qtr'!AH26</f>
        <v>1484.88</v>
      </c>
      <c r="AI26" s="306" t="n">
        <f aca="false">'England - Qtr'!AI26+'Northern Ireland - Qtr'!AI26+'Scotland - Qtr'!AI26+'Wales - Qtr'!AI26</f>
        <v>1962.48</v>
      </c>
      <c r="AJ26" s="306" t="n">
        <f aca="false">'England - Qtr'!AJ26+'Northern Ireland - Qtr'!AJ26+'Scotland - Qtr'!AJ26+'Wales - Qtr'!AJ26</f>
        <v>4694.99</v>
      </c>
      <c r="AK26" s="306" t="n">
        <f aca="false">'England - Qtr'!AK26+'Northern Ireland - Qtr'!AK26+'Scotland - Qtr'!AK26+'Wales - Qtr'!AK26</f>
        <v>4534.98</v>
      </c>
      <c r="AL26" s="306" t="n">
        <f aca="false">'England - Qtr'!AL26+'Northern Ireland - Qtr'!AL26+'Scotland - Qtr'!AL26+'Wales - Qtr'!AL26</f>
        <v>1387.64</v>
      </c>
      <c r="AM26" s="306" t="n">
        <f aca="false">'England - Qtr'!AM26+'Northern Ireland - Qtr'!AM26+'Scotland - Qtr'!AM26+'Wales - Qtr'!AM26</f>
        <v>2185.47</v>
      </c>
      <c r="AN26" s="306" t="n">
        <f aca="false">'England - Qtr'!AN26+'Northern Ireland - Qtr'!AN26+'Scotland - Qtr'!AN26+'Wales - Qtr'!AN26</f>
        <v>5486.18</v>
      </c>
      <c r="AO26" s="306" t="n">
        <f aca="false">'England - Qtr'!AO26+'Northern Ireland - Qtr'!AO26+'Scotland - Qtr'!AO26+'Wales - Qtr'!AO26</f>
        <v>4250.42</v>
      </c>
      <c r="AP26" s="306" t="n">
        <f aca="false">'England - Qtr'!AP26+'Northern Ireland - Qtr'!AP26+'Scotland - Qtr'!AP26+'Wales - Qtr'!AP26</f>
        <v>1235.92</v>
      </c>
      <c r="AQ26" s="306" t="n">
        <f aca="false">'England - Qtr'!AQ26+'Northern Ireland - Qtr'!AQ26+'Scotland - Qtr'!AQ26+'Wales - Qtr'!AQ26</f>
        <v>1726.38</v>
      </c>
      <c r="AR26" s="306" t="n">
        <f aca="false">'England - Qtr'!AR26+'Northern Ireland - Qtr'!AR26+'Scotland - Qtr'!AR26+'Wales - Qtr'!AR26</f>
        <v>4838.53</v>
      </c>
      <c r="AS26" s="306" t="n">
        <f aca="false">'England - Qtr'!AS26+'Northern Ireland - Qtr'!AS26+'Scotland - Qtr'!AS26+'Wales - Qtr'!AS26</f>
        <v>4173.02</v>
      </c>
      <c r="AT26" s="306"/>
      <c r="AU26" s="307"/>
      <c r="AV26" s="307" t="n">
        <f aca="false">C26-Quarter!F27</f>
        <v>-0.0100000000000016</v>
      </c>
      <c r="AW26" s="307" t="n">
        <f aca="false">D26-Quarter!G27</f>
        <v>0</v>
      </c>
      <c r="AX26" s="307" t="n">
        <f aca="false">E26-Quarter!H27</f>
        <v>0</v>
      </c>
      <c r="AY26" s="307" t="n">
        <f aca="false">F26-Quarter!I27</f>
        <v>0</v>
      </c>
      <c r="AZ26" s="307" t="n">
        <f aca="false">G26-Quarter!J27</f>
        <v>0.039999999999992</v>
      </c>
      <c r="BA26" s="307" t="n">
        <f aca="false">H26-Quarter!K27</f>
        <v>0.0400000000000205</v>
      </c>
      <c r="BB26" s="307" t="n">
        <f aca="false">I26-Quarter!L27</f>
        <v>0.0400000000000773</v>
      </c>
      <c r="BC26" s="307" t="n">
        <f aca="false">J26-Quarter!M27</f>
        <v>0.049999999999983</v>
      </c>
      <c r="BD26" s="307" t="n">
        <f aca="false">K26-Quarter!N27</f>
        <v>0.0100000000000193</v>
      </c>
      <c r="BE26" s="307" t="n">
        <f aca="false">L26-Quarter!O27</f>
        <v>0</v>
      </c>
      <c r="BF26" s="307" t="n">
        <f aca="false">M26-Quarter!P27</f>
        <v>0</v>
      </c>
      <c r="BG26" s="307" t="n">
        <f aca="false">N26-Quarter!Q27</f>
        <v>-0.00999999999999091</v>
      </c>
      <c r="BH26" s="307" t="n">
        <f aca="false">O26-Quarter!R27</f>
        <v>0.0200000000000387</v>
      </c>
      <c r="BI26" s="307" t="n">
        <f aca="false">P26-Quarter!S27</f>
        <v>0</v>
      </c>
      <c r="BJ26" s="307" t="n">
        <f aca="false">Q26-Quarter!T27</f>
        <v>0.00999999999999091</v>
      </c>
      <c r="BK26" s="307" t="n">
        <f aca="false">R26-Quarter!U27</f>
        <v>0.00999999999999091</v>
      </c>
      <c r="BL26" s="307" t="n">
        <f aca="false">S26-Quarter!V27</f>
        <v>0.00999999999999091</v>
      </c>
      <c r="BM26" s="307" t="n">
        <f aca="false">T26-Quarter!W27</f>
        <v>0.00999999999976353</v>
      </c>
      <c r="BN26" s="307" t="n">
        <f aca="false">U26-Quarter!X27</f>
        <v>0</v>
      </c>
      <c r="BO26" s="307" t="n">
        <f aca="false">V26-Quarter!Y27</f>
        <v>0.00999999999999091</v>
      </c>
      <c r="BP26" s="307" t="n">
        <f aca="false">W26-Quarter!Z27</f>
        <v>0</v>
      </c>
      <c r="BQ26" s="307" t="n">
        <f aca="false">X26-Quarter!AA27</f>
        <v>0</v>
      </c>
      <c r="BR26" s="307" t="n">
        <f aca="false">Y26-Quarter!AB27</f>
        <v>0</v>
      </c>
      <c r="BS26" s="307" t="n">
        <f aca="false">Z26-Quarter!AC27</f>
        <v>0</v>
      </c>
      <c r="BT26" s="307" t="n">
        <f aca="false">AA26-Quarter!AD27</f>
        <v>0</v>
      </c>
      <c r="BU26" s="307" t="n">
        <f aca="false">AB26-Quarter!AE27</f>
        <v>0</v>
      </c>
      <c r="BV26" s="307" t="n">
        <f aca="false">AC26-Quarter!AF27</f>
        <v>0</v>
      </c>
      <c r="BW26" s="307" t="n">
        <f aca="false">AD26-Quarter!AG27</f>
        <v>0</v>
      </c>
      <c r="BX26" s="307" t="n">
        <f aca="false">AE26-Quarter!AH27</f>
        <v>0</v>
      </c>
      <c r="BY26" s="307" t="n">
        <f aca="false">AF26-Quarter!AI27</f>
        <v>0</v>
      </c>
      <c r="BZ26" s="307" t="n">
        <f aca="false">AG26-Quarter!AJ27</f>
        <v>0</v>
      </c>
      <c r="CA26" s="307" t="n">
        <f aca="false">AH26-Quarter!AK27</f>
        <v>0</v>
      </c>
      <c r="CB26" s="307" t="n">
        <f aca="false">AI26-Quarter!AL27</f>
        <v>0</v>
      </c>
      <c r="CC26" s="307" t="n">
        <f aca="false">AJ26-Quarter!AM27</f>
        <v>0</v>
      </c>
      <c r="CD26" s="307" t="n">
        <f aca="false">AK26-Quarter!AN27</f>
        <v>0</v>
      </c>
      <c r="CE26" s="307" t="n">
        <f aca="false">AL26-Quarter!AO27</f>
        <v>0</v>
      </c>
      <c r="CF26" s="307" t="n">
        <f aca="false">AM26-Quarter!AP27</f>
        <v>0</v>
      </c>
      <c r="CG26" s="307" t="n">
        <f aca="false">AN26-Quarter!AQ27</f>
        <v>0</v>
      </c>
      <c r="CH26" s="307" t="n">
        <f aca="false">AO26-Quarter!AR27</f>
        <v>0</v>
      </c>
      <c r="CI26" s="307" t="n">
        <f aca="false">AP26-Quarter!AS27</f>
        <v>0</v>
      </c>
      <c r="CJ26" s="308" t="n">
        <f aca="false">AQ26-Quarter!AT27</f>
        <v>0</v>
      </c>
      <c r="CK26" s="308" t="n">
        <f aca="false">AR26-Quarter!AU27</f>
        <v>0</v>
      </c>
      <c r="CL26" s="308" t="n">
        <f aca="false">AS26-Quarter!AV27</f>
        <v>0</v>
      </c>
    </row>
    <row r="27" customFormat="false" ht="12.5" hidden="false" customHeight="false" outlineLevel="0" collapsed="false">
      <c r="A27" s="295" t="s">
        <v>349</v>
      </c>
      <c r="B27" s="295"/>
      <c r="C27" s="306" t="n">
        <f aca="false">'England - Qtr'!C27+'Northern Ireland - Qtr'!C27+'Scotland - Qtr'!C27+'Wales - Qtr'!C27</f>
        <v>1303.66</v>
      </c>
      <c r="D27" s="306" t="n">
        <f aca="false">'England - Qtr'!D27+'Northern Ireland - Qtr'!D27+'Scotland - Qtr'!D27+'Wales - Qtr'!D27</f>
        <v>1141.56</v>
      </c>
      <c r="E27" s="306" t="n">
        <f aca="false">'England - Qtr'!E27+'Northern Ireland - Qtr'!E27+'Scotland - Qtr'!E27+'Wales - Qtr'!E27</f>
        <v>1231.3</v>
      </c>
      <c r="F27" s="306" t="n">
        <f aca="false">'England - Qtr'!F27+'Northern Ireland - Qtr'!F27+'Scotland - Qtr'!F27+'Wales - Qtr'!F27</f>
        <v>2015.19</v>
      </c>
      <c r="G27" s="306" t="n">
        <f aca="false">'England - Qtr'!G27+'Northern Ireland - Qtr'!G27+'Scotland - Qtr'!G27+'Wales - Qtr'!G27</f>
        <v>1825.23</v>
      </c>
      <c r="H27" s="306" t="n">
        <f aca="false">'England - Qtr'!H27+'Northern Ireland - Qtr'!H27+'Scotland - Qtr'!H27+'Wales - Qtr'!H27</f>
        <v>795.59</v>
      </c>
      <c r="I27" s="306" t="n">
        <f aca="false">'England - Qtr'!I27+'Northern Ireland - Qtr'!I27+'Scotland - Qtr'!I27+'Wales - Qtr'!I27</f>
        <v>1053.61</v>
      </c>
      <c r="J27" s="306" t="n">
        <f aca="false">'England - Qtr'!J27+'Northern Ireland - Qtr'!J27+'Scotland - Qtr'!J27+'Wales - Qtr'!J27</f>
        <v>1635.2</v>
      </c>
      <c r="K27" s="306" t="n">
        <f aca="false">'England - Qtr'!K27+'Northern Ireland - Qtr'!K27+'Scotland - Qtr'!K27+'Wales - Qtr'!K27</f>
        <v>1253.02</v>
      </c>
      <c r="L27" s="306" t="n">
        <f aca="false">'England - Qtr'!L27+'Northern Ireland - Qtr'!L27+'Scotland - Qtr'!L27+'Wales - Qtr'!L27</f>
        <v>969.12</v>
      </c>
      <c r="M27" s="306" t="n">
        <f aca="false">'England - Qtr'!M27+'Northern Ireland - Qtr'!M27+'Scotland - Qtr'!M27+'Wales - Qtr'!M27</f>
        <v>743.05</v>
      </c>
      <c r="N27" s="306" t="n">
        <f aca="false">'England - Qtr'!N27+'Northern Ireland - Qtr'!N27+'Scotland - Qtr'!N27+'Wales - Qtr'!N27</f>
        <v>1736.29</v>
      </c>
      <c r="O27" s="306" t="n">
        <f aca="false">'England - Qtr'!O27+'Northern Ireland - Qtr'!O27+'Scotland - Qtr'!O27+'Wales - Qtr'!O27</f>
        <v>2243.47</v>
      </c>
      <c r="P27" s="306" t="n">
        <f aca="false">'England - Qtr'!P27+'Northern Ireland - Qtr'!P27+'Scotland - Qtr'!P27+'Wales - Qtr'!P27</f>
        <v>1113.27</v>
      </c>
      <c r="Q27" s="306" t="n">
        <f aca="false">'England - Qtr'!Q27+'Northern Ireland - Qtr'!Q27+'Scotland - Qtr'!Q27+'Wales - Qtr'!Q27</f>
        <v>778.6</v>
      </c>
      <c r="R27" s="306" t="n">
        <f aca="false">'England - Qtr'!R27+'Northern Ireland - Qtr'!R27+'Scotland - Qtr'!R27+'Wales - Qtr'!R27</f>
        <v>1752.46</v>
      </c>
      <c r="S27" s="306" t="n">
        <f aca="false">'England - Qtr'!S27+'Northern Ireland - Qtr'!S27+'Scotland - Qtr'!S27+'Wales - Qtr'!S27</f>
        <v>2010.55</v>
      </c>
      <c r="T27" s="306" t="n">
        <f aca="false">'England - Qtr'!T27+'Northern Ireland - Qtr'!T27+'Scotland - Qtr'!T27+'Wales - Qtr'!T27</f>
        <v>1425.33</v>
      </c>
      <c r="U27" s="306" t="n">
        <f aca="false">'England - Qtr'!U27+'Northern Ireland - Qtr'!U27+'Scotland - Qtr'!U27+'Wales - Qtr'!U27</f>
        <v>1028.44</v>
      </c>
      <c r="V27" s="306" t="n">
        <f aca="false">'England - Qtr'!V27+'Northern Ireland - Qtr'!V27+'Scotland - Qtr'!V27+'Wales - Qtr'!V27</f>
        <v>1832.96</v>
      </c>
      <c r="W27" s="306" t="n">
        <f aca="false">'England - Qtr'!W27+'Northern Ireland - Qtr'!W27+'Scotland - Qtr'!W27+'Wales - Qtr'!W27</f>
        <v>2081.56</v>
      </c>
      <c r="X27" s="306" t="n">
        <f aca="false">'England - Qtr'!X27+'Northern Ireland - Qtr'!X27+'Scotland - Qtr'!X27+'Wales - Qtr'!X27</f>
        <v>932.57</v>
      </c>
      <c r="Y27" s="306" t="n">
        <f aca="false">'England - Qtr'!Y27+'Northern Ireland - Qtr'!Y27+'Scotland - Qtr'!Y27+'Wales - Qtr'!Y27</f>
        <v>1147.99</v>
      </c>
      <c r="Z27" s="306" t="n">
        <f aca="false">'England - Qtr'!Z27+'Northern Ireland - Qtr'!Z27+'Scotland - Qtr'!Z27+'Wales - Qtr'!Z27</f>
        <v>1208.27</v>
      </c>
      <c r="AA27" s="306" t="n">
        <f aca="false">'England - Qtr'!AA27+'Northern Ireland - Qtr'!AA27+'Scotland - Qtr'!AA27+'Wales - Qtr'!AA27</f>
        <v>1798.44</v>
      </c>
      <c r="AB27" s="306" t="n">
        <f aca="false">'England - Qtr'!AB27+'Northern Ireland - Qtr'!AB27+'Scotland - Qtr'!AB27+'Wales - Qtr'!AB27</f>
        <v>863.85</v>
      </c>
      <c r="AC27" s="306" t="n">
        <f aca="false">'England - Qtr'!AC27+'Northern Ireland - Qtr'!AC27+'Scotland - Qtr'!AC27+'Wales - Qtr'!AC27</f>
        <v>1263.84</v>
      </c>
      <c r="AD27" s="306" t="n">
        <f aca="false">'England - Qtr'!AD27+'Northern Ireland - Qtr'!AD27+'Scotland - Qtr'!AD27+'Wales - Qtr'!AD27</f>
        <v>1955.73</v>
      </c>
      <c r="AE27" s="306" t="n">
        <f aca="false">'England - Qtr'!AE27+'Northern Ireland - Qtr'!AE27+'Scotland - Qtr'!AE27+'Wales - Qtr'!AE27</f>
        <v>1564.5</v>
      </c>
      <c r="AF27" s="306" t="n">
        <f aca="false">'England - Qtr'!AF27+'Northern Ireland - Qtr'!AF27+'Scotland - Qtr'!AF27+'Wales - Qtr'!AF27</f>
        <v>953.57</v>
      </c>
      <c r="AG27" s="306" t="n">
        <f aca="false">'England - Qtr'!AG27+'Northern Ireland - Qtr'!AG27+'Scotland - Qtr'!AG27+'Wales - Qtr'!AG27</f>
        <v>890.92</v>
      </c>
      <c r="AH27" s="306" t="n">
        <f aca="false">'England - Qtr'!AH27+'Northern Ireland - Qtr'!AH27+'Scotland - Qtr'!AH27+'Wales - Qtr'!AH27</f>
        <v>2034.29</v>
      </c>
      <c r="AI27" s="306" t="n">
        <f aca="false">'England - Qtr'!AI27+'Northern Ireland - Qtr'!AI27+'Scotland - Qtr'!AI27+'Wales - Qtr'!AI27</f>
        <v>1846.1</v>
      </c>
      <c r="AJ27" s="306" t="n">
        <f aca="false">'England - Qtr'!AJ27+'Northern Ireland - Qtr'!AJ27+'Scotland - Qtr'!AJ27+'Wales - Qtr'!AJ27</f>
        <v>846</v>
      </c>
      <c r="AK27" s="306" t="n">
        <f aca="false">'England - Qtr'!AK27+'Northern Ireland - Qtr'!AK27+'Scotland - Qtr'!AK27+'Wales - Qtr'!AK27</f>
        <v>1390.58</v>
      </c>
      <c r="AL27" s="306" t="n">
        <f aca="false">'England - Qtr'!AL27+'Northern Ireland - Qtr'!AL27+'Scotland - Qtr'!AL27+'Wales - Qtr'!AL27</f>
        <v>1763.59</v>
      </c>
      <c r="AM27" s="306" t="n">
        <f aca="false">'England - Qtr'!AM27+'Northern Ireland - Qtr'!AM27+'Scotland - Qtr'!AM27+'Wales - Qtr'!AM27</f>
        <v>2382.38</v>
      </c>
      <c r="AN27" s="306" t="n">
        <f aca="false">'England - Qtr'!AN27+'Northern Ireland - Qtr'!AN27+'Scotland - Qtr'!AN27+'Wales - Qtr'!AN27</f>
        <v>1057.43</v>
      </c>
      <c r="AO27" s="306" t="n">
        <f aca="false">'England - Qtr'!AO27+'Northern Ireland - Qtr'!AO27+'Scotland - Qtr'!AO27+'Wales - Qtr'!AO27</f>
        <v>1181.12</v>
      </c>
      <c r="AP27" s="306" t="n">
        <f aca="false">'England - Qtr'!AP27+'Northern Ireland - Qtr'!AP27+'Scotland - Qtr'!AP27+'Wales - Qtr'!AP27</f>
        <v>2132.99</v>
      </c>
      <c r="AQ27" s="306" t="n">
        <f aca="false">'England - Qtr'!AQ27+'Northern Ireland - Qtr'!AQ27+'Scotland - Qtr'!AQ27+'Wales - Qtr'!AQ27</f>
        <v>1594.73</v>
      </c>
      <c r="AR27" s="306" t="n">
        <f aca="false">'England - Qtr'!AR27+'Northern Ireland - Qtr'!AR27+'Scotland - Qtr'!AR27+'Wales - Qtr'!AR27</f>
        <v>988.1</v>
      </c>
      <c r="AS27" s="306" t="n">
        <f aca="false">'England - Qtr'!AS27+'Northern Ireland - Qtr'!AS27+'Scotland - Qtr'!AS27+'Wales - Qtr'!AS27</f>
        <v>654.88</v>
      </c>
      <c r="AT27" s="306"/>
      <c r="AU27" s="307"/>
      <c r="AV27" s="307" t="n">
        <f aca="false">C27-Quarter!F28</f>
        <v>-0.00999999999976353</v>
      </c>
      <c r="AW27" s="307" t="n">
        <f aca="false">D27-Quarter!G28</f>
        <v>-0.00999999999999091</v>
      </c>
      <c r="AX27" s="307" t="n">
        <f aca="false">E27-Quarter!H28</f>
        <v>-0.00999999999976353</v>
      </c>
      <c r="AY27" s="307" t="n">
        <f aca="false">F27-Quarter!I28</f>
        <v>0</v>
      </c>
      <c r="AZ27" s="307" t="n">
        <f aca="false">G27-Quarter!J28</f>
        <v>0</v>
      </c>
      <c r="BA27" s="307" t="n">
        <f aca="false">H27-Quarter!K28</f>
        <v>0</v>
      </c>
      <c r="BB27" s="307" t="n">
        <f aca="false">I27-Quarter!L28</f>
        <v>-0.00999999999976353</v>
      </c>
      <c r="BC27" s="307" t="n">
        <f aca="false">J27-Quarter!M28</f>
        <v>0</v>
      </c>
      <c r="BD27" s="307" t="n">
        <f aca="false">K27-Quarter!N28</f>
        <v>0</v>
      </c>
      <c r="BE27" s="307" t="n">
        <f aca="false">L27-Quarter!O28</f>
        <v>0.00999999999987722</v>
      </c>
      <c r="BF27" s="307" t="n">
        <f aca="false">M27-Quarter!P28</f>
        <v>0</v>
      </c>
      <c r="BG27" s="307" t="n">
        <f aca="false">N27-Quarter!Q28</f>
        <v>-0.00999999999976353</v>
      </c>
      <c r="BH27" s="307" t="n">
        <f aca="false">O27-Quarter!R28</f>
        <v>0</v>
      </c>
      <c r="BI27" s="307" t="n">
        <f aca="false">P27-Quarter!S28</f>
        <v>0</v>
      </c>
      <c r="BJ27" s="307" t="n">
        <f aca="false">Q27-Quarter!T28</f>
        <v>0</v>
      </c>
      <c r="BK27" s="307" t="n">
        <f aca="false">R27-Quarter!U28</f>
        <v>0</v>
      </c>
      <c r="BL27" s="307" t="n">
        <f aca="false">S27-Quarter!V28</f>
        <v>0</v>
      </c>
      <c r="BM27" s="307" t="n">
        <f aca="false">T27-Quarter!W28</f>
        <v>0</v>
      </c>
      <c r="BN27" s="307" t="n">
        <f aca="false">U27-Quarter!X28</f>
        <v>0</v>
      </c>
      <c r="BO27" s="307" t="n">
        <f aca="false">V27-Quarter!Y28</f>
        <v>0.00999999999999091</v>
      </c>
      <c r="BP27" s="307" t="n">
        <f aca="false">W27-Quarter!Z28</f>
        <v>0</v>
      </c>
      <c r="BQ27" s="307" t="n">
        <f aca="false">X27-Quarter!AA28</f>
        <v>0</v>
      </c>
      <c r="BR27" s="307" t="n">
        <f aca="false">Y27-Quarter!AB28</f>
        <v>0</v>
      </c>
      <c r="BS27" s="307" t="n">
        <f aca="false">Z27-Quarter!AC28</f>
        <v>0</v>
      </c>
      <c r="BT27" s="307" t="n">
        <f aca="false">AA27-Quarter!AD28</f>
        <v>0</v>
      </c>
      <c r="BU27" s="307" t="n">
        <f aca="false">AB27-Quarter!AE28</f>
        <v>0</v>
      </c>
      <c r="BV27" s="307" t="n">
        <f aca="false">AC27-Quarter!AF28</f>
        <v>0</v>
      </c>
      <c r="BW27" s="307" t="n">
        <f aca="false">AD27-Quarter!AG28</f>
        <v>0</v>
      </c>
      <c r="BX27" s="307" t="n">
        <f aca="false">AE27-Quarter!AH28</f>
        <v>0</v>
      </c>
      <c r="BY27" s="307" t="n">
        <f aca="false">AF27-Quarter!AI28</f>
        <v>0</v>
      </c>
      <c r="BZ27" s="307" t="n">
        <f aca="false">AG27-Quarter!AJ28</f>
        <v>0</v>
      </c>
      <c r="CA27" s="307" t="n">
        <f aca="false">AH27-Quarter!AK28</f>
        <v>0</v>
      </c>
      <c r="CB27" s="307" t="n">
        <f aca="false">AI27-Quarter!AL28</f>
        <v>0</v>
      </c>
      <c r="CC27" s="307" t="n">
        <f aca="false">AJ27-Quarter!AM28</f>
        <v>0</v>
      </c>
      <c r="CD27" s="307" t="n">
        <f aca="false">AK27-Quarter!AN28</f>
        <v>0</v>
      </c>
      <c r="CE27" s="307" t="n">
        <f aca="false">AL27-Quarter!AO28</f>
        <v>0</v>
      </c>
      <c r="CF27" s="307" t="n">
        <f aca="false">AM27-Quarter!AP28</f>
        <v>0</v>
      </c>
      <c r="CG27" s="307" t="n">
        <f aca="false">AN27-Quarter!AQ28</f>
        <v>0</v>
      </c>
      <c r="CH27" s="307" t="n">
        <f aca="false">AO27-Quarter!AR28</f>
        <v>0</v>
      </c>
      <c r="CI27" s="307" t="n">
        <f aca="false">AP27-Quarter!AS28</f>
        <v>0</v>
      </c>
      <c r="CJ27" s="308" t="n">
        <f aca="false">AQ27-Quarter!AT28</f>
        <v>0</v>
      </c>
      <c r="CK27" s="308" t="n">
        <f aca="false">AR27-Quarter!AU28</f>
        <v>0</v>
      </c>
      <c r="CL27" s="308" t="n">
        <f aca="false">AS27-Quarter!AV28</f>
        <v>0</v>
      </c>
    </row>
    <row r="28" customFormat="false" ht="12.5" hidden="false" customHeight="false" outlineLevel="0" collapsed="false">
      <c r="A28" s="295" t="s">
        <v>350</v>
      </c>
      <c r="B28" s="295"/>
      <c r="C28" s="306" t="n">
        <f aca="false">'England - Qtr'!C28+'Northern Ireland - Qtr'!C28+'Scotland - Qtr'!C28+'Wales - Qtr'!C28</f>
        <v>1327.39</v>
      </c>
      <c r="D28" s="306" t="n">
        <f aca="false">'England - Qtr'!D28+'Northern Ireland - Qtr'!D28+'Scotland - Qtr'!D28+'Wales - Qtr'!D28</f>
        <v>1316.82</v>
      </c>
      <c r="E28" s="306" t="n">
        <f aca="false">'England - Qtr'!E28+'Northern Ireland - Qtr'!E28+'Scotland - Qtr'!E28+'Wales - Qtr'!E28</f>
        <v>1318.35</v>
      </c>
      <c r="F28" s="306" t="n">
        <f aca="false">'England - Qtr'!F28+'Northern Ireland - Qtr'!F28+'Scotland - Qtr'!F28+'Wales - Qtr'!F28</f>
        <v>1355.48</v>
      </c>
      <c r="G28" s="306" t="n">
        <f aca="false">'England - Qtr'!G28+'Northern Ireland - Qtr'!G28+'Scotland - Qtr'!G28+'Wales - Qtr'!G28</f>
        <v>1308.54</v>
      </c>
      <c r="H28" s="306" t="n">
        <f aca="false">'England - Qtr'!H28+'Northern Ireland - Qtr'!H28+'Scotland - Qtr'!H28+'Wales - Qtr'!H28</f>
        <v>1289.46</v>
      </c>
      <c r="I28" s="306" t="n">
        <f aca="false">'England - Qtr'!I28+'Northern Ireland - Qtr'!I28+'Scotland - Qtr'!I28+'Wales - Qtr'!I28</f>
        <v>1305.3</v>
      </c>
      <c r="J28" s="306" t="n">
        <f aca="false">'England - Qtr'!J28+'Northern Ireland - Qtr'!J28+'Scotland - Qtr'!J28+'Wales - Qtr'!J28</f>
        <v>1305.19</v>
      </c>
      <c r="K28" s="306" t="n">
        <f aca="false">'England - Qtr'!K28+'Northern Ireland - Qtr'!K28+'Scotland - Qtr'!K28+'Wales - Qtr'!K28</f>
        <v>1295.88</v>
      </c>
      <c r="L28" s="306" t="n">
        <f aca="false">'England - Qtr'!L28+'Northern Ireland - Qtr'!L28+'Scotland - Qtr'!L28+'Wales - Qtr'!L28</f>
        <v>1292.41</v>
      </c>
      <c r="M28" s="306" t="n">
        <f aca="false">'England - Qtr'!M28+'Northern Ireland - Qtr'!M28+'Scotland - Qtr'!M28+'Wales - Qtr'!M28</f>
        <v>1272.48</v>
      </c>
      <c r="N28" s="306" t="n">
        <f aca="false">'England - Qtr'!N28+'Northern Ireland - Qtr'!N28+'Scotland - Qtr'!N28+'Wales - Qtr'!N28</f>
        <v>1313.87</v>
      </c>
      <c r="O28" s="306" t="n">
        <f aca="false">'England - Qtr'!O28+'Northern Ireland - Qtr'!O28+'Scotland - Qtr'!O28+'Wales - Qtr'!O28</f>
        <v>1268.69</v>
      </c>
      <c r="P28" s="306" t="n">
        <f aca="false">'England - Qtr'!P28+'Northern Ireland - Qtr'!P28+'Scotland - Qtr'!P28+'Wales - Qtr'!P28</f>
        <v>1261.98</v>
      </c>
      <c r="Q28" s="306" t="n">
        <f aca="false">'England - Qtr'!Q28+'Northern Ireland - Qtr'!Q28+'Scotland - Qtr'!Q28+'Wales - Qtr'!Q28</f>
        <v>1238.55</v>
      </c>
      <c r="R28" s="306" t="n">
        <f aca="false">'England - Qtr'!R28+'Northern Ireland - Qtr'!R28+'Scotland - Qtr'!R28+'Wales - Qtr'!R28</f>
        <v>1263.99</v>
      </c>
      <c r="S28" s="306" t="n">
        <f aca="false">'England - Qtr'!S28+'Northern Ireland - Qtr'!S28+'Scotland - Qtr'!S28+'Wales - Qtr'!S28</f>
        <v>1239.76</v>
      </c>
      <c r="T28" s="306" t="n">
        <f aca="false">'England - Qtr'!T28+'Northern Ireland - Qtr'!T28+'Scotland - Qtr'!T28+'Wales - Qtr'!T28</f>
        <v>1211.61</v>
      </c>
      <c r="U28" s="306" t="n">
        <f aca="false">'England - Qtr'!U28+'Northern Ireland - Qtr'!U28+'Scotland - Qtr'!U28+'Wales - Qtr'!U28</f>
        <v>1200.67</v>
      </c>
      <c r="V28" s="306" t="n">
        <f aca="false">'England - Qtr'!V28+'Northern Ireland - Qtr'!V28+'Scotland - Qtr'!V28+'Wales - Qtr'!V28</f>
        <v>1220.12</v>
      </c>
      <c r="W28" s="306" t="n">
        <f aca="false">'England - Qtr'!W28+'Northern Ireland - Qtr'!W28+'Scotland - Qtr'!W28+'Wales - Qtr'!W28</f>
        <v>1217.93</v>
      </c>
      <c r="X28" s="306" t="n">
        <f aca="false">'England - Qtr'!X28+'Northern Ireland - Qtr'!X28+'Scotland - Qtr'!X28+'Wales - Qtr'!X28</f>
        <v>1170.8</v>
      </c>
      <c r="Y28" s="306" t="n">
        <f aca="false">'England - Qtr'!Y28+'Northern Ireland - Qtr'!Y28+'Scotland - Qtr'!Y28+'Wales - Qtr'!Y28</f>
        <v>1158.17</v>
      </c>
      <c r="Z28" s="306" t="n">
        <f aca="false">'England - Qtr'!Z28+'Northern Ireland - Qtr'!Z28+'Scotland - Qtr'!Z28+'Wales - Qtr'!Z28</f>
        <v>1155.96</v>
      </c>
      <c r="AA28" s="306" t="n">
        <f aca="false">'England - Qtr'!AA28+'Northern Ireland - Qtr'!AA28+'Scotland - Qtr'!AA28+'Wales - Qtr'!AA28</f>
        <v>1095.8</v>
      </c>
      <c r="AB28" s="306" t="n">
        <f aca="false">'England - Qtr'!AB28+'Northern Ireland - Qtr'!AB28+'Scotland - Qtr'!AB28+'Wales - Qtr'!AB28</f>
        <v>1058.75</v>
      </c>
      <c r="AC28" s="306" t="n">
        <f aca="false">'England - Qtr'!AC28+'Northern Ireland - Qtr'!AC28+'Scotland - Qtr'!AC28+'Wales - Qtr'!AC28</f>
        <v>1063</v>
      </c>
      <c r="AD28" s="306" t="n">
        <f aca="false">'England - Qtr'!AD28+'Northern Ireland - Qtr'!AD28+'Scotland - Qtr'!AD28+'Wales - Qtr'!AD28</f>
        <v>1066.25</v>
      </c>
      <c r="AE28" s="306" t="n">
        <f aca="false">'England - Qtr'!AE28+'Northern Ireland - Qtr'!AE28+'Scotland - Qtr'!AE28+'Wales - Qtr'!AE28</f>
        <v>1005.41</v>
      </c>
      <c r="AF28" s="306" t="n">
        <f aca="false">'England - Qtr'!AF28+'Northern Ireland - Qtr'!AF28+'Scotland - Qtr'!AF28+'Wales - Qtr'!AF28</f>
        <v>976.52</v>
      </c>
      <c r="AG28" s="306" t="n">
        <f aca="false">'England - Qtr'!AG28+'Northern Ireland - Qtr'!AG28+'Scotland - Qtr'!AG28+'Wales - Qtr'!AG28</f>
        <v>958.48</v>
      </c>
      <c r="AH28" s="306" t="n">
        <f aca="false">'England - Qtr'!AH28+'Northern Ireland - Qtr'!AH28+'Scotland - Qtr'!AH28+'Wales - Qtr'!AH28</f>
        <v>975.38</v>
      </c>
      <c r="AI28" s="306" t="n">
        <f aca="false">'England - Qtr'!AI28+'Northern Ireland - Qtr'!AI28+'Scotland - Qtr'!AI28+'Wales - Qtr'!AI28</f>
        <v>930.12</v>
      </c>
      <c r="AJ28" s="306" t="n">
        <f aca="false">'England - Qtr'!AJ28+'Northern Ireland - Qtr'!AJ28+'Scotland - Qtr'!AJ28+'Wales - Qtr'!AJ28</f>
        <v>892.02</v>
      </c>
      <c r="AK28" s="306" t="n">
        <f aca="false">'England - Qtr'!AK28+'Northern Ireland - Qtr'!AK28+'Scotland - Qtr'!AK28+'Wales - Qtr'!AK28</f>
        <v>891.06</v>
      </c>
      <c r="AL28" s="306" t="n">
        <f aca="false">'England - Qtr'!AL28+'Northern Ireland - Qtr'!AL28+'Scotland - Qtr'!AL28+'Wales - Qtr'!AL28</f>
        <v>911.12</v>
      </c>
      <c r="AM28" s="306" t="n">
        <f aca="false">'England - Qtr'!AM28+'Northern Ireland - Qtr'!AM28+'Scotland - Qtr'!AM28+'Wales - Qtr'!AM28</f>
        <v>892.3</v>
      </c>
      <c r="AN28" s="306" t="n">
        <f aca="false">'England - Qtr'!AN28+'Northern Ireland - Qtr'!AN28+'Scotland - Qtr'!AN28+'Wales - Qtr'!AN28</f>
        <v>867.4</v>
      </c>
      <c r="AO28" s="306" t="n">
        <f aca="false">'England - Qtr'!AO28+'Northern Ireland - Qtr'!AO28+'Scotland - Qtr'!AO28+'Wales - Qtr'!AO28</f>
        <v>854.71</v>
      </c>
      <c r="AP28" s="306" t="n">
        <f aca="false">'England - Qtr'!AP28+'Northern Ireland - Qtr'!AP28+'Scotland - Qtr'!AP28+'Wales - Qtr'!AP28</f>
        <v>881.68</v>
      </c>
      <c r="AQ28" s="306" t="n">
        <f aca="false">'England - Qtr'!AQ28+'Northern Ireland - Qtr'!AQ28+'Scotland - Qtr'!AQ28+'Wales - Qtr'!AQ28</f>
        <v>836.79</v>
      </c>
      <c r="AR28" s="306" t="n">
        <f aca="false">'England - Qtr'!AR28+'Northern Ireland - Qtr'!AR28+'Scotland - Qtr'!AR28+'Wales - Qtr'!AR28</f>
        <v>824.41</v>
      </c>
      <c r="AS28" s="306" t="n">
        <f aca="false">'England - Qtr'!AS28+'Northern Ireland - Qtr'!AS28+'Scotland - Qtr'!AS28+'Wales - Qtr'!AS28</f>
        <v>820.46</v>
      </c>
      <c r="AT28" s="306"/>
      <c r="AU28" s="307"/>
      <c r="AV28" s="307" t="n">
        <f aca="false">C28-Quarter!F29</f>
        <v>0.00999999999953616</v>
      </c>
      <c r="AW28" s="307" t="n">
        <f aca="false">D28-Quarter!G29</f>
        <v>0</v>
      </c>
      <c r="AX28" s="307" t="n">
        <f aca="false">E28-Quarter!H29</f>
        <v>0.00999999999999091</v>
      </c>
      <c r="AY28" s="307" t="n">
        <f aca="false">F28-Quarter!I29</f>
        <v>0</v>
      </c>
      <c r="AZ28" s="307" t="n">
        <f aca="false">G28-Quarter!J29</f>
        <v>0</v>
      </c>
      <c r="BA28" s="307" t="n">
        <f aca="false">H28-Quarter!K29</f>
        <v>0</v>
      </c>
      <c r="BB28" s="307" t="n">
        <f aca="false">I28-Quarter!L29</f>
        <v>-0.00999999999976353</v>
      </c>
      <c r="BC28" s="307" t="n">
        <f aca="false">J28-Quarter!M29</f>
        <v>0</v>
      </c>
      <c r="BD28" s="307" t="n">
        <f aca="false">K28-Quarter!N29</f>
        <v>0</v>
      </c>
      <c r="BE28" s="307" t="n">
        <f aca="false">L28-Quarter!O29</f>
        <v>0</v>
      </c>
      <c r="BF28" s="307" t="n">
        <f aca="false">M28-Quarter!P29</f>
        <v>0</v>
      </c>
      <c r="BG28" s="307" t="n">
        <f aca="false">N28-Quarter!Q29</f>
        <v>-0.00999999999999091</v>
      </c>
      <c r="BH28" s="307" t="n">
        <f aca="false">O28-Quarter!R29</f>
        <v>0</v>
      </c>
      <c r="BI28" s="307" t="n">
        <f aca="false">P28-Quarter!S29</f>
        <v>-0.00999999999999091</v>
      </c>
      <c r="BJ28" s="307" t="n">
        <f aca="false">Q28-Quarter!T29</f>
        <v>0</v>
      </c>
      <c r="BK28" s="307" t="n">
        <f aca="false">R28-Quarter!U29</f>
        <v>0.00999999999999091</v>
      </c>
      <c r="BL28" s="307" t="n">
        <f aca="false">S28-Quarter!V29</f>
        <v>0</v>
      </c>
      <c r="BM28" s="307" t="n">
        <f aca="false">T28-Quarter!W29</f>
        <v>-0.00999999999999091</v>
      </c>
      <c r="BN28" s="307" t="n">
        <f aca="false">U28-Quarter!X29</f>
        <v>0</v>
      </c>
      <c r="BO28" s="307" t="n">
        <f aca="false">V28-Quarter!Y29</f>
        <v>-0.0100000000002183</v>
      </c>
      <c r="BP28" s="307" t="n">
        <f aca="false">W28-Quarter!Z29</f>
        <v>0</v>
      </c>
      <c r="BQ28" s="307" t="n">
        <f aca="false">X28-Quarter!AA29</f>
        <v>0</v>
      </c>
      <c r="BR28" s="307" t="n">
        <f aca="false">Y28-Quarter!AB29</f>
        <v>0</v>
      </c>
      <c r="BS28" s="307" t="n">
        <f aca="false">Z28-Quarter!AC29</f>
        <v>0</v>
      </c>
      <c r="BT28" s="307" t="n">
        <f aca="false">AA28-Quarter!AD29</f>
        <v>0</v>
      </c>
      <c r="BU28" s="307" t="n">
        <f aca="false">AB28-Quarter!AE29</f>
        <v>0</v>
      </c>
      <c r="BV28" s="307" t="n">
        <f aca="false">AC28-Quarter!AF29</f>
        <v>0</v>
      </c>
      <c r="BW28" s="307" t="n">
        <f aca="false">AD28-Quarter!AG29</f>
        <v>0</v>
      </c>
      <c r="BX28" s="307" t="n">
        <f aca="false">AE28-Quarter!AH29</f>
        <v>0</v>
      </c>
      <c r="BY28" s="307" t="n">
        <f aca="false">AF28-Quarter!AI29</f>
        <v>0</v>
      </c>
      <c r="BZ28" s="307" t="n">
        <f aca="false">AG28-Quarter!AJ29</f>
        <v>0</v>
      </c>
      <c r="CA28" s="307" t="n">
        <f aca="false">AH28-Quarter!AK29</f>
        <v>0</v>
      </c>
      <c r="CB28" s="307" t="n">
        <f aca="false">AI28-Quarter!AL29</f>
        <v>0</v>
      </c>
      <c r="CC28" s="307" t="n">
        <f aca="false">AJ28-Quarter!AM29</f>
        <v>0</v>
      </c>
      <c r="CD28" s="307" t="n">
        <f aca="false">AK28-Quarter!AN29</f>
        <v>0</v>
      </c>
      <c r="CE28" s="307" t="n">
        <f aca="false">AL28-Quarter!AO29</f>
        <v>0</v>
      </c>
      <c r="CF28" s="307" t="n">
        <f aca="false">AM28-Quarter!AP29</f>
        <v>0</v>
      </c>
      <c r="CG28" s="307" t="n">
        <f aca="false">AN28-Quarter!AQ29</f>
        <v>0</v>
      </c>
      <c r="CH28" s="307" t="n">
        <f aca="false">AO28-Quarter!AR29</f>
        <v>0</v>
      </c>
      <c r="CI28" s="307" t="n">
        <f aca="false">AP28-Quarter!AS29</f>
        <v>0</v>
      </c>
      <c r="CJ28" s="308" t="n">
        <f aca="false">AQ28-Quarter!AT29</f>
        <v>0</v>
      </c>
      <c r="CK28" s="308" t="n">
        <f aca="false">AR28-Quarter!AU29</f>
        <v>0</v>
      </c>
      <c r="CL28" s="308" t="n">
        <f aca="false">AS28-Quarter!AV29</f>
        <v>0</v>
      </c>
    </row>
    <row r="29" customFormat="false" ht="12.5" hidden="false" customHeight="false" outlineLevel="0" collapsed="false">
      <c r="A29" s="295" t="s">
        <v>351</v>
      </c>
      <c r="B29" s="295"/>
      <c r="C29" s="306" t="n">
        <f aca="false">'England - Qtr'!C29+'Northern Ireland - Qtr'!C29+'Scotland - Qtr'!C29+'Wales - Qtr'!C29</f>
        <v>189.48</v>
      </c>
      <c r="D29" s="306" t="n">
        <f aca="false">'England - Qtr'!D29+'Northern Ireland - Qtr'!D29+'Scotland - Qtr'!D29+'Wales - Qtr'!D29</f>
        <v>197.75</v>
      </c>
      <c r="E29" s="306" t="n">
        <f aca="false">'England - Qtr'!E29+'Northern Ireland - Qtr'!E29+'Scotland - Qtr'!E29+'Wales - Qtr'!E29</f>
        <v>190.42</v>
      </c>
      <c r="F29" s="306" t="n">
        <f aca="false">'England - Qtr'!F29+'Northern Ireland - Qtr'!F29+'Scotland - Qtr'!F29+'Wales - Qtr'!F29</f>
        <v>197.35</v>
      </c>
      <c r="G29" s="306" t="n">
        <f aca="false">'England - Qtr'!G29+'Northern Ireland - Qtr'!G29+'Scotland - Qtr'!G29+'Wales - Qtr'!G29</f>
        <v>191.01</v>
      </c>
      <c r="H29" s="306" t="n">
        <f aca="false">'England - Qtr'!H29+'Northern Ireland - Qtr'!H29+'Scotland - Qtr'!H29+'Wales - Qtr'!H29</f>
        <v>186.04</v>
      </c>
      <c r="I29" s="306" t="n">
        <f aca="false">'England - Qtr'!I29+'Northern Ireland - Qtr'!I29+'Scotland - Qtr'!I29+'Wales - Qtr'!I29</f>
        <v>174.7</v>
      </c>
      <c r="J29" s="306" t="n">
        <f aca="false">'England - Qtr'!J29+'Northern Ireland - Qtr'!J29+'Scotland - Qtr'!J29+'Wales - Qtr'!J29</f>
        <v>186.77</v>
      </c>
      <c r="K29" s="306" t="n">
        <f aca="false">'England - Qtr'!K29+'Northern Ireland - Qtr'!K29+'Scotland - Qtr'!K29+'Wales - Qtr'!K29</f>
        <v>180.01</v>
      </c>
      <c r="L29" s="306" t="n">
        <f aca="false">'England - Qtr'!L29+'Northern Ireland - Qtr'!L29+'Scotland - Qtr'!L29+'Wales - Qtr'!L29</f>
        <v>204.34</v>
      </c>
      <c r="M29" s="306" t="n">
        <f aca="false">'England - Qtr'!M29+'Northern Ireland - Qtr'!M29+'Scotland - Qtr'!M29+'Wales - Qtr'!M29</f>
        <v>184.23</v>
      </c>
      <c r="N29" s="306" t="n">
        <f aca="false">'England - Qtr'!N29+'Northern Ireland - Qtr'!N29+'Scotland - Qtr'!N29+'Wales - Qtr'!N29</f>
        <v>197.41</v>
      </c>
      <c r="O29" s="306" t="n">
        <f aca="false">'England - Qtr'!O29+'Northern Ireland - Qtr'!O29+'Scotland - Qtr'!O29+'Wales - Qtr'!O29</f>
        <v>191.98</v>
      </c>
      <c r="P29" s="306" t="n">
        <f aca="false">'England - Qtr'!P29+'Northern Ireland - Qtr'!P29+'Scotland - Qtr'!P29+'Wales - Qtr'!P29</f>
        <v>224.78</v>
      </c>
      <c r="Q29" s="306" t="n">
        <f aca="false">'England - Qtr'!Q29+'Northern Ireland - Qtr'!Q29+'Scotland - Qtr'!Q29+'Wales - Qtr'!Q29</f>
        <v>208.33</v>
      </c>
      <c r="R29" s="306" t="n">
        <f aca="false">'England - Qtr'!R29+'Northern Ireland - Qtr'!R29+'Scotland - Qtr'!R29+'Wales - Qtr'!R29</f>
        <v>215.05</v>
      </c>
      <c r="S29" s="306" t="n">
        <f aca="false">'England - Qtr'!S29+'Northern Ireland - Qtr'!S29+'Scotland - Qtr'!S29+'Wales - Qtr'!S29</f>
        <v>224.79</v>
      </c>
      <c r="T29" s="306" t="n">
        <f aca="false">'England - Qtr'!T29+'Northern Ireland - Qtr'!T29+'Scotland - Qtr'!T29+'Wales - Qtr'!T29</f>
        <v>232.75</v>
      </c>
      <c r="U29" s="306" t="n">
        <f aca="false">'England - Qtr'!U29+'Northern Ireland - Qtr'!U29+'Scotland - Qtr'!U29+'Wales - Qtr'!U29</f>
        <v>216.63</v>
      </c>
      <c r="V29" s="306" t="n">
        <f aca="false">'England - Qtr'!V29+'Northern Ireland - Qtr'!V29+'Scotland - Qtr'!V29+'Wales - Qtr'!V29</f>
        <v>220.21</v>
      </c>
      <c r="W29" s="306" t="n">
        <f aca="false">'England - Qtr'!W29+'Northern Ireland - Qtr'!W29+'Scotland - Qtr'!W29+'Wales - Qtr'!W29</f>
        <v>236.25</v>
      </c>
      <c r="X29" s="306" t="n">
        <f aca="false">'England - Qtr'!X29+'Northern Ireland - Qtr'!X29+'Scotland - Qtr'!X29+'Wales - Qtr'!X29</f>
        <v>250.79</v>
      </c>
      <c r="Y29" s="306" t="n">
        <f aca="false">'England - Qtr'!Y29+'Northern Ireland - Qtr'!Y29+'Scotland - Qtr'!Y29+'Wales - Qtr'!Y29</f>
        <v>228.84</v>
      </c>
      <c r="Z29" s="306" t="n">
        <f aca="false">'England - Qtr'!Z29+'Northern Ireland - Qtr'!Z29+'Scotland - Qtr'!Z29+'Wales - Qtr'!Z29</f>
        <v>234.42</v>
      </c>
      <c r="AA29" s="306" t="n">
        <f aca="false">'England - Qtr'!AA29+'Northern Ireland - Qtr'!AA29+'Scotland - Qtr'!AA29+'Wales - Qtr'!AA29</f>
        <v>245.91</v>
      </c>
      <c r="AB29" s="306" t="n">
        <f aca="false">'England - Qtr'!AB29+'Northern Ireland - Qtr'!AB29+'Scotland - Qtr'!AB29+'Wales - Qtr'!AB29</f>
        <v>246.88</v>
      </c>
      <c r="AC29" s="306" t="n">
        <f aca="false">'England - Qtr'!AC29+'Northern Ireland - Qtr'!AC29+'Scotland - Qtr'!AC29+'Wales - Qtr'!AC29</f>
        <v>231.72</v>
      </c>
      <c r="AD29" s="306" t="n">
        <f aca="false">'England - Qtr'!AD29+'Northern Ireland - Qtr'!AD29+'Scotland - Qtr'!AD29+'Wales - Qtr'!AD29</f>
        <v>242.83</v>
      </c>
      <c r="AE29" s="306" t="n">
        <f aca="false">'England - Qtr'!AE29+'Northern Ireland - Qtr'!AE29+'Scotland - Qtr'!AE29+'Wales - Qtr'!AE29</f>
        <v>242.98</v>
      </c>
      <c r="AF29" s="306" t="n">
        <f aca="false">'England - Qtr'!AF29+'Northern Ireland - Qtr'!AF29+'Scotland - Qtr'!AF29+'Wales - Qtr'!AF29</f>
        <v>263.1</v>
      </c>
      <c r="AG29" s="306" t="n">
        <f aca="false">'England - Qtr'!AG29+'Northern Ireland - Qtr'!AG29+'Scotland - Qtr'!AG29+'Wales - Qtr'!AG29</f>
        <v>227.99</v>
      </c>
      <c r="AH29" s="306" t="n">
        <f aca="false">'England - Qtr'!AH29+'Northern Ireland - Qtr'!AH29+'Scotland - Qtr'!AH29+'Wales - Qtr'!AH29</f>
        <v>257.96</v>
      </c>
      <c r="AI29" s="306" t="n">
        <f aca="false">'England - Qtr'!AI29+'Northern Ireland - Qtr'!AI29+'Scotland - Qtr'!AI29+'Wales - Qtr'!AI29</f>
        <v>263.14</v>
      </c>
      <c r="AJ29" s="306" t="n">
        <f aca="false">'England - Qtr'!AJ29+'Northern Ireland - Qtr'!AJ29+'Scotland - Qtr'!AJ29+'Wales - Qtr'!AJ29</f>
        <v>269.84</v>
      </c>
      <c r="AK29" s="306" t="n">
        <f aca="false">'England - Qtr'!AK29+'Northern Ireland - Qtr'!AK29+'Scotland - Qtr'!AK29+'Wales - Qtr'!AK29</f>
        <v>254.4</v>
      </c>
      <c r="AL29" s="306" t="n">
        <f aca="false">'England - Qtr'!AL29+'Northern Ireland - Qtr'!AL29+'Scotland - Qtr'!AL29+'Wales - Qtr'!AL29</f>
        <v>261.24</v>
      </c>
      <c r="AM29" s="306" t="n">
        <f aca="false">'England - Qtr'!AM29+'Northern Ireland - Qtr'!AM29+'Scotland - Qtr'!AM29+'Wales - Qtr'!AM29</f>
        <v>268.61</v>
      </c>
      <c r="AN29" s="306" t="n">
        <f aca="false">'England - Qtr'!AN29+'Northern Ireland - Qtr'!AN29+'Scotland - Qtr'!AN29+'Wales - Qtr'!AN29</f>
        <v>278.93</v>
      </c>
      <c r="AO29" s="306" t="n">
        <f aca="false">'England - Qtr'!AO29+'Northern Ireland - Qtr'!AO29+'Scotland - Qtr'!AO29+'Wales - Qtr'!AO29</f>
        <v>253.24</v>
      </c>
      <c r="AP29" s="306" t="n">
        <f aca="false">'England - Qtr'!AP29+'Northern Ireland - Qtr'!AP29+'Scotland - Qtr'!AP29+'Wales - Qtr'!AP29</f>
        <v>266</v>
      </c>
      <c r="AQ29" s="306" t="n">
        <f aca="false">'England - Qtr'!AQ29+'Northern Ireland - Qtr'!AQ29+'Scotland - Qtr'!AQ29+'Wales - Qtr'!AQ29</f>
        <v>263.14</v>
      </c>
      <c r="AR29" s="306" t="n">
        <f aca="false">'England - Qtr'!AR29+'Northern Ireland - Qtr'!AR29+'Scotland - Qtr'!AR29+'Wales - Qtr'!AR29</f>
        <v>277.56</v>
      </c>
      <c r="AS29" s="306" t="n">
        <f aca="false">'England - Qtr'!AS29+'Northern Ireland - Qtr'!AS29+'Scotland - Qtr'!AS29+'Wales - Qtr'!AS29</f>
        <v>248.05</v>
      </c>
      <c r="AT29" s="306"/>
      <c r="AU29" s="307"/>
      <c r="AV29" s="307" t="n">
        <f aca="false">C29-Quarter!F30</f>
        <v>0</v>
      </c>
      <c r="AW29" s="307" t="n">
        <f aca="false">D29-Quarter!G30</f>
        <v>0</v>
      </c>
      <c r="AX29" s="307" t="n">
        <f aca="false">E29-Quarter!H30</f>
        <v>0</v>
      </c>
      <c r="AY29" s="307" t="n">
        <f aca="false">F29-Quarter!I30</f>
        <v>0</v>
      </c>
      <c r="AZ29" s="307" t="n">
        <f aca="false">G29-Quarter!J30</f>
        <v>-0.0100000000000477</v>
      </c>
      <c r="BA29" s="307" t="n">
        <f aca="false">H29-Quarter!K30</f>
        <v>0.00999999999996248</v>
      </c>
      <c r="BB29" s="307" t="n">
        <f aca="false">I29-Quarter!L30</f>
        <v>-0.0199999999999818</v>
      </c>
      <c r="BC29" s="307" t="n">
        <f aca="false">J29-Quarter!M30</f>
        <v>0</v>
      </c>
      <c r="BD29" s="307" t="n">
        <f aca="false">K29-Quarter!N30</f>
        <v>0</v>
      </c>
      <c r="BE29" s="307" t="n">
        <f aca="false">L29-Quarter!O30</f>
        <v>0</v>
      </c>
      <c r="BF29" s="307" t="n">
        <f aca="false">M29-Quarter!P30</f>
        <v>0.00999999999999091</v>
      </c>
      <c r="BG29" s="307" t="n">
        <f aca="false">N29-Quarter!Q30</f>
        <v>0</v>
      </c>
      <c r="BH29" s="307" t="n">
        <f aca="false">O29-Quarter!R30</f>
        <v>0</v>
      </c>
      <c r="BI29" s="307" t="n">
        <f aca="false">P29-Quarter!S30</f>
        <v>0</v>
      </c>
      <c r="BJ29" s="307" t="n">
        <f aca="false">Q29-Quarter!T30</f>
        <v>0</v>
      </c>
      <c r="BK29" s="307" t="n">
        <f aca="false">R29-Quarter!U30</f>
        <v>0</v>
      </c>
      <c r="BL29" s="307" t="n">
        <f aca="false">S29-Quarter!V30</f>
        <v>0</v>
      </c>
      <c r="BM29" s="307" t="n">
        <f aca="false">T29-Quarter!W30</f>
        <v>0</v>
      </c>
      <c r="BN29" s="307" t="n">
        <f aca="false">U29-Quarter!X30</f>
        <v>0.00999999999999091</v>
      </c>
      <c r="BO29" s="307" t="n">
        <f aca="false">V29-Quarter!Y30</f>
        <v>0</v>
      </c>
      <c r="BP29" s="307" t="n">
        <f aca="false">W29-Quarter!Z30</f>
        <v>0</v>
      </c>
      <c r="BQ29" s="307" t="n">
        <f aca="false">X29-Quarter!AA30</f>
        <v>0</v>
      </c>
      <c r="BR29" s="307" t="n">
        <f aca="false">Y29-Quarter!AB30</f>
        <v>0</v>
      </c>
      <c r="BS29" s="307" t="n">
        <f aca="false">Z29-Quarter!AC30</f>
        <v>0</v>
      </c>
      <c r="BT29" s="307" t="n">
        <f aca="false">AA29-Quarter!AD30</f>
        <v>0</v>
      </c>
      <c r="BU29" s="307" t="n">
        <f aca="false">AB29-Quarter!AE30</f>
        <v>0</v>
      </c>
      <c r="BV29" s="307" t="n">
        <f aca="false">AC29-Quarter!AF30</f>
        <v>0</v>
      </c>
      <c r="BW29" s="307" t="n">
        <f aca="false">AD29-Quarter!AG30</f>
        <v>0</v>
      </c>
      <c r="BX29" s="307" t="n">
        <f aca="false">AE29-Quarter!AH30</f>
        <v>0</v>
      </c>
      <c r="BY29" s="307" t="n">
        <f aca="false">AF29-Quarter!AI30</f>
        <v>0</v>
      </c>
      <c r="BZ29" s="307" t="n">
        <f aca="false">AG29-Quarter!AJ30</f>
        <v>0</v>
      </c>
      <c r="CA29" s="307" t="n">
        <f aca="false">AH29-Quarter!AK30</f>
        <v>0</v>
      </c>
      <c r="CB29" s="307" t="n">
        <f aca="false">AI29-Quarter!AL30</f>
        <v>0</v>
      </c>
      <c r="CC29" s="307" t="n">
        <f aca="false">AJ29-Quarter!AM30</f>
        <v>0</v>
      </c>
      <c r="CD29" s="307" t="n">
        <f aca="false">AK29-Quarter!AN30</f>
        <v>0</v>
      </c>
      <c r="CE29" s="307" t="n">
        <f aca="false">AL29-Quarter!AO30</f>
        <v>0</v>
      </c>
      <c r="CF29" s="307" t="n">
        <f aca="false">AM29-Quarter!AP30</f>
        <v>0</v>
      </c>
      <c r="CG29" s="307" t="n">
        <f aca="false">AN29-Quarter!AQ30</f>
        <v>0</v>
      </c>
      <c r="CH29" s="307" t="n">
        <f aca="false">AO29-Quarter!AR30</f>
        <v>0</v>
      </c>
      <c r="CI29" s="307" t="n">
        <f aca="false">AP29-Quarter!AS30</f>
        <v>0</v>
      </c>
      <c r="CJ29" s="308" t="n">
        <f aca="false">AQ29-Quarter!AT30</f>
        <v>0</v>
      </c>
      <c r="CK29" s="308" t="n">
        <f aca="false">AR29-Quarter!AU30</f>
        <v>0</v>
      </c>
      <c r="CL29" s="308" t="n">
        <f aca="false">AS29-Quarter!AV30</f>
        <v>0</v>
      </c>
    </row>
    <row r="30" customFormat="false" ht="12.5" hidden="false" customHeight="false" outlineLevel="0" collapsed="false">
      <c r="A30" s="295" t="s">
        <v>352</v>
      </c>
      <c r="B30" s="295"/>
      <c r="C30" s="306" t="n">
        <f aca="false">'England - Qtr'!C30+'Northern Ireland - Qtr'!C30+'Scotland - Qtr'!C30+'Wales - Qtr'!C30</f>
        <v>1844.81</v>
      </c>
      <c r="D30" s="306" t="n">
        <f aca="false">'England - Qtr'!D30+'Northern Ireland - Qtr'!D30+'Scotland - Qtr'!D30+'Wales - Qtr'!D30</f>
        <v>1640.5</v>
      </c>
      <c r="E30" s="306" t="n">
        <f aca="false">'England - Qtr'!E30+'Northern Ireland - Qtr'!E30+'Scotland - Qtr'!E30+'Wales - Qtr'!E30</f>
        <v>1839.45</v>
      </c>
      <c r="F30" s="306" t="n">
        <f aca="false">'England - Qtr'!F30+'Northern Ireland - Qtr'!F30+'Scotland - Qtr'!F30+'Wales - Qtr'!F30</f>
        <v>1895.3</v>
      </c>
      <c r="G30" s="306" t="n">
        <f aca="false">'England - Qtr'!G30+'Northern Ireland - Qtr'!G30+'Scotland - Qtr'!G30+'Wales - Qtr'!G30</f>
        <v>2426.1</v>
      </c>
      <c r="H30" s="306" t="n">
        <f aca="false">'England - Qtr'!H30+'Northern Ireland - Qtr'!H30+'Scotland - Qtr'!H30+'Wales - Qtr'!H30</f>
        <v>1532.35</v>
      </c>
      <c r="I30" s="306" t="n">
        <f aca="false">'England - Qtr'!I30+'Northern Ireland - Qtr'!I30+'Scotland - Qtr'!I30+'Wales - Qtr'!I30</f>
        <v>2064.4</v>
      </c>
      <c r="J30" s="306" t="n">
        <f aca="false">'England - Qtr'!J30+'Northern Ireland - Qtr'!J30+'Scotland - Qtr'!J30+'Wales - Qtr'!J30</f>
        <v>2763.91</v>
      </c>
      <c r="K30" s="306" t="n">
        <f aca="false">'England - Qtr'!K30+'Northern Ireland - Qtr'!K30+'Scotland - Qtr'!K30+'Wales - Qtr'!K30</f>
        <v>2663.77</v>
      </c>
      <c r="L30" s="306" t="n">
        <f aca="false">'England - Qtr'!L30+'Northern Ireland - Qtr'!L30+'Scotland - Qtr'!L30+'Wales - Qtr'!L30</f>
        <v>3565.27</v>
      </c>
      <c r="M30" s="306" t="n">
        <f aca="false">'England - Qtr'!M30+'Northern Ireland - Qtr'!M30+'Scotland - Qtr'!M30+'Wales - Qtr'!M30</f>
        <v>3002.91</v>
      </c>
      <c r="N30" s="306" t="n">
        <f aca="false">'England - Qtr'!N30+'Northern Ireland - Qtr'!N30+'Scotland - Qtr'!N30+'Wales - Qtr'!N30</f>
        <v>2927.56</v>
      </c>
      <c r="O30" s="306" t="n">
        <f aca="false">'England - Qtr'!O30+'Northern Ireland - Qtr'!O30+'Scotland - Qtr'!O30+'Wales - Qtr'!O30</f>
        <v>3107.99</v>
      </c>
      <c r="P30" s="306" t="n">
        <f aca="false">'England - Qtr'!P30+'Northern Ireland - Qtr'!P30+'Scotland - Qtr'!P30+'Wales - Qtr'!P30</f>
        <v>3962.53</v>
      </c>
      <c r="Q30" s="306" t="n">
        <f aca="false">'England - Qtr'!Q30+'Northern Ireland - Qtr'!Q30+'Scotland - Qtr'!Q30+'Wales - Qtr'!Q30</f>
        <v>4467.73</v>
      </c>
      <c r="R30" s="306" t="n">
        <f aca="false">'England - Qtr'!R30+'Northern Ireland - Qtr'!R30+'Scotland - Qtr'!R30+'Wales - Qtr'!R30</f>
        <v>5207.42</v>
      </c>
      <c r="S30" s="306" t="n">
        <f aca="false">'England - Qtr'!S30+'Northern Ireland - Qtr'!S30+'Scotland - Qtr'!S30+'Wales - Qtr'!S30</f>
        <v>5495.22</v>
      </c>
      <c r="T30" s="306" t="n">
        <f aca="false">'England - Qtr'!T30+'Northern Ireland - Qtr'!T30+'Scotland - Qtr'!T30+'Wales - Qtr'!T30</f>
        <v>5573.61</v>
      </c>
      <c r="U30" s="306" t="n">
        <f aca="false">'England - Qtr'!U30+'Northern Ireland - Qtr'!U30+'Scotland - Qtr'!U30+'Wales - Qtr'!U30</f>
        <v>5642.09</v>
      </c>
      <c r="V30" s="306" t="n">
        <f aca="false">'England - Qtr'!V30+'Northern Ireland - Qtr'!V30+'Scotland - Qtr'!V30+'Wales - Qtr'!V30</f>
        <v>6779.48</v>
      </c>
      <c r="W30" s="306" t="n">
        <f aca="false">'England - Qtr'!W30+'Northern Ireland - Qtr'!W30+'Scotland - Qtr'!W30+'Wales - Qtr'!W30</f>
        <v>7074.09</v>
      </c>
      <c r="X30" s="306" t="n">
        <f aca="false">'England - Qtr'!X30+'Northern Ireland - Qtr'!X30+'Scotland - Qtr'!X30+'Wales - Qtr'!X30</f>
        <v>6286.16</v>
      </c>
      <c r="Y30" s="306" t="n">
        <f aca="false">'England - Qtr'!Y30+'Northern Ireland - Qtr'!Y30+'Scotland - Qtr'!Y30+'Wales - Qtr'!Y30</f>
        <v>4835.6</v>
      </c>
      <c r="Z30" s="306" t="n">
        <f aca="false">'England - Qtr'!Z30+'Northern Ireland - Qtr'!Z30+'Scotland - Qtr'!Z30+'Wales - Qtr'!Z30</f>
        <v>6216.51</v>
      </c>
      <c r="AA30" s="306" t="n">
        <f aca="false">'England - Qtr'!AA30+'Northern Ireland - Qtr'!AA30+'Scotland - Qtr'!AA30+'Wales - Qtr'!AA30</f>
        <v>7624.1</v>
      </c>
      <c r="AB30" s="306" t="n">
        <f aca="false">'England - Qtr'!AB30+'Northern Ireland - Qtr'!AB30+'Scotland - Qtr'!AB30+'Wales - Qtr'!AB30</f>
        <v>6520.62</v>
      </c>
      <c r="AC30" s="306" t="n">
        <f aca="false">'England - Qtr'!AC30+'Northern Ireland - Qtr'!AC30+'Scotland - Qtr'!AC30+'Wales - Qtr'!AC30</f>
        <v>6470.65</v>
      </c>
      <c r="AD30" s="306" t="n">
        <f aca="false">'England - Qtr'!AD30+'Northern Ireland - Qtr'!AD30+'Scotland - Qtr'!AD30+'Wales - Qtr'!AD30</f>
        <v>6027.69</v>
      </c>
      <c r="AE30" s="306" t="n">
        <f aca="false">'England - Qtr'!AE30+'Northern Ireland - Qtr'!AE30+'Scotland - Qtr'!AE30+'Wales - Qtr'!AE30</f>
        <v>6494.07</v>
      </c>
      <c r="AF30" s="306" t="n">
        <f aca="false">'England - Qtr'!AF30+'Northern Ireland - Qtr'!AF30+'Scotland - Qtr'!AF30+'Wales - Qtr'!AF30</f>
        <v>7396.28</v>
      </c>
      <c r="AG30" s="306" t="n">
        <f aca="false">'England - Qtr'!AG30+'Northern Ireland - Qtr'!AG30+'Scotland - Qtr'!AG30+'Wales - Qtr'!AG30</f>
        <v>7605.95</v>
      </c>
      <c r="AH30" s="306" t="n">
        <f aca="false">'England - Qtr'!AH30+'Northern Ireland - Qtr'!AH30+'Scotland - Qtr'!AH30+'Wales - Qtr'!AH30</f>
        <v>8562.72</v>
      </c>
      <c r="AI30" s="306" t="n">
        <f aca="false">'England - Qtr'!AI30+'Northern Ireland - Qtr'!AI30+'Scotland - Qtr'!AI30+'Wales - Qtr'!AI30</f>
        <v>7725.85</v>
      </c>
      <c r="AJ30" s="306" t="n">
        <f aca="false">'England - Qtr'!AJ30+'Northern Ireland - Qtr'!AJ30+'Scotland - Qtr'!AJ30+'Wales - Qtr'!AJ30</f>
        <v>7904.27</v>
      </c>
      <c r="AK30" s="306" t="n">
        <f aca="false">'England - Qtr'!AK30+'Northern Ireland - Qtr'!AK30+'Scotland - Qtr'!AK30+'Wales - Qtr'!AK30</f>
        <v>7886.19</v>
      </c>
      <c r="AL30" s="306" t="n">
        <f aca="false">'England - Qtr'!AL30+'Northern Ireland - Qtr'!AL30+'Scotland - Qtr'!AL30+'Wales - Qtr'!AL30</f>
        <v>9116.19</v>
      </c>
      <c r="AM30" s="306" t="n">
        <f aca="false">'England - Qtr'!AM30+'Northern Ireland - Qtr'!AM30+'Scotland - Qtr'!AM30+'Wales - Qtr'!AM30</f>
        <v>9166.49</v>
      </c>
      <c r="AN30" s="306" t="n">
        <f aca="false">'England - Qtr'!AN30+'Northern Ireland - Qtr'!AN30+'Scotland - Qtr'!AN30+'Wales - Qtr'!AN30</f>
        <v>8743.25</v>
      </c>
      <c r="AO30" s="306" t="n">
        <f aca="false">'England - Qtr'!AO30+'Northern Ireland - Qtr'!AO30+'Scotland - Qtr'!AO30+'Wales - Qtr'!AO30</f>
        <v>8039.46</v>
      </c>
      <c r="AP30" s="306" t="n">
        <f aca="false">'England - Qtr'!AP30+'Northern Ireland - Qtr'!AP30+'Scotland - Qtr'!AP30+'Wales - Qtr'!AP30</f>
        <v>8798.9</v>
      </c>
      <c r="AQ30" s="306" t="n">
        <f aca="false">'England - Qtr'!AQ30+'Northern Ireland - Qtr'!AQ30+'Scotland - Qtr'!AQ30+'Wales - Qtr'!AQ30</f>
        <v>9302.03</v>
      </c>
      <c r="AR30" s="306" t="n">
        <f aca="false">'England - Qtr'!AR30+'Northern Ireland - Qtr'!AR30+'Scotland - Qtr'!AR30+'Wales - Qtr'!AR30</f>
        <v>8749.29</v>
      </c>
      <c r="AS30" s="306" t="n">
        <f aca="false">'England - Qtr'!AS30+'Northern Ireland - Qtr'!AS30+'Scotland - Qtr'!AS30+'Wales - Qtr'!AS30</f>
        <v>8200.51</v>
      </c>
      <c r="AT30" s="306"/>
      <c r="AU30" s="307"/>
      <c r="AV30" s="307" t="n">
        <f aca="false">C30-SUM(Quarter!F31:F35)</f>
        <v>0.0399999999999636</v>
      </c>
      <c r="AW30" s="307" t="n">
        <f aca="false">D30-SUM(Quarter!G31:G35)</f>
        <v>0.0599999999999454</v>
      </c>
      <c r="AX30" s="307" t="n">
        <f aca="false">E30-SUM(Quarter!H31:H35)</f>
        <v>0.0500000000001819</v>
      </c>
      <c r="AY30" s="307" t="n">
        <f aca="false">F30-SUM(Quarter!I31:I35)</f>
        <v>0.0500000000001819</v>
      </c>
      <c r="AZ30" s="307" t="n">
        <f aca="false">G30-SUM(Quarter!J31:J35)</f>
        <v>0.0100000000002183</v>
      </c>
      <c r="BA30" s="307" t="n">
        <f aca="false">H30-SUM(Quarter!K31:K35)</f>
        <v>0</v>
      </c>
      <c r="BB30" s="307" t="n">
        <f aca="false">I30-SUM(Quarter!L31:L35)</f>
        <v>0.0100000000002183</v>
      </c>
      <c r="BC30" s="307" t="n">
        <f aca="false">J30-SUM(Quarter!M31:M35)</f>
        <v>0</v>
      </c>
      <c r="BD30" s="307" t="n">
        <f aca="false">K30-SUM(Quarter!N31:N35)</f>
        <v>0.0100000000002183</v>
      </c>
      <c r="BE30" s="307" t="n">
        <f aca="false">L30-SUM(Quarter!O31:O35)</f>
        <v>-0.0100000000002183</v>
      </c>
      <c r="BF30" s="307" t="n">
        <f aca="false">M30-SUM(Quarter!P31:P35)</f>
        <v>0.0100000000002183</v>
      </c>
      <c r="BG30" s="307" t="n">
        <f aca="false">N30-SUM(Quarter!Q31:Q35)</f>
        <v>0.0199999999999818</v>
      </c>
      <c r="BH30" s="307" t="n">
        <f aca="false">O30-SUM(Quarter!R31:R35)</f>
        <v>0.0199999999999818</v>
      </c>
      <c r="BI30" s="307" t="n">
        <f aca="false">P30-SUM(Quarter!S31:S35)</f>
        <v>0</v>
      </c>
      <c r="BJ30" s="307" t="n">
        <f aca="false">Q30-SUM(Quarter!T31:T35)</f>
        <v>0</v>
      </c>
      <c r="BK30" s="307" t="n">
        <f aca="false">R30-SUM(Quarter!U31:U35)</f>
        <v>0</v>
      </c>
      <c r="BL30" s="307" t="n">
        <f aca="false">S30-SUM(Quarter!V31:V35)</f>
        <v>-0.0199999999995271</v>
      </c>
      <c r="BM30" s="307" t="n">
        <f aca="false">T30-SUM(Quarter!W31:W35)</f>
        <v>0.00999999999930878</v>
      </c>
      <c r="BN30" s="307" t="n">
        <f aca="false">U30-SUM(Quarter!X31:X35)</f>
        <v>-0.0100000000002183</v>
      </c>
      <c r="BO30" s="307" t="n">
        <f aca="false">V30-SUM(Quarter!Y31:Y35)</f>
        <v>0</v>
      </c>
      <c r="BP30" s="307" t="n">
        <f aca="false">W30-SUM(Quarter!Z31:Z35)</f>
        <v>0.0100000000011278</v>
      </c>
      <c r="BQ30" s="307" t="n">
        <f aca="false">X30-SUM(Quarter!AA31:AA35)</f>
        <v>-0.0199999999986176</v>
      </c>
      <c r="BR30" s="307" t="n">
        <f aca="false">Y30-SUM(Quarter!AB31:AB35)</f>
        <v>-0.0100000000002183</v>
      </c>
      <c r="BS30" s="307" t="n">
        <f aca="false">Z30-SUM(Quarter!AC31:AC35)</f>
        <v>0</v>
      </c>
      <c r="BT30" s="307" t="n">
        <f aca="false">AA30-SUM(Quarter!AD31:AD35)</f>
        <v>0</v>
      </c>
      <c r="BU30" s="307" t="n">
        <f aca="false">AB30-SUM(Quarter!AE31:AE35)</f>
        <v>0</v>
      </c>
      <c r="BV30" s="307" t="n">
        <f aca="false">AC30-SUM(Quarter!AF31:AF35)</f>
        <v>0.0100000000002183</v>
      </c>
      <c r="BW30" s="307" t="n">
        <f aca="false">AD30-SUM(Quarter!AG31:AG35)</f>
        <v>0.0100000000011278</v>
      </c>
      <c r="BX30" s="307" t="n">
        <f aca="false">AE30-SUM(Quarter!AH31:AH35)</f>
        <v>0.00999999999930878</v>
      </c>
      <c r="BY30" s="307" t="n">
        <f aca="false">AF30-SUM(Quarter!AI31:AI35)</f>
        <v>0</v>
      </c>
      <c r="BZ30" s="307" t="n">
        <f aca="false">AG30-SUM(Quarter!AJ31:AJ35)</f>
        <v>0.00999999999930878</v>
      </c>
      <c r="CA30" s="307" t="n">
        <f aca="false">AH30-SUM(Quarter!AK31:AK35)</f>
        <v>0</v>
      </c>
      <c r="CB30" s="307" t="n">
        <f aca="false">AI30-SUM(Quarter!AL31:AL35)</f>
        <v>0</v>
      </c>
      <c r="CC30" s="307" t="n">
        <f aca="false">AJ30-SUM(Quarter!AM31:AM35)</f>
        <v>0</v>
      </c>
      <c r="CD30" s="307" t="n">
        <f aca="false">AK30-SUM(Quarter!AN31:AN35)</f>
        <v>0.0100000000011278</v>
      </c>
      <c r="CE30" s="307" t="n">
        <f aca="false">AL30-SUM(Quarter!AO31:AO35)</f>
        <v>0</v>
      </c>
      <c r="CF30" s="307" t="n">
        <f aca="false">AM30-SUM(Quarter!AP31:AP35)</f>
        <v>0</v>
      </c>
      <c r="CG30" s="307" t="n">
        <f aca="false">AN30-SUM(Quarter!AQ31:AQ35)</f>
        <v>0</v>
      </c>
      <c r="CH30" s="307" t="n">
        <f aca="false">AO30-SUM(Quarter!AR31:AR35)</f>
        <v>-0.00999999999930878</v>
      </c>
      <c r="CI30" s="307" t="n">
        <f aca="false">AP30-SUM(Quarter!AS31:AS35)</f>
        <v>-0.0199999999986176</v>
      </c>
      <c r="CJ30" s="308" t="n">
        <f aca="false">AQ30-SUM(Quarter!AT31:AT35)</f>
        <v>0</v>
      </c>
      <c r="CK30" s="308" t="n">
        <f aca="false">AR30-SUM(Quarter!AU31:AU35)</f>
        <v>0</v>
      </c>
      <c r="CL30" s="308" t="n">
        <f aca="false">AS30-SUM(Quarter!AV31:AV35)</f>
        <v>0.0200000000004366</v>
      </c>
    </row>
    <row r="31" customFormat="false" ht="13.5" hidden="false" customHeight="false" outlineLevel="0" collapsed="false">
      <c r="A31" s="313" t="s">
        <v>289</v>
      </c>
      <c r="B31" s="314"/>
      <c r="C31" s="306" t="n">
        <f aca="false">'England - Qtr'!C31+'Northern Ireland - Qtr'!C31+'Scotland - Qtr'!C31+'Wales - Qtr'!C31</f>
        <v>8075.51</v>
      </c>
      <c r="D31" s="306" t="n">
        <f aca="false">'England - Qtr'!D31+'Northern Ireland - Qtr'!D31+'Scotland - Qtr'!D31+'Wales - Qtr'!D31</f>
        <v>7983.83</v>
      </c>
      <c r="E31" s="306" t="n">
        <f aca="false">'England - Qtr'!E31+'Northern Ireland - Qtr'!E31+'Scotland - Qtr'!E31+'Wales - Qtr'!E31</f>
        <v>7698.08</v>
      </c>
      <c r="F31" s="306" t="n">
        <f aca="false">'England - Qtr'!F31+'Northern Ireland - Qtr'!F31+'Scotland - Qtr'!F31+'Wales - Qtr'!F31</f>
        <v>11454.93</v>
      </c>
      <c r="G31" s="306" t="n">
        <f aca="false">'England - Qtr'!G31+'Northern Ireland - Qtr'!G31+'Scotland - Qtr'!G31+'Wales - Qtr'!G31</f>
        <v>11002.38</v>
      </c>
      <c r="H31" s="306" t="n">
        <f aca="false">'England - Qtr'!H31+'Northern Ireland - Qtr'!H31+'Scotland - Qtr'!H31+'Wales - Qtr'!H31</f>
        <v>8134.11</v>
      </c>
      <c r="I31" s="306" t="n">
        <f aca="false">'England - Qtr'!I31+'Northern Ireland - Qtr'!I31+'Scotland - Qtr'!I31+'Wales - Qtr'!I31</f>
        <v>9508.34</v>
      </c>
      <c r="J31" s="306" t="n">
        <f aca="false">'England - Qtr'!J31+'Northern Ireland - Qtr'!J31+'Scotland - Qtr'!J31+'Wales - Qtr'!J31</f>
        <v>12603.83</v>
      </c>
      <c r="K31" s="306" t="n">
        <f aca="false">'England - Qtr'!K31+'Northern Ireland - Qtr'!K31+'Scotland - Qtr'!K31+'Wales - Qtr'!K31</f>
        <v>12313.25</v>
      </c>
      <c r="L31" s="306" t="n">
        <f aca="false">'England - Qtr'!L31+'Northern Ireland - Qtr'!L31+'Scotland - Qtr'!L31+'Wales - Qtr'!L31</f>
        <v>13221.79</v>
      </c>
      <c r="M31" s="306" t="n">
        <f aca="false">'England - Qtr'!M31+'Northern Ireland - Qtr'!M31+'Scotland - Qtr'!M31+'Wales - Qtr'!M31</f>
        <v>10797.08</v>
      </c>
      <c r="N31" s="306" t="n">
        <f aca="false">'England - Qtr'!N31+'Northern Ireland - Qtr'!N31+'Scotland - Qtr'!N31+'Wales - Qtr'!N31</f>
        <v>16881.61</v>
      </c>
      <c r="O31" s="306" t="n">
        <f aca="false">'England - Qtr'!O31+'Northern Ireland - Qtr'!O31+'Scotland - Qtr'!O31+'Wales - Qtr'!O31</f>
        <v>18333.02</v>
      </c>
      <c r="P31" s="306" t="n">
        <f aca="false">'England - Qtr'!P31+'Northern Ireland - Qtr'!P31+'Scotland - Qtr'!P31+'Wales - Qtr'!P31</f>
        <v>13164.93</v>
      </c>
      <c r="Q31" s="306" t="n">
        <f aca="false">'England - Qtr'!Q31+'Northern Ireland - Qtr'!Q31+'Scotland - Qtr'!Q31+'Wales - Qtr'!Q31</f>
        <v>13381.43</v>
      </c>
      <c r="R31" s="306" t="n">
        <f aca="false">'England - Qtr'!R31+'Northern Ireland - Qtr'!R31+'Scotland - Qtr'!R31+'Wales - Qtr'!R31</f>
        <v>19643.03</v>
      </c>
      <c r="S31" s="306" t="n">
        <f aca="false">'England - Qtr'!S31+'Northern Ireland - Qtr'!S31+'Scotland - Qtr'!S31+'Wales - Qtr'!S31</f>
        <v>21744.56</v>
      </c>
      <c r="T31" s="306" t="n">
        <f aca="false">'England - Qtr'!T31+'Northern Ireland - Qtr'!T31+'Scotland - Qtr'!T31+'Wales - Qtr'!T31</f>
        <v>19883.06</v>
      </c>
      <c r="U31" s="306" t="n">
        <f aca="false">'England - Qtr'!U31+'Northern Ireland - Qtr'!U31+'Scotland - Qtr'!U31+'Wales - Qtr'!U31</f>
        <v>18004.82</v>
      </c>
      <c r="V31" s="306" t="n">
        <f aca="false">'England - Qtr'!V31+'Northern Ireland - Qtr'!V31+'Scotland - Qtr'!V31+'Wales - Qtr'!V31</f>
        <v>23731.39</v>
      </c>
      <c r="W31" s="306" t="n">
        <f aca="false">'England - Qtr'!W31+'Northern Ireland - Qtr'!W31+'Scotland - Qtr'!W31+'Wales - Qtr'!W31</f>
        <v>23539.6</v>
      </c>
      <c r="X31" s="306" t="n">
        <f aca="false">'England - Qtr'!X31+'Northern Ireland - Qtr'!X31+'Scotland - Qtr'!X31+'Wales - Qtr'!X31</f>
        <v>19717.84</v>
      </c>
      <c r="Y31" s="306" t="n">
        <f aca="false">'England - Qtr'!Y31+'Northern Ireland - Qtr'!Y31+'Scotland - Qtr'!Y31+'Wales - Qtr'!Y31</f>
        <v>19291</v>
      </c>
      <c r="Z31" s="306" t="n">
        <f aca="false">'England - Qtr'!Z31+'Northern Ireland - Qtr'!Z31+'Scotland - Qtr'!Z31+'Wales - Qtr'!Z31</f>
        <v>20442.02</v>
      </c>
      <c r="AA31" s="306" t="n">
        <f aca="false">'England - Qtr'!AA31+'Northern Ireland - Qtr'!AA31+'Scotland - Qtr'!AA31+'Wales - Qtr'!AA31</f>
        <v>25277.8</v>
      </c>
      <c r="AB31" s="306" t="n">
        <f aca="false">'England - Qtr'!AB31+'Northern Ireland - Qtr'!AB31+'Scotland - Qtr'!AB31+'Wales - Qtr'!AB31</f>
        <v>23446.55</v>
      </c>
      <c r="AC31" s="306" t="n">
        <f aca="false">'England - Qtr'!AC31+'Northern Ireland - Qtr'!AC31+'Scotland - Qtr'!AC31+'Wales - Qtr'!AC31</f>
        <v>22577.64</v>
      </c>
      <c r="AD31" s="306" t="n">
        <f aca="false">'England - Qtr'!AD31+'Northern Ireland - Qtr'!AD31+'Scotland - Qtr'!AD31+'Wales - Qtr'!AD31</f>
        <v>27576.64</v>
      </c>
      <c r="AE31" s="306" t="n">
        <f aca="false">'England - Qtr'!AE31+'Northern Ireland - Qtr'!AE31+'Scotland - Qtr'!AE31+'Wales - Qtr'!AE31</f>
        <v>28591.62</v>
      </c>
      <c r="AF31" s="306" t="n">
        <f aca="false">'England - Qtr'!AF31+'Northern Ireland - Qtr'!AF31+'Scotland - Qtr'!AF31+'Wales - Qtr'!AF31</f>
        <v>24665.6</v>
      </c>
      <c r="AG31" s="306" t="n">
        <f aca="false">'England - Qtr'!AG31+'Northern Ireland - Qtr'!AG31+'Scotland - Qtr'!AG31+'Wales - Qtr'!AG31</f>
        <v>24730.44</v>
      </c>
      <c r="AH31" s="306" t="n">
        <f aca="false">'England - Qtr'!AH31+'Northern Ireland - Qtr'!AH31+'Scotland - Qtr'!AH31+'Wales - Qtr'!AH31</f>
        <v>32007.77</v>
      </c>
      <c r="AI31" s="306" t="n">
        <f aca="false">'England - Qtr'!AI31+'Northern Ireland - Qtr'!AI31+'Scotland - Qtr'!AI31+'Wales - Qtr'!AI31</f>
        <v>31160.15</v>
      </c>
      <c r="AJ31" s="306" t="n">
        <f aca="false">'England - Qtr'!AJ31+'Northern Ireland - Qtr'!AJ31+'Scotland - Qtr'!AJ31+'Wales - Qtr'!AJ31</f>
        <v>26591.03</v>
      </c>
      <c r="AK31" s="306" t="n">
        <f aca="false">'England - Qtr'!AK31+'Northern Ireland - Qtr'!AK31+'Scotland - Qtr'!AK31+'Wales - Qtr'!AK31</f>
        <v>28946.3</v>
      </c>
      <c r="AL31" s="306" t="n">
        <f aca="false">'England - Qtr'!AL31+'Northern Ireland - Qtr'!AL31+'Scotland - Qtr'!AL31+'Wales - Qtr'!AL31</f>
        <v>32843.47</v>
      </c>
      <c r="AM31" s="306" t="n">
        <f aca="false">'England - Qtr'!AM31+'Northern Ireland - Qtr'!AM31+'Scotland - Qtr'!AM31+'Wales - Qtr'!AM31</f>
        <v>41135.06</v>
      </c>
      <c r="AN31" s="306" t="n">
        <f aca="false">'England - Qtr'!AN31+'Northern Ireland - Qtr'!AN31+'Scotland - Qtr'!AN31+'Wales - Qtr'!AN31</f>
        <v>29802.78</v>
      </c>
      <c r="AO31" s="306" t="n">
        <f aca="false">'England - Qtr'!AO31+'Northern Ireland - Qtr'!AO31+'Scotland - Qtr'!AO31+'Wales - Qtr'!AO31</f>
        <v>29241.22</v>
      </c>
      <c r="AP31" s="306" t="n">
        <f aca="false">'England - Qtr'!AP31+'Northern Ireland - Qtr'!AP31+'Scotland - Qtr'!AP31+'Wales - Qtr'!AP31</f>
        <v>34424.24</v>
      </c>
      <c r="AQ31" s="306" t="n">
        <f aca="false">'England - Qtr'!AQ31+'Northern Ireland - Qtr'!AQ31+'Scotland - Qtr'!AQ31+'Wales - Qtr'!AQ31</f>
        <v>34872.95</v>
      </c>
      <c r="AR31" s="306" t="n">
        <f aca="false">'England - Qtr'!AR31+'Northern Ireland - Qtr'!AR31+'Scotland - Qtr'!AR31+'Wales - Qtr'!AR31</f>
        <v>27195.09</v>
      </c>
      <c r="AS31" s="306" t="n">
        <f aca="false">'England - Qtr'!AS31+'Northern Ireland - Qtr'!AS31+'Scotland - Qtr'!AS31+'Wales - Qtr'!AS31</f>
        <v>24296.38</v>
      </c>
      <c r="AT31" s="306"/>
      <c r="AU31" s="307"/>
      <c r="AV31" s="307" t="n">
        <f aca="false">C31-Quarter!F36</f>
        <v>0.0499999999992724</v>
      </c>
      <c r="AW31" s="307" t="n">
        <f aca="false">D31-Quarter!G36</f>
        <v>0.0500000000001819</v>
      </c>
      <c r="AX31" s="307" t="n">
        <f aca="false">E31-Quarter!H36</f>
        <v>0.0500000000010914</v>
      </c>
      <c r="AY31" s="307" t="n">
        <f aca="false">F31-Quarter!I36</f>
        <v>0.0300000000006548</v>
      </c>
      <c r="AZ31" s="307" t="n">
        <f aca="false">G31-Quarter!J36</f>
        <v>0.0400000000008731</v>
      </c>
      <c r="BA31" s="307" t="n">
        <f aca="false">H31-Quarter!K36</f>
        <v>0.0399999999999636</v>
      </c>
      <c r="BB31" s="307" t="n">
        <f aca="false">I31-Quarter!L36</f>
        <v>0.0400000000008731</v>
      </c>
      <c r="BC31" s="307" t="n">
        <f aca="false">J31-Quarter!M36</f>
        <v>0</v>
      </c>
      <c r="BD31" s="307" t="n">
        <f aca="false">K31-Quarter!N36</f>
        <v>0</v>
      </c>
      <c r="BE31" s="307" t="n">
        <f aca="false">L31-Quarter!O36</f>
        <v>-0.00999999999839929</v>
      </c>
      <c r="BF31" s="307" t="n">
        <f aca="false">M31-Quarter!P36</f>
        <v>0.00999999999839929</v>
      </c>
      <c r="BG31" s="307" t="n">
        <f aca="false">N31-Quarter!Q36</f>
        <v>-0.0400000000008731</v>
      </c>
      <c r="BH31" s="307" t="n">
        <f aca="false">O31-Quarter!R36</f>
        <v>0.0200000000004366</v>
      </c>
      <c r="BI31" s="307" t="n">
        <f aca="false">P31-Quarter!S36</f>
        <v>0.0199999999986176</v>
      </c>
      <c r="BJ31" s="307" t="n">
        <f aca="false">Q31-Quarter!T36</f>
        <v>0.0199999999986176</v>
      </c>
      <c r="BK31" s="307" t="n">
        <f aca="false">R31-Quarter!U36</f>
        <v>0.0200000000004366</v>
      </c>
      <c r="BL31" s="307" t="n">
        <f aca="false">S31-Quarter!V36</f>
        <v>-0.0200000000004366</v>
      </c>
      <c r="BM31" s="307" t="n">
        <f aca="false">T31-Quarter!W36</f>
        <v>0.0200000000004366</v>
      </c>
      <c r="BN31" s="307" t="n">
        <f aca="false">U31-Quarter!X36</f>
        <v>0</v>
      </c>
      <c r="BO31" s="307" t="n">
        <f aca="false">V31-Quarter!Y36</f>
        <v>0</v>
      </c>
      <c r="BP31" s="307" t="n">
        <f aca="false">W31-Quarter!Z36</f>
        <v>0.0200000000004366</v>
      </c>
      <c r="BQ31" s="307" t="n">
        <f aca="false">X31-Quarter!AA36</f>
        <v>-0.0200000000004366</v>
      </c>
      <c r="BR31" s="307" t="n">
        <f aca="false">Y31-Quarter!AB36</f>
        <v>-0.0200000000004366</v>
      </c>
      <c r="BS31" s="307" t="n">
        <f aca="false">Z31-Quarter!AC36</f>
        <v>-0.0100000000020373</v>
      </c>
      <c r="BT31" s="307" t="n">
        <f aca="false">AA31-Quarter!AD36</f>
        <v>-0.00999999999839929</v>
      </c>
      <c r="BU31" s="307" t="n">
        <f aca="false">AB31-Quarter!AE36</f>
        <v>0.0200000000004366</v>
      </c>
      <c r="BV31" s="307" t="n">
        <f aca="false">AC31-Quarter!AF36</f>
        <v>0</v>
      </c>
      <c r="BW31" s="307" t="n">
        <f aca="false">AD31-Quarter!AG36</f>
        <v>0</v>
      </c>
      <c r="BX31" s="307" t="n">
        <f aca="false">AE31-Quarter!AH36</f>
        <v>0.0100000000020373</v>
      </c>
      <c r="BY31" s="307" t="n">
        <f aca="false">AF31-Quarter!AI36</f>
        <v>0</v>
      </c>
      <c r="BZ31" s="307" t="n">
        <f aca="false">AG31-Quarter!AJ36</f>
        <v>0.0100000000020373</v>
      </c>
      <c r="CA31" s="307" t="n">
        <f aca="false">AH31-Quarter!AK36</f>
        <v>0</v>
      </c>
      <c r="CB31" s="307" t="n">
        <f aca="false">AI31-Quarter!AL36</f>
        <v>0</v>
      </c>
      <c r="CC31" s="307" t="n">
        <f aca="false">AJ31-Quarter!AM36</f>
        <v>0</v>
      </c>
      <c r="CD31" s="307" t="n">
        <f aca="false">AK31-Quarter!AN36</f>
        <v>0.0100000000020373</v>
      </c>
      <c r="CE31" s="307" t="n">
        <f aca="false">AL31-Quarter!AO36</f>
        <v>0</v>
      </c>
      <c r="CF31" s="307" t="n">
        <f aca="false">AM31-Quarter!AP36</f>
        <v>0</v>
      </c>
      <c r="CG31" s="307" t="n">
        <f aca="false">AN31-Quarter!AQ36</f>
        <v>0</v>
      </c>
      <c r="CH31" s="307" t="n">
        <f aca="false">AO31-Quarter!AR36</f>
        <v>-0.0100000000020373</v>
      </c>
      <c r="CI31" s="307" t="n">
        <f aca="false">AP31-Quarter!AS36</f>
        <v>-0.0199999999967986</v>
      </c>
      <c r="CJ31" s="308" t="n">
        <f aca="false">AQ31-Quarter!AT36</f>
        <v>0</v>
      </c>
      <c r="CK31" s="308" t="n">
        <f aca="false">AR31-Quarter!AU36</f>
        <v>0</v>
      </c>
      <c r="CL31" s="308" t="n">
        <f aca="false">AS31-Quarter!AV36</f>
        <v>0.0199999999967986</v>
      </c>
    </row>
    <row r="32" customFormat="false" ht="13" hidden="false" customHeight="false" outlineLevel="0" collapsed="false"/>
    <row r="34" customFormat="false" ht="12.5" hidden="false" customHeight="false" outlineLevel="0" collapsed="false">
      <c r="A34" s="315"/>
      <c r="B34" s="315"/>
    </row>
    <row r="35" customFormat="false" ht="12.5" hidden="false" customHeight="false" outlineLevel="0" collapsed="false">
      <c r="A35" s="316"/>
      <c r="B35" s="316"/>
    </row>
    <row r="36" customFormat="false" ht="12.5" hidden="false" customHeight="false" outlineLevel="0" collapsed="false">
      <c r="A36" s="316"/>
      <c r="B36" s="316"/>
    </row>
    <row r="37" customFormat="false" ht="12.5" hidden="false" customHeight="false" outlineLevel="0" collapsed="false">
      <c r="A37" s="316"/>
      <c r="B37" s="316"/>
    </row>
    <row r="38" customFormat="false" ht="12.5" hidden="false" customHeight="false" outlineLevel="0" collapsed="false">
      <c r="A38" s="316"/>
      <c r="B38" s="316"/>
    </row>
    <row r="39" customFormat="false" ht="12.5" hidden="false" customHeight="false" outlineLevel="0" collapsed="false">
      <c r="A39" s="316"/>
      <c r="B39" s="316"/>
    </row>
    <row r="40" customFormat="false" ht="12.5" hidden="false" customHeight="false" outlineLevel="0" collapsed="false">
      <c r="A40" s="316"/>
      <c r="B40" s="316"/>
    </row>
    <row r="41" customFormat="false" ht="12.5" hidden="false" customHeight="false" outlineLevel="0" collapsed="false">
      <c r="A41" s="316"/>
      <c r="B41" s="316"/>
    </row>
    <row r="43" customFormat="false" ht="12.5" hidden="false" customHeight="false" outlineLevel="0" collapsed="false">
      <c r="A43" s="316"/>
      <c r="B43" s="316"/>
    </row>
  </sheetData>
  <conditionalFormatting sqref="AU8:CJ31 CK23:CL31 CK8:CL20">
    <cfRule type="cellIs" priority="2" operator="notBetween" aboveAverage="0" equalAverage="0" bottom="0" percent="0" rank="0" text="" dxfId="0">
      <formula>-0.1</formula>
      <formula>0.1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2109375" defaultRowHeight="12.5" zeroHeight="false" outlineLevelRow="0" outlineLevelCol="0"/>
  <cols>
    <col collapsed="false" customWidth="true" hidden="false" outlineLevel="0" max="1" min="1" style="0" width="120.05"/>
    <col collapsed="false" customWidth="true" hidden="false" outlineLevel="0" max="2" min="2" style="0" width="100.18"/>
  </cols>
  <sheetData>
    <row r="1" customFormat="false" ht="45" hidden="false" customHeight="true" outlineLevel="0" collapsed="false">
      <c r="A1" s="13" t="s">
        <v>26</v>
      </c>
    </row>
    <row r="2" customFormat="false" ht="20.15" hidden="false" customHeight="true" outlineLevel="0" collapsed="false">
      <c r="A2" s="10" t="s">
        <v>27</v>
      </c>
    </row>
    <row r="3" customFormat="false" ht="20.15" hidden="false" customHeight="true" outlineLevel="0" collapsed="false">
      <c r="A3" s="14" t="s">
        <v>28</v>
      </c>
    </row>
    <row r="4" customFormat="false" ht="30" hidden="false" customHeight="true" outlineLevel="0" collapsed="false">
      <c r="A4" s="6" t="s">
        <v>29</v>
      </c>
      <c r="B4" s="6" t="s">
        <v>30</v>
      </c>
    </row>
    <row r="5" customFormat="false" ht="20.15" hidden="false" customHeight="true" outlineLevel="0" collapsed="false">
      <c r="A5" s="15" t="s">
        <v>31</v>
      </c>
      <c r="B5" s="9" t="s">
        <v>32</v>
      </c>
    </row>
    <row r="6" customFormat="false" ht="20.15" hidden="false" customHeight="true" outlineLevel="0" collapsed="false">
      <c r="A6" s="15" t="s">
        <v>33</v>
      </c>
      <c r="B6" s="9" t="s">
        <v>26</v>
      </c>
    </row>
    <row r="7" customFormat="false" ht="20.15" hidden="false" customHeight="true" outlineLevel="0" collapsed="false">
      <c r="A7" s="15" t="s">
        <v>34</v>
      </c>
      <c r="B7" s="9" t="s">
        <v>35</v>
      </c>
    </row>
    <row r="8" customFormat="false" ht="20.15" hidden="false" customHeight="true" outlineLevel="0" collapsed="false">
      <c r="A8" s="16" t="s">
        <v>36</v>
      </c>
      <c r="B8" s="17" t="s">
        <v>37</v>
      </c>
    </row>
    <row r="9" customFormat="false" ht="20.15" hidden="false" customHeight="true" outlineLevel="0" collapsed="false">
      <c r="A9" s="18" t="s">
        <v>38</v>
      </c>
      <c r="B9" s="19" t="s">
        <v>39</v>
      </c>
    </row>
    <row r="10" customFormat="false" ht="20.15" hidden="false" customHeight="true" outlineLevel="0" collapsed="false">
      <c r="A10" s="18" t="s">
        <v>40</v>
      </c>
      <c r="B10" s="19" t="s">
        <v>41</v>
      </c>
    </row>
    <row r="11" customFormat="false" ht="20.15" hidden="false" customHeight="true" outlineLevel="0" collapsed="false">
      <c r="A11" s="18" t="s">
        <v>42</v>
      </c>
      <c r="B11" s="19" t="s">
        <v>43</v>
      </c>
    </row>
    <row r="12" customFormat="false" ht="20.15" hidden="false" customHeight="true" outlineLevel="0" collapsed="false">
      <c r="A12" s="18" t="s">
        <v>44</v>
      </c>
      <c r="B12" s="19" t="s">
        <v>45</v>
      </c>
    </row>
    <row r="13" customFormat="false" ht="20.15" hidden="false" customHeight="true" outlineLevel="0" collapsed="false">
      <c r="A13" s="18" t="s">
        <v>46</v>
      </c>
      <c r="B13" s="19" t="s">
        <v>47</v>
      </c>
    </row>
    <row r="14" customFormat="false" ht="20.15" hidden="false" customHeight="true" outlineLevel="0" collapsed="false">
      <c r="A14" s="18" t="s">
        <v>48</v>
      </c>
      <c r="B14" s="19" t="s">
        <v>49</v>
      </c>
    </row>
    <row r="15" customFormat="false" ht="20.15" hidden="false" customHeight="true" outlineLevel="0" collapsed="false">
      <c r="A15" s="18" t="s">
        <v>50</v>
      </c>
      <c r="B15" s="19" t="s">
        <v>51</v>
      </c>
    </row>
    <row r="16" customFormat="false" ht="20.15" hidden="false" customHeight="true" outlineLevel="0" collapsed="false">
      <c r="A16" s="18" t="s">
        <v>52</v>
      </c>
      <c r="B16" s="19" t="s">
        <v>53</v>
      </c>
    </row>
    <row r="17" customFormat="false" ht="20.15" hidden="false" customHeight="true" outlineLevel="0" collapsed="false">
      <c r="A17" s="18" t="s">
        <v>54</v>
      </c>
      <c r="B17" s="19" t="s">
        <v>55</v>
      </c>
    </row>
    <row r="18" customFormat="false" ht="20.15" hidden="false" customHeight="true" outlineLevel="0" collapsed="false">
      <c r="A18" s="18" t="s">
        <v>56</v>
      </c>
      <c r="B18" s="19" t="s">
        <v>57</v>
      </c>
    </row>
    <row r="19" customFormat="false" ht="15.5" hidden="false" customHeight="false" outlineLevel="0" collapsed="false">
      <c r="A19" s="18" t="s">
        <v>58</v>
      </c>
      <c r="B19" s="19" t="s">
        <v>59</v>
      </c>
    </row>
  </sheetData>
  <hyperlinks>
    <hyperlink ref="B5" location="'Cover sheet'!A1" display="Cover Sheet"/>
    <hyperlink ref="B6" location="Contents!A1" display="Contents"/>
    <hyperlink ref="B7" location="Commentary!A1" display="Commentary"/>
    <hyperlink ref="B8" location="Notes!A1" display="Notes"/>
    <hyperlink ref="B9" location="'Main Table'!A1" display="Main table"/>
    <hyperlink ref="B10" location="Annual!A1" display="Annual "/>
    <hyperlink ref="B11" location="Quarter!A1" display="Quarter"/>
    <hyperlink ref="B12" location="'England - Annual'!A1" display="England - Annual"/>
    <hyperlink ref="B13" location="'England - Qtr'!A1" display="England - Quarter"/>
    <hyperlink ref="B14" location="'Northern Ireland- Annual'!A1" display="Northern Ireland - Annual"/>
    <hyperlink ref="B15" location="'Northern Ireland - Qtr'!A1" display="Northern Ireland - Quarter"/>
    <hyperlink ref="B16" location="'Scotland- Annual'!A1" display="Scotland - Annual"/>
    <hyperlink ref="B17" location="'Scotland - Qtr'!A1" display="Scotland - Quarter"/>
    <hyperlink ref="B18" location="'Wales- Annual'!A1" display="Wales - Annual"/>
    <hyperlink ref="B19" location="'Wales - Qtr'!A1" display="Wales - Quarter"/>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9.19140625" defaultRowHeight="15.5" zeroHeight="false" outlineLevelRow="0" outlineLevelCol="0"/>
  <cols>
    <col collapsed="false" customWidth="true" hidden="false" outlineLevel="0" max="1" min="1" style="20" width="10"/>
    <col collapsed="false" customWidth="true" hidden="false" outlineLevel="0" max="2" min="2" style="20" width="149.5"/>
    <col collapsed="false" customWidth="false" hidden="false" outlineLevel="0" max="1024" min="3" style="20" width="9.18"/>
  </cols>
  <sheetData>
    <row r="1" customFormat="false" ht="45" hidden="false" customHeight="true" outlineLevel="0" collapsed="false">
      <c r="A1" s="13" t="s">
        <v>37</v>
      </c>
    </row>
    <row r="2" s="14" customFormat="true" ht="20.15" hidden="false" customHeight="true" outlineLevel="0" collapsed="false">
      <c r="A2" s="4" t="s">
        <v>60</v>
      </c>
    </row>
    <row r="3" s="14" customFormat="true" ht="20.15" hidden="false" customHeight="true" outlineLevel="0" collapsed="false">
      <c r="A3" s="14" t="s">
        <v>61</v>
      </c>
    </row>
    <row r="4" s="14" customFormat="true" ht="30" hidden="false" customHeight="true" outlineLevel="0" collapsed="false">
      <c r="A4" s="6" t="s">
        <v>62</v>
      </c>
      <c r="B4" s="6" t="s">
        <v>63</v>
      </c>
    </row>
    <row r="5" s="11" customFormat="true" ht="20.15" hidden="false" customHeight="true" outlineLevel="0" collapsed="false">
      <c r="A5" s="4" t="s">
        <v>64</v>
      </c>
      <c r="B5" s="21" t="s">
        <v>65</v>
      </c>
    </row>
    <row r="6" s="11" customFormat="true" ht="20.15" hidden="false" customHeight="true" outlineLevel="0" collapsed="false">
      <c r="A6" s="4" t="s">
        <v>66</v>
      </c>
      <c r="B6" s="21" t="s">
        <v>67</v>
      </c>
    </row>
    <row r="7" s="11" customFormat="true" ht="17.9" hidden="false" customHeight="false" outlineLevel="0" collapsed="false">
      <c r="A7" s="4" t="s">
        <v>68</v>
      </c>
      <c r="B7" s="21" t="s">
        <v>69</v>
      </c>
    </row>
    <row r="8" s="11" customFormat="true" ht="34.3" hidden="false" customHeight="false" outlineLevel="0" collapsed="false">
      <c r="A8" s="4" t="s">
        <v>70</v>
      </c>
      <c r="B8" s="21" t="s">
        <v>71</v>
      </c>
    </row>
    <row r="9" s="11" customFormat="true" ht="35.05" hidden="false" customHeight="true" outlineLevel="0" collapsed="false">
      <c r="A9" s="4" t="s">
        <v>72</v>
      </c>
      <c r="B9" s="21" t="s">
        <v>73</v>
      </c>
    </row>
    <row r="10" s="11" customFormat="true" ht="37.3" hidden="false" customHeight="true" outlineLevel="0" collapsed="false">
      <c r="A10" s="4" t="s">
        <v>74</v>
      </c>
      <c r="B10" s="21" t="s">
        <v>75</v>
      </c>
    </row>
    <row r="11" s="11" customFormat="true" ht="17.9" hidden="false" customHeight="false" outlineLevel="0" collapsed="false">
      <c r="A11" s="4" t="s">
        <v>76</v>
      </c>
      <c r="B11" s="21" t="s">
        <v>77</v>
      </c>
    </row>
    <row r="12" s="11" customFormat="true" ht="17.9" hidden="false" customHeight="false" outlineLevel="0" collapsed="false">
      <c r="A12" s="4" t="s">
        <v>78</v>
      </c>
      <c r="B12" s="21" t="s">
        <v>79</v>
      </c>
    </row>
    <row r="13" s="11" customFormat="true" ht="34.3" hidden="false" customHeight="false" outlineLevel="0" collapsed="false">
      <c r="A13" s="4" t="s">
        <v>80</v>
      </c>
      <c r="B13" s="21" t="s">
        <v>81</v>
      </c>
    </row>
    <row r="14" s="11" customFormat="true" ht="67.15" hidden="false" customHeight="false" outlineLevel="0" collapsed="false">
      <c r="A14" s="4" t="s">
        <v>82</v>
      </c>
      <c r="B14" s="21" t="s">
        <v>83</v>
      </c>
    </row>
    <row r="15" s="11" customFormat="true" ht="34.3" hidden="false" customHeight="false" outlineLevel="0" collapsed="false">
      <c r="A15" s="4" t="s">
        <v>84</v>
      </c>
      <c r="B15" s="21" t="s">
        <v>85</v>
      </c>
    </row>
    <row r="16" s="11" customFormat="true" ht="34.3" hidden="false" customHeight="false" outlineLevel="0" collapsed="false">
      <c r="A16" s="4" t="s">
        <v>86</v>
      </c>
      <c r="B16" s="21" t="s">
        <v>87</v>
      </c>
    </row>
    <row r="17" customFormat="false" ht="17.9" hidden="false" customHeight="false" outlineLevel="0" collapsed="false">
      <c r="A17" s="10" t="s">
        <v>88</v>
      </c>
      <c r="B17" s="22" t="s">
        <v>89</v>
      </c>
    </row>
    <row r="18" customFormat="false" ht="17.9" hidden="false" customHeight="false" outlineLevel="0" collapsed="false">
      <c r="A18" s="10" t="s">
        <v>90</v>
      </c>
      <c r="B18" s="22" t="s">
        <v>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9.19140625" defaultRowHeight="15.5" zeroHeight="false" outlineLevelRow="0" outlineLevelCol="0"/>
  <cols>
    <col collapsed="false" customWidth="true" hidden="false" outlineLevel="0" max="1" min="1" style="20" width="150.54"/>
    <col collapsed="false" customWidth="false" hidden="false" outlineLevel="0" max="1024" min="2" style="20" width="9.18"/>
  </cols>
  <sheetData>
    <row r="1" customFormat="false" ht="45" hidden="false" customHeight="true" outlineLevel="0" collapsed="false">
      <c r="A1" s="23" t="s">
        <v>92</v>
      </c>
    </row>
    <row r="2" customFormat="false" ht="30" hidden="false" customHeight="true" outlineLevel="0" collapsed="false">
      <c r="A2" s="6" t="s">
        <v>93</v>
      </c>
    </row>
    <row r="3" customFormat="false" ht="30" hidden="false" customHeight="true" outlineLevel="0" collapsed="false">
      <c r="A3" s="24" t="s">
        <v>94</v>
      </c>
    </row>
    <row r="4" s="14" customFormat="true" ht="99.95" hidden="false" customHeight="false" outlineLevel="0" collapsed="false">
      <c r="A4" s="4" t="s">
        <v>95</v>
      </c>
    </row>
    <row r="5" customFormat="false" ht="30" hidden="false" customHeight="true" outlineLevel="0" collapsed="false">
      <c r="A5" s="24" t="s">
        <v>96</v>
      </c>
    </row>
    <row r="6" customFormat="false" ht="83.55" hidden="false" customHeight="false" outlineLevel="0" collapsed="false">
      <c r="A6" s="4" t="s">
        <v>97</v>
      </c>
    </row>
    <row r="7" customFormat="false" ht="30" hidden="false" customHeight="true" outlineLevel="0" collapsed="false">
      <c r="A7" s="24" t="s">
        <v>98</v>
      </c>
    </row>
    <row r="8" customFormat="false" ht="34.3" hidden="false" customHeight="false" outlineLevel="0" collapsed="false">
      <c r="A8" s="4" t="s">
        <v>99</v>
      </c>
    </row>
    <row r="9" customFormat="false" ht="30" hidden="false" customHeight="true" outlineLevel="0" collapsed="false">
      <c r="A9" s="24" t="s">
        <v>100</v>
      </c>
    </row>
    <row r="10" customFormat="false" ht="15.5" hidden="false" customHeight="false" outlineLevel="0" collapsed="false">
      <c r="A10" s="4" t="s">
        <v>101</v>
      </c>
    </row>
    <row r="11" customFormat="false" ht="30" hidden="false" customHeight="true" outlineLevel="0" collapsed="false">
      <c r="A11" s="5" t="s">
        <v>102</v>
      </c>
    </row>
    <row r="12" customFormat="false" ht="15.5" hidden="false" customHeight="false" outlineLevel="0" collapsed="false">
      <c r="A12" s="4" t="s">
        <v>103</v>
      </c>
    </row>
    <row r="13" customFormat="false" ht="30" hidden="false" customHeight="true" outlineLevel="0" collapsed="false">
      <c r="A13" s="5" t="s">
        <v>104</v>
      </c>
    </row>
    <row r="14" customFormat="false" ht="105" hidden="false" customHeight="true" outlineLevel="0" collapsed="false">
      <c r="A14" s="4" t="s">
        <v>105</v>
      </c>
    </row>
    <row r="15" customFormat="false" ht="15.5" hidden="false" customHeight="false" outlineLevel="0" collapsed="false">
      <c r="A15" s="7" t="s">
        <v>106</v>
      </c>
    </row>
    <row r="16" customFormat="false" ht="30" hidden="false" customHeight="true" outlineLevel="0" collapsed="false">
      <c r="A16" s="5" t="s">
        <v>107</v>
      </c>
    </row>
    <row r="17" customFormat="false" ht="120" hidden="false" customHeight="true" outlineLevel="0" collapsed="false">
      <c r="A17" s="20" t="s">
        <v>108</v>
      </c>
    </row>
    <row r="18" customFormat="false" ht="15.5" hidden="false" customHeight="false" outlineLevel="0" collapsed="false">
      <c r="A18" s="7" t="s">
        <v>109</v>
      </c>
    </row>
  </sheetData>
  <hyperlinks>
    <hyperlink ref="A15" r:id="rId1" display="Link to Solar Deployment table (opens in new window)"/>
    <hyperlink ref="A18" r:id="rId2" display="Link to regional renewables statistics (opens in new window)"/>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7" activeCellId="0" sqref="F7"/>
    </sheetView>
  </sheetViews>
  <sheetFormatPr defaultColWidth="11.55078125" defaultRowHeight="12.8" zeroHeight="false" outlineLevelRow="0" outlineLevelCol="0"/>
  <cols>
    <col collapsed="false" customWidth="true" hidden="false" outlineLevel="0" max="1" min="1" style="0" width="5.95"/>
    <col collapsed="false" customWidth="true" hidden="false" outlineLevel="0" max="3" min="2" style="0" width="24.02"/>
    <col collapsed="false" customWidth="true" hidden="false" outlineLevel="0" max="4" min="4" style="0" width="21.24"/>
    <col collapsed="false" customWidth="true" hidden="false" outlineLevel="0" max="5" min="5" style="0" width="8.59"/>
    <col collapsed="false" customWidth="true" hidden="false" outlineLevel="0" max="6" min="6" style="0" width="30.5"/>
  </cols>
  <sheetData>
    <row r="1" customFormat="false" ht="15" hidden="false" customHeight="false" outlineLevel="0" collapsed="false">
      <c r="A1" s="0" t="s">
        <v>110</v>
      </c>
      <c r="B1" s="25" t="s">
        <v>111</v>
      </c>
      <c r="C1" s="25" t="s">
        <v>112</v>
      </c>
      <c r="D1" s="25" t="s">
        <v>113</v>
      </c>
      <c r="E1" s="25" t="s">
        <v>114</v>
      </c>
      <c r="F1" s="25" t="s">
        <v>115</v>
      </c>
    </row>
    <row r="2" customFormat="false" ht="12.8" hidden="false" customHeight="false" outlineLevel="0" collapsed="false">
      <c r="A2" s="0" t="n">
        <v>2019</v>
      </c>
      <c r="B2" s="0" t="n">
        <v>23881.96</v>
      </c>
      <c r="C2" s="0" t="n">
        <v>22.4</v>
      </c>
      <c r="D2" s="0" t="n">
        <v>13224.03</v>
      </c>
      <c r="E2" s="0" t="n">
        <v>1877.95</v>
      </c>
      <c r="F2" s="0" t="n">
        <v>7825.58</v>
      </c>
    </row>
    <row r="3" customFormat="false" ht="12.8" hidden="false" customHeight="false" outlineLevel="0" collapsed="false">
      <c r="A3" s="0" t="n">
        <v>2020</v>
      </c>
      <c r="B3" s="0" t="n">
        <v>24484.79</v>
      </c>
      <c r="C3" s="0" t="n">
        <v>22.4</v>
      </c>
      <c r="D3" s="0" t="n">
        <v>13462.48</v>
      </c>
      <c r="E3" s="0" t="n">
        <v>1875.74</v>
      </c>
      <c r="F3" s="0" t="n">
        <v>7968.03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4" min="4" style="0" width="10.58"/>
    <col collapsed="false" customWidth="true" hidden="false" outlineLevel="0" max="5" min="5" style="0" width="16.45"/>
    <col collapsed="false" customWidth="true" hidden="false" outlineLevel="0" max="6" min="6" style="0" width="28.8"/>
  </cols>
  <sheetData>
    <row r="1" customFormat="false" ht="15" hidden="false" customHeight="false" outlineLevel="0" collapsed="false">
      <c r="A1" s="25" t="s">
        <v>116</v>
      </c>
      <c r="B1" s="25" t="s">
        <v>111</v>
      </c>
      <c r="C1" s="25" t="s">
        <v>117</v>
      </c>
      <c r="D1" s="25" t="s">
        <v>118</v>
      </c>
      <c r="E1" s="25" t="s">
        <v>119</v>
      </c>
      <c r="F1" s="25" t="s">
        <v>120</v>
      </c>
    </row>
    <row r="2" customFormat="false" ht="12.8" hidden="false" customHeight="false" outlineLevel="0" collapsed="false">
      <c r="A2" s="0" t="n">
        <v>2020</v>
      </c>
      <c r="B2" s="0" t="n">
        <v>75369.14</v>
      </c>
      <c r="C2" s="0" t="n">
        <v>11.28</v>
      </c>
      <c r="D2" s="0" t="n">
        <v>13157.99</v>
      </c>
      <c r="E2" s="0" t="n">
        <v>6753.92</v>
      </c>
      <c r="F2" s="0" t="n">
        <v>39311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J7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7" topLeftCell="C8" activePane="bottomRight" state="frozen"/>
      <selection pane="topLeft" activeCell="A1" activeCellId="0" sqref="A1"/>
      <selection pane="topRight" activeCell="C1" activeCellId="0" sqref="C1"/>
      <selection pane="bottomLeft" activeCell="A8" activeCellId="0" sqref="A8"/>
      <selection pane="bottomRight" activeCell="A35" activeCellId="0" sqref="A35"/>
    </sheetView>
  </sheetViews>
  <sheetFormatPr defaultColWidth="9.19140625" defaultRowHeight="20.15" zeroHeight="false" outlineLevelRow="0" outlineLevelCol="0"/>
  <cols>
    <col collapsed="false" customWidth="true" hidden="false" outlineLevel="0" max="1" min="1" style="26" width="60.54"/>
    <col collapsed="false" customWidth="true" hidden="false" outlineLevel="0" max="14" min="2" style="26" width="13.55"/>
    <col collapsed="false" customWidth="true" hidden="false" outlineLevel="0" max="15" min="15" style="26" width="10.82"/>
    <col collapsed="false" customWidth="true" hidden="false" outlineLevel="0" max="16" min="16" style="26" width="13.17"/>
    <col collapsed="false" customWidth="true" hidden="false" outlineLevel="0" max="17" min="17" style="26" width="12.83"/>
    <col collapsed="false" customWidth="false" hidden="false" outlineLevel="0" max="62" min="18" style="26" width="9.18"/>
    <col collapsed="false" customWidth="false" hidden="false" outlineLevel="0" max="1024" min="63" style="27" width="9.18"/>
  </cols>
  <sheetData>
    <row r="1" s="29" customFormat="true" ht="45" hidden="false" customHeight="true" outlineLevel="0" collapsed="false">
      <c r="A1" s="28" t="s">
        <v>121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row>
    <row r="2" s="14" customFormat="true" ht="20.15" hidden="false" customHeight="true" outlineLevel="0" collapsed="false">
      <c r="A2" s="14" t="s">
        <v>122</v>
      </c>
    </row>
    <row r="3" s="14" customFormat="true" ht="20.15" hidden="false" customHeight="true" outlineLevel="0" collapsed="false">
      <c r="A3" s="14" t="s">
        <v>123</v>
      </c>
    </row>
    <row r="4" s="14" customFormat="true" ht="20.15" hidden="false" customHeight="true" outlineLevel="0" collapsed="false">
      <c r="A4" s="14" t="s">
        <v>124</v>
      </c>
    </row>
    <row r="5" s="14" customFormat="true" ht="20.15" hidden="false" customHeight="true" outlineLevel="0" collapsed="false">
      <c r="A5" s="14" t="s">
        <v>125</v>
      </c>
    </row>
    <row r="6" s="14" customFormat="true" ht="20.15" hidden="false" customHeight="true" outlineLevel="0" collapsed="false">
      <c r="A6" s="14" t="s">
        <v>126</v>
      </c>
    </row>
    <row r="7" s="35" customFormat="true" ht="60" hidden="false" customHeight="true" outlineLevel="0" collapsed="false">
      <c r="A7" s="30" t="s">
        <v>127</v>
      </c>
      <c r="B7" s="31" t="s">
        <v>128</v>
      </c>
      <c r="C7" s="31" t="s">
        <v>129</v>
      </c>
      <c r="D7" s="32" t="s">
        <v>130</v>
      </c>
      <c r="E7" s="33" t="s">
        <v>131</v>
      </c>
      <c r="F7" s="33" t="s">
        <v>132</v>
      </c>
      <c r="G7" s="33" t="s">
        <v>133</v>
      </c>
      <c r="H7" s="33" t="s">
        <v>134</v>
      </c>
      <c r="I7" s="33" t="s">
        <v>135</v>
      </c>
      <c r="J7" s="33" t="s">
        <v>136</v>
      </c>
      <c r="K7" s="33" t="s">
        <v>137</v>
      </c>
      <c r="L7" s="33" t="s">
        <v>138</v>
      </c>
      <c r="M7" s="33" t="s">
        <v>139</v>
      </c>
      <c r="N7" s="32" t="s">
        <v>140</v>
      </c>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row>
    <row r="8" s="35" customFormat="true" ht="20.15" hidden="false" customHeight="true" outlineLevel="0" collapsed="false">
      <c r="A8" s="36" t="s">
        <v>141</v>
      </c>
      <c r="B8" s="37" t="n">
        <f aca="true">INDIRECT(Calculation_HIDE!N8,FALSE())</f>
        <v>13993.66</v>
      </c>
      <c r="C8" s="37" t="n">
        <f aca="true">INDIRECT(Calculation_HIDE!O8,FALSE())</f>
        <v>14101.94</v>
      </c>
      <c r="D8" s="38" t="n">
        <f aca="false">IF(((C8-B8)/B8)*100&gt;100,"(+)  ",IF(((C8-B8)/B8)*100&lt;-100,"(-)",((C8-B8)/B8)*100))</f>
        <v>0.773778982767928</v>
      </c>
      <c r="E8" s="39" t="n">
        <f aca="true">INDIRECT(Calculation_HIDE!BC8,FALSE())</f>
        <v>13961.58</v>
      </c>
      <c r="F8" s="40" t="n">
        <f aca="true">INDIRECT(Calculation_HIDE!BD8,FALSE())</f>
        <v>13993.66</v>
      </c>
      <c r="G8" s="40" t="n">
        <f aca="true">INDIRECT(Calculation_HIDE!BE8,FALSE())</f>
        <v>13962.99</v>
      </c>
      <c r="H8" s="40" t="n">
        <f aca="true">INDIRECT(Calculation_HIDE!BF8,FALSE())</f>
        <v>13965.04</v>
      </c>
      <c r="I8" s="40" t="n">
        <f aca="true">INDIRECT(Calculation_HIDE!BG8,FALSE())</f>
        <v>13967.34</v>
      </c>
      <c r="J8" s="40" t="n">
        <f aca="true">INDIRECT(Calculation_HIDE!BH8,FALSE())</f>
        <v>14101.94</v>
      </c>
      <c r="K8" s="40" t="n">
        <f aca="true">INDIRECT(Calculation_HIDE!BI8,FALSE())</f>
        <v>14129.95</v>
      </c>
      <c r="L8" s="40" t="n">
        <f aca="true">INDIRECT(Calculation_HIDE!BJ8,FALSE())</f>
        <v>14224.25</v>
      </c>
      <c r="M8" s="41" t="n">
        <f aca="true">INDIRECT(Calculation_HIDE!BK8,FALSE())</f>
        <v>14367.52</v>
      </c>
      <c r="N8" s="42" t="n">
        <f aca="false">(M8-I8)/I8*100</f>
        <v>2.86511246951818</v>
      </c>
      <c r="O8" s="43"/>
      <c r="P8" s="43"/>
      <c r="Q8" s="44"/>
      <c r="R8" s="37"/>
      <c r="S8" s="45"/>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row>
    <row r="9" s="35" customFormat="true" ht="20.15" hidden="false" customHeight="true" outlineLevel="0" collapsed="false">
      <c r="A9" s="36" t="s">
        <v>142</v>
      </c>
      <c r="B9" s="37" t="n">
        <f aca="true">INDIRECT(Calculation_HIDE!N9,FALSE())</f>
        <v>9888.3</v>
      </c>
      <c r="C9" s="37" t="n">
        <f aca="true">INDIRECT(Calculation_HIDE!O9,FALSE())</f>
        <v>10382.85</v>
      </c>
      <c r="D9" s="38" t="n">
        <f aca="false">IF(((C9-B9)/B9)*100&gt;100,"(+)  ",IF(((C9-B9)/B9)*100&lt;-100,"(-)",((C9-B9)/B9)*100))</f>
        <v>5.00136524984073</v>
      </c>
      <c r="E9" s="46" t="n">
        <f aca="true">INDIRECT(Calculation_HIDE!BC9,FALSE())</f>
        <v>9702.3</v>
      </c>
      <c r="F9" s="47" t="n">
        <f aca="true">INDIRECT(Calculation_HIDE!BD9,FALSE())</f>
        <v>9888.3</v>
      </c>
      <c r="G9" s="47" t="n">
        <f aca="true">INDIRECT(Calculation_HIDE!BE9,FALSE())</f>
        <v>10114.05</v>
      </c>
      <c r="H9" s="47" t="n">
        <f aca="true">INDIRECT(Calculation_HIDE!BF9,FALSE())</f>
        <v>10382.85</v>
      </c>
      <c r="I9" s="47" t="n">
        <f aca="true">INDIRECT(Calculation_HIDE!BG9,FALSE())</f>
        <v>10382.85</v>
      </c>
      <c r="J9" s="47" t="n">
        <f aca="true">INDIRECT(Calculation_HIDE!BH9,FALSE())</f>
        <v>10382.85</v>
      </c>
      <c r="K9" s="47" t="n">
        <f aca="true">INDIRECT(Calculation_HIDE!BI9,FALSE())</f>
        <v>10392.55</v>
      </c>
      <c r="L9" s="47" t="n">
        <f aca="true">INDIRECT(Calculation_HIDE!BJ9,FALSE())</f>
        <v>10665.55</v>
      </c>
      <c r="M9" s="48" t="n">
        <f aca="true">INDIRECT(Calculation_HIDE!BK9,FALSE())</f>
        <v>11065.55</v>
      </c>
      <c r="N9" s="42" t="n">
        <f aca="false">(M9-I9)/I9*100</f>
        <v>6.57526594335851</v>
      </c>
      <c r="O9" s="49"/>
      <c r="P9" s="34"/>
      <c r="Q9" s="34"/>
      <c r="R9" s="37"/>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row>
    <row r="10" s="35" customFormat="true" ht="20.15" hidden="false" customHeight="true" outlineLevel="0" collapsed="false">
      <c r="A10" s="36" t="s">
        <v>112</v>
      </c>
      <c r="B10" s="37" t="n">
        <f aca="true">INDIRECT(Calculation_HIDE!N10,FALSE())</f>
        <v>22.4</v>
      </c>
      <c r="C10" s="37" t="n">
        <f aca="true">INDIRECT(Calculation_HIDE!O10,FALSE())</f>
        <v>22.4</v>
      </c>
      <c r="D10" s="38" t="n">
        <f aca="false">IF(((C10-B10)/B10)*100&gt;100,"(+)  ",IF(((C10-B10)/B10)*100&lt;-100,"(-)",((C10-B10)/B10)*100))</f>
        <v>0</v>
      </c>
      <c r="E10" s="46" t="n">
        <f aca="true">INDIRECT(Calculation_HIDE!BC10,FALSE())</f>
        <v>22.4</v>
      </c>
      <c r="F10" s="47" t="n">
        <f aca="true">INDIRECT(Calculation_HIDE!BD10,FALSE())</f>
        <v>22.4</v>
      </c>
      <c r="G10" s="47" t="n">
        <f aca="true">INDIRECT(Calculation_HIDE!BE10,FALSE())</f>
        <v>22.4</v>
      </c>
      <c r="H10" s="47" t="n">
        <f aca="true">INDIRECT(Calculation_HIDE!BF10,FALSE())</f>
        <v>22.4</v>
      </c>
      <c r="I10" s="47" t="n">
        <f aca="true">INDIRECT(Calculation_HIDE!BG10,FALSE())</f>
        <v>22.4</v>
      </c>
      <c r="J10" s="47" t="n">
        <f aca="true">INDIRECT(Calculation_HIDE!BH10,FALSE())</f>
        <v>22.4</v>
      </c>
      <c r="K10" s="47" t="n">
        <f aca="true">INDIRECT(Calculation_HIDE!BI10,FALSE())</f>
        <v>22.4</v>
      </c>
      <c r="L10" s="47" t="n">
        <f aca="true">INDIRECT(Calculation_HIDE!BJ10,FALSE())</f>
        <v>22.4</v>
      </c>
      <c r="M10" s="48" t="n">
        <f aca="true">INDIRECT(Calculation_HIDE!BK10,FALSE())</f>
        <v>22.4</v>
      </c>
      <c r="N10" s="42" t="n">
        <f aca="false">(M10-I10)/I10*100</f>
        <v>0</v>
      </c>
      <c r="O10" s="49"/>
      <c r="P10" s="50"/>
      <c r="Q10" s="34"/>
      <c r="R10" s="37"/>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row>
    <row r="11" s="35" customFormat="true" ht="20.15" hidden="false" customHeight="true" outlineLevel="0" collapsed="false">
      <c r="A11" s="36" t="s">
        <v>113</v>
      </c>
      <c r="B11" s="37" t="n">
        <f aca="true">INDIRECT(Calculation_HIDE!N11,FALSE())</f>
        <v>13224.03</v>
      </c>
      <c r="C11" s="37" t="n">
        <f aca="true">INDIRECT(Calculation_HIDE!O11,FALSE())</f>
        <v>13462.48</v>
      </c>
      <c r="D11" s="38" t="n">
        <f aca="false">IF(((C11-B11)/B11)*100&gt;100,"(+)  ",IF(((C11-B11)/B11)*100&lt;-100,"(-)",((C11-B11)/B11)*100))</f>
        <v>1.80315682889406</v>
      </c>
      <c r="E11" s="46" t="n">
        <f aca="true">INDIRECT(Calculation_HIDE!BC11,FALSE())</f>
        <v>13158.05</v>
      </c>
      <c r="F11" s="47" t="n">
        <f aca="true">INDIRECT(Calculation_HIDE!BD11,FALSE())</f>
        <v>13224.03</v>
      </c>
      <c r="G11" s="47" t="n">
        <f aca="true">INDIRECT(Calculation_HIDE!BE11,FALSE())</f>
        <v>13306.2</v>
      </c>
      <c r="H11" s="47" t="n">
        <f aca="true">INDIRECT(Calculation_HIDE!BF11,FALSE())</f>
        <v>13333.69</v>
      </c>
      <c r="I11" s="47" t="n">
        <f aca="true">INDIRECT(Calculation_HIDE!BG11,FALSE())</f>
        <v>13420.27</v>
      </c>
      <c r="J11" s="47" t="n">
        <f aca="true">INDIRECT(Calculation_HIDE!BH11,FALSE())</f>
        <v>13462.48</v>
      </c>
      <c r="K11" s="47" t="n">
        <f aca="true">INDIRECT(Calculation_HIDE!BI11,FALSE())</f>
        <v>13568.5</v>
      </c>
      <c r="L11" s="47" t="n">
        <f aca="true">INDIRECT(Calculation_HIDE!BJ11,FALSE())</f>
        <v>13625.37</v>
      </c>
      <c r="M11" s="48" t="n">
        <f aca="true">INDIRECT(Calculation_HIDE!BK11,FALSE())</f>
        <v>13689.3</v>
      </c>
      <c r="N11" s="42" t="n">
        <f aca="false">(M11-I11)/I11*100</f>
        <v>2.00465415375398</v>
      </c>
      <c r="O11" s="49"/>
      <c r="P11" s="34"/>
      <c r="Q11" s="34"/>
      <c r="R11" s="37"/>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row>
    <row r="12" s="35" customFormat="true" ht="20.15" hidden="false" customHeight="true" outlineLevel="0" collapsed="false">
      <c r="A12" s="36" t="s">
        <v>143</v>
      </c>
      <c r="B12" s="37" t="n">
        <f aca="true">INDIRECT(Calculation_HIDE!N12,FALSE())</f>
        <v>404.77</v>
      </c>
      <c r="C12" s="37" t="n">
        <f aca="true">INDIRECT(Calculation_HIDE!O12,FALSE())</f>
        <v>405.06</v>
      </c>
      <c r="D12" s="38" t="n">
        <f aca="false">IF(((C12-B12)/B12)*100&gt;100,"(+)  ",IF(((C12-B12)/B12)*100&lt;-100,"(-)",((C12-B12)/B12)*100))</f>
        <v>0.0716456259110163</v>
      </c>
      <c r="E12" s="46" t="n">
        <f aca="true">INDIRECT(Calculation_HIDE!BC12,FALSE())</f>
        <v>404.77</v>
      </c>
      <c r="F12" s="47" t="n">
        <f aca="true">INDIRECT(Calculation_HIDE!BD12,FALSE())</f>
        <v>404.77</v>
      </c>
      <c r="G12" s="47" t="n">
        <f aca="true">INDIRECT(Calculation_HIDE!BE12,FALSE())</f>
        <v>401.93</v>
      </c>
      <c r="H12" s="47" t="n">
        <f aca="true">INDIRECT(Calculation_HIDE!BF12,FALSE())</f>
        <v>402.66</v>
      </c>
      <c r="I12" s="47" t="n">
        <f aca="true">INDIRECT(Calculation_HIDE!BG12,FALSE())</f>
        <v>403.41</v>
      </c>
      <c r="J12" s="47" t="n">
        <f aca="true">INDIRECT(Calculation_HIDE!BH12,FALSE())</f>
        <v>405.06</v>
      </c>
      <c r="K12" s="47" t="n">
        <f aca="true">INDIRECT(Calculation_HIDE!BI12,FALSE())</f>
        <v>420.78</v>
      </c>
      <c r="L12" s="47" t="n">
        <f aca="true">INDIRECT(Calculation_HIDE!BJ12,FALSE())</f>
        <v>421.78</v>
      </c>
      <c r="M12" s="48" t="n">
        <f aca="true">INDIRECT(Calculation_HIDE!BK12,FALSE())</f>
        <v>422.53</v>
      </c>
      <c r="N12" s="42" t="n">
        <f aca="false">(M12-I12)/I12*100</f>
        <v>4.73959495302546</v>
      </c>
      <c r="O12" s="49"/>
      <c r="P12" s="34"/>
      <c r="Q12" s="34"/>
      <c r="R12" s="37"/>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row>
    <row r="13" s="35" customFormat="true" ht="20.15" hidden="false" customHeight="true" outlineLevel="0" collapsed="false">
      <c r="A13" s="36" t="s">
        <v>144</v>
      </c>
      <c r="B13" s="37" t="n">
        <f aca="true">INDIRECT(Calculation_HIDE!N13,FALSE())</f>
        <v>1473.18</v>
      </c>
      <c r="C13" s="37" t="n">
        <f aca="true">INDIRECT(Calculation_HIDE!O13,FALSE())</f>
        <v>1470.68</v>
      </c>
      <c r="D13" s="38" t="n">
        <f aca="false">IF(((C13-B13)/B13)*100&gt;100,"(+)  ",IF(((C13-B13)/B13)*100&lt;-100,"(-)",((C13-B13)/B13)*100))</f>
        <v>-0.169700919100178</v>
      </c>
      <c r="E13" s="46" t="n">
        <f aca="true">INDIRECT(Calculation_HIDE!BC13,FALSE())</f>
        <v>1473.18</v>
      </c>
      <c r="F13" s="47" t="n">
        <f aca="true">INDIRECT(Calculation_HIDE!BD13,FALSE())</f>
        <v>1473.18</v>
      </c>
      <c r="G13" s="47" t="n">
        <f aca="true">INDIRECT(Calculation_HIDE!BE13,FALSE())</f>
        <v>1471.08</v>
      </c>
      <c r="H13" s="47" t="n">
        <f aca="true">INDIRECT(Calculation_HIDE!BF13,FALSE())</f>
        <v>1471.08</v>
      </c>
      <c r="I13" s="47" t="n">
        <f aca="true">INDIRECT(Calculation_HIDE!BG13,FALSE())</f>
        <v>1471.08</v>
      </c>
      <c r="J13" s="47" t="n">
        <f aca="true">INDIRECT(Calculation_HIDE!BH13,FALSE())</f>
        <v>1470.68</v>
      </c>
      <c r="K13" s="47" t="n">
        <f aca="true">INDIRECT(Calculation_HIDE!BI13,FALSE())</f>
        <v>1471.43</v>
      </c>
      <c r="L13" s="47" t="n">
        <f aca="true">INDIRECT(Calculation_HIDE!BJ13,FALSE())</f>
        <v>1471.43</v>
      </c>
      <c r="M13" s="48" t="n">
        <f aca="true">INDIRECT(Calculation_HIDE!BK13,FALSE())</f>
        <v>1471.43</v>
      </c>
      <c r="N13" s="42" t="n">
        <f aca="false">(M13-I13)/I13*100</f>
        <v>0.0237920439405156</v>
      </c>
      <c r="O13" s="49"/>
      <c r="P13" s="34"/>
      <c r="Q13" s="34"/>
      <c r="R13" s="37"/>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row>
    <row r="14" s="35" customFormat="true" ht="20.15" hidden="false" customHeight="true" outlineLevel="0" collapsed="false">
      <c r="A14" s="36" t="s">
        <v>145</v>
      </c>
      <c r="B14" s="37" t="n">
        <f aca="true">INDIRECT(Calculation_HIDE!N14,FALSE())</f>
        <v>1055.49</v>
      </c>
      <c r="C14" s="37" t="n">
        <f aca="true">INDIRECT(Calculation_HIDE!O14,FALSE())</f>
        <v>1054.56</v>
      </c>
      <c r="D14" s="38" t="n">
        <f aca="false">IF(((C14-B14)/B14)*100&gt;100,"(+)  ",IF(((C14-B14)/B14)*100&lt;-100,"(-)",((C14-B14)/B14)*100))</f>
        <v>-0.088110735298282</v>
      </c>
      <c r="E14" s="46" t="n">
        <f aca="true">INDIRECT(Calculation_HIDE!BC14,FALSE())</f>
        <v>1055.49</v>
      </c>
      <c r="F14" s="47" t="n">
        <f aca="true">INDIRECT(Calculation_HIDE!BD14,FALSE())</f>
        <v>1055.49</v>
      </c>
      <c r="G14" s="47" t="n">
        <f aca="true">INDIRECT(Calculation_HIDE!BE14,FALSE())</f>
        <v>1054.56</v>
      </c>
      <c r="H14" s="47" t="n">
        <f aca="true">INDIRECT(Calculation_HIDE!BF14,FALSE())</f>
        <v>1054.56</v>
      </c>
      <c r="I14" s="47" t="n">
        <f aca="true">INDIRECT(Calculation_HIDE!BG14,FALSE())</f>
        <v>1054.56</v>
      </c>
      <c r="J14" s="47" t="n">
        <f aca="true">INDIRECT(Calculation_HIDE!BH14,FALSE())</f>
        <v>1054.56</v>
      </c>
      <c r="K14" s="47" t="n">
        <f aca="true">INDIRECT(Calculation_HIDE!BI14,FALSE())</f>
        <v>1054.56</v>
      </c>
      <c r="L14" s="47" t="n">
        <f aca="true">INDIRECT(Calculation_HIDE!BJ14,FALSE())</f>
        <v>1054.56</v>
      </c>
      <c r="M14" s="48" t="n">
        <f aca="true">INDIRECT(Calculation_HIDE!BK14,FALSE())</f>
        <v>1054.56</v>
      </c>
      <c r="N14" s="42" t="n">
        <f aca="false">(M14-I14)/I14*100</f>
        <v>0</v>
      </c>
      <c r="O14" s="45"/>
      <c r="P14" s="34"/>
      <c r="Q14" s="34"/>
      <c r="R14" s="37"/>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row>
    <row r="15" s="35" customFormat="true" ht="20.15" hidden="false" customHeight="true" outlineLevel="0" collapsed="false">
      <c r="A15" s="36" t="s">
        <v>146</v>
      </c>
      <c r="B15" s="37" t="n">
        <f aca="true">INDIRECT(Calculation_HIDE!N15,FALSE())</f>
        <v>246.51</v>
      </c>
      <c r="C15" s="37" t="n">
        <f aca="true">INDIRECT(Calculation_HIDE!O15,FALSE())</f>
        <v>246.51</v>
      </c>
      <c r="D15" s="38" t="n">
        <f aca="false">IF(((C15-B15)/B15)*100&gt;100,"(+)  ",IF(((C15-B15)/B15)*100&lt;-100,"(-)",((C15-B15)/B15)*100))</f>
        <v>0</v>
      </c>
      <c r="E15" s="46" t="n">
        <f aca="true">INDIRECT(Calculation_HIDE!BC15,FALSE())</f>
        <v>246.51</v>
      </c>
      <c r="F15" s="47" t="n">
        <f aca="true">INDIRECT(Calculation_HIDE!BD15,FALSE())</f>
        <v>246.51</v>
      </c>
      <c r="G15" s="47" t="n">
        <f aca="true">INDIRECT(Calculation_HIDE!BE15,FALSE())</f>
        <v>246.51</v>
      </c>
      <c r="H15" s="47" t="n">
        <f aca="true">INDIRECT(Calculation_HIDE!BF15,FALSE())</f>
        <v>246.51</v>
      </c>
      <c r="I15" s="47" t="n">
        <f aca="true">INDIRECT(Calculation_HIDE!BG15,FALSE())</f>
        <v>246.51</v>
      </c>
      <c r="J15" s="47" t="n">
        <f aca="true">INDIRECT(Calculation_HIDE!BH15,FALSE())</f>
        <v>246.51</v>
      </c>
      <c r="K15" s="47" t="n">
        <f aca="true">INDIRECT(Calculation_HIDE!BI15,FALSE())</f>
        <v>246.51</v>
      </c>
      <c r="L15" s="47" t="n">
        <f aca="true">INDIRECT(Calculation_HIDE!BJ15,FALSE())</f>
        <v>246.51</v>
      </c>
      <c r="M15" s="48" t="n">
        <f aca="true">INDIRECT(Calculation_HIDE!BK15,FALSE())</f>
        <v>246.51</v>
      </c>
      <c r="N15" s="42" t="n">
        <f aca="false">(M15-I15)/I15*100</f>
        <v>0</v>
      </c>
      <c r="O15" s="45"/>
      <c r="P15" s="34"/>
      <c r="Q15" s="34"/>
      <c r="R15" s="37"/>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row>
    <row r="16" s="35" customFormat="true" ht="20.15" hidden="false" customHeight="true" outlineLevel="0" collapsed="false">
      <c r="A16" s="36" t="s">
        <v>147</v>
      </c>
      <c r="B16" s="37" t="n">
        <f aca="true">INDIRECT(Calculation_HIDE!N16,FALSE())</f>
        <v>1321.44</v>
      </c>
      <c r="C16" s="37" t="n">
        <f aca="true">INDIRECT(Calculation_HIDE!O16,FALSE())</f>
        <v>1446.94</v>
      </c>
      <c r="D16" s="38" t="n">
        <f aca="false">IF(((C16-B16)/B16)*100&gt;100,"(+)  ",IF(((C16-B16)/B16)*100&lt;-100,"(-)",((C16-B16)/B16)*100))</f>
        <v>9.49721515922025</v>
      </c>
      <c r="E16" s="46" t="n">
        <f aca="true">INDIRECT(Calculation_HIDE!BC16,FALSE())</f>
        <v>1149.71</v>
      </c>
      <c r="F16" s="47" t="n">
        <f aca="true">INDIRECT(Calculation_HIDE!BD16,FALSE())</f>
        <v>1321.44</v>
      </c>
      <c r="G16" s="47" t="n">
        <f aca="true">INDIRECT(Calculation_HIDE!BE16,FALSE())</f>
        <v>1362.26</v>
      </c>
      <c r="H16" s="47" t="n">
        <f aca="true">INDIRECT(Calculation_HIDE!BF16,FALSE())</f>
        <v>1362.26</v>
      </c>
      <c r="I16" s="47" t="n">
        <f aca="true">INDIRECT(Calculation_HIDE!BG16,FALSE())</f>
        <v>1412.16</v>
      </c>
      <c r="J16" s="47" t="n">
        <f aca="true">INDIRECT(Calculation_HIDE!BH16,FALSE())</f>
        <v>1446.94</v>
      </c>
      <c r="K16" s="47" t="n">
        <f aca="true">INDIRECT(Calculation_HIDE!BI16,FALSE())</f>
        <v>1466.93</v>
      </c>
      <c r="L16" s="47" t="n">
        <f aca="true">INDIRECT(Calculation_HIDE!BJ16,FALSE())</f>
        <v>1466.93</v>
      </c>
      <c r="M16" s="48" t="n">
        <f aca="true">INDIRECT(Calculation_HIDE!BK16,FALSE())</f>
        <v>1466.93</v>
      </c>
      <c r="N16" s="42" t="n">
        <f aca="false">(M16-I16)/I16*100</f>
        <v>3.87845569907093</v>
      </c>
      <c r="O16" s="45"/>
      <c r="P16" s="34"/>
      <c r="Q16" s="34"/>
      <c r="R16" s="37"/>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row>
    <row r="17" s="35" customFormat="true" ht="20.15" hidden="false" customHeight="true" outlineLevel="0" collapsed="false">
      <c r="A17" s="36" t="s">
        <v>148</v>
      </c>
      <c r="B17" s="37" t="n">
        <f aca="true">INDIRECT(Calculation_HIDE!N17,FALSE())</f>
        <v>129.32</v>
      </c>
      <c r="C17" s="37" t="n">
        <f aca="true">INDIRECT(Calculation_HIDE!O17,FALSE())</f>
        <v>129.32</v>
      </c>
      <c r="D17" s="38" t="n">
        <f aca="false">IF(((C17-B17)/B17)*100&gt;100,"(+)  ",IF(((C17-B17)/B17)*100&lt;-100,"(-)",((C17-B17)/B17)*100))</f>
        <v>0</v>
      </c>
      <c r="E17" s="46" t="n">
        <f aca="true">INDIRECT(Calculation_HIDE!BC17,FALSE())</f>
        <v>129.32</v>
      </c>
      <c r="F17" s="47" t="n">
        <f aca="true">INDIRECT(Calculation_HIDE!BD17,FALSE())</f>
        <v>129.32</v>
      </c>
      <c r="G17" s="47" t="n">
        <f aca="true">INDIRECT(Calculation_HIDE!BE17,FALSE())</f>
        <v>129.32</v>
      </c>
      <c r="H17" s="47" t="n">
        <f aca="true">INDIRECT(Calculation_HIDE!BF17,FALSE())</f>
        <v>129.32</v>
      </c>
      <c r="I17" s="47" t="n">
        <f aca="true">INDIRECT(Calculation_HIDE!BG17,FALSE())</f>
        <v>129.32</v>
      </c>
      <c r="J17" s="47" t="n">
        <f aca="true">INDIRECT(Calculation_HIDE!BH17,FALSE())</f>
        <v>129.32</v>
      </c>
      <c r="K17" s="47" t="n">
        <f aca="true">INDIRECT(Calculation_HIDE!BI17,FALSE())</f>
        <v>129.32</v>
      </c>
      <c r="L17" s="47" t="n">
        <f aca="true">INDIRECT(Calculation_HIDE!BJ17,FALSE())</f>
        <v>129.32</v>
      </c>
      <c r="M17" s="48" t="n">
        <f aca="true">INDIRECT(Calculation_HIDE!BK17,FALSE())</f>
        <v>129.32</v>
      </c>
      <c r="N17" s="42" t="n">
        <f aca="false">(M17-I17)/I17*100</f>
        <v>0</v>
      </c>
      <c r="O17" s="45"/>
      <c r="P17" s="34"/>
      <c r="Q17" s="34"/>
      <c r="R17" s="37"/>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row>
    <row r="18" s="35" customFormat="true" ht="20.15" hidden="false" customHeight="true" outlineLevel="0" collapsed="false">
      <c r="A18" s="36" t="s">
        <v>149</v>
      </c>
      <c r="B18" s="37" t="n">
        <f aca="true">INDIRECT(Calculation_HIDE!N18,FALSE())</f>
        <v>529.56</v>
      </c>
      <c r="C18" s="37" t="n">
        <f aca="true">INDIRECT(Calculation_HIDE!O18,FALSE())</f>
        <v>538.17</v>
      </c>
      <c r="D18" s="38" t="n">
        <f aca="false">IF(((C18-B18)/B18)*100&gt;100,"(+)  ",IF(((C18-B18)/B18)*100&lt;-100,"(-)",((C18-B18)/B18)*100))</f>
        <v>1.62587808746882</v>
      </c>
      <c r="E18" s="46" t="n">
        <f aca="true">INDIRECT(Calculation_HIDE!BC18,FALSE())</f>
        <v>529.56</v>
      </c>
      <c r="F18" s="47" t="n">
        <f aca="true">INDIRECT(Calculation_HIDE!BD18,FALSE())</f>
        <v>529.56</v>
      </c>
      <c r="G18" s="47" t="n">
        <f aca="true">INDIRECT(Calculation_HIDE!BE18,FALSE())</f>
        <v>536.5</v>
      </c>
      <c r="H18" s="47" t="n">
        <f aca="true">INDIRECT(Calculation_HIDE!BF18,FALSE())</f>
        <v>536.5</v>
      </c>
      <c r="I18" s="47" t="n">
        <f aca="true">INDIRECT(Calculation_HIDE!BG18,FALSE())</f>
        <v>537.94</v>
      </c>
      <c r="J18" s="47" t="n">
        <f aca="true">INDIRECT(Calculation_HIDE!BH18,FALSE())</f>
        <v>538.17</v>
      </c>
      <c r="K18" s="47" t="n">
        <f aca="true">INDIRECT(Calculation_HIDE!BI18,FALSE())</f>
        <v>539.79</v>
      </c>
      <c r="L18" s="47" t="n">
        <f aca="true">INDIRECT(Calculation_HIDE!BJ18,FALSE())</f>
        <v>539.79</v>
      </c>
      <c r="M18" s="48" t="n">
        <f aca="true">INDIRECT(Calculation_HIDE!BK18,FALSE())</f>
        <v>540.79</v>
      </c>
      <c r="N18" s="42" t="n">
        <f aca="false">(M18-I18)/I18*100</f>
        <v>0.529798862326679</v>
      </c>
      <c r="O18" s="45"/>
      <c r="P18" s="34"/>
      <c r="Q18" s="34"/>
      <c r="R18" s="37"/>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row>
    <row r="19" s="35" customFormat="true" ht="20.15" hidden="false" customHeight="true" outlineLevel="0" collapsed="false">
      <c r="A19" s="36" t="s">
        <v>150</v>
      </c>
      <c r="B19" s="37" t="n">
        <f aca="true">INDIRECT(Calculation_HIDE!N19,FALSE())</f>
        <v>4543.26</v>
      </c>
      <c r="C19" s="37" t="n">
        <f aca="true">INDIRECT(Calculation_HIDE!O19,FALSE())</f>
        <v>4552.53</v>
      </c>
      <c r="D19" s="38" t="n">
        <f aca="false">IF(((C19-B19)/B19)*100&gt;100,"(+)  ",IF(((C19-B19)/B19)*100&lt;-100,"(-)",((C19-B19)/B19)*100))</f>
        <v>0.204038509792537</v>
      </c>
      <c r="E19" s="51" t="n">
        <f aca="true">INDIRECT(Calculation_HIDE!BC19,FALSE())</f>
        <v>4519.26</v>
      </c>
      <c r="F19" s="52" t="n">
        <f aca="true">INDIRECT(Calculation_HIDE!BD19,FALSE())</f>
        <v>4543.26</v>
      </c>
      <c r="G19" s="52" t="n">
        <f aca="true">INDIRECT(Calculation_HIDE!BE19,FALSE())</f>
        <v>4552.05</v>
      </c>
      <c r="H19" s="52" t="n">
        <f aca="true">INDIRECT(Calculation_HIDE!BF19,FALSE())</f>
        <v>4552.05</v>
      </c>
      <c r="I19" s="52" t="n">
        <f aca="true">INDIRECT(Calculation_HIDE!BG19,FALSE())</f>
        <v>4552.05</v>
      </c>
      <c r="J19" s="52" t="n">
        <f aca="true">INDIRECT(Calculation_HIDE!BH19,FALSE())</f>
        <v>4552.53</v>
      </c>
      <c r="K19" s="52" t="n">
        <f aca="true">INDIRECT(Calculation_HIDE!BI19,FALSE())</f>
        <v>4555.29</v>
      </c>
      <c r="L19" s="52" t="n">
        <f aca="true">INDIRECT(Calculation_HIDE!BJ19,FALSE())</f>
        <v>4555.86</v>
      </c>
      <c r="M19" s="53" t="n">
        <f aca="true">INDIRECT(Calculation_HIDE!BK19,FALSE())</f>
        <v>4555.86</v>
      </c>
      <c r="N19" s="42" t="n">
        <f aca="false">(M19-I19)/I19*100</f>
        <v>0.0836985533990268</v>
      </c>
      <c r="O19" s="45"/>
      <c r="P19" s="43"/>
      <c r="Q19" s="45"/>
      <c r="R19" s="37"/>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row>
    <row r="20" s="35" customFormat="true" ht="20.15" hidden="false" customHeight="true" outlineLevel="0" collapsed="false">
      <c r="A20" s="54" t="s">
        <v>151</v>
      </c>
      <c r="B20" s="55" t="n">
        <f aca="true">INDIRECT(Calculation_HIDE!N20,FALSE())</f>
        <v>46831.92</v>
      </c>
      <c r="C20" s="55" t="n">
        <f aca="true">INDIRECT(Calculation_HIDE!O20,FALSE())</f>
        <v>47813.44</v>
      </c>
      <c r="D20" s="56" t="n">
        <f aca="false">IF(((C20-B20)/B20)*100&gt;100,"(+)  ",IF(((C20-B20)/B20)*100&lt;-100,"(-)  ",IF(ROUND((((C20-B20)/B20)*100),1)=0,"no change  ",((C20-B20)/B20)*100)))</f>
        <v>2.09583548998206</v>
      </c>
      <c r="E20" s="57" t="n">
        <f aca="false">SUM(E8:E19)</f>
        <v>46352.13</v>
      </c>
      <c r="F20" s="57" t="n">
        <f aca="false">SUM(F8:F19)</f>
        <v>46831.92</v>
      </c>
      <c r="G20" s="57" t="n">
        <f aca="false">SUM(G8:G19)</f>
        <v>47159.85</v>
      </c>
      <c r="H20" s="57" t="n">
        <f aca="false">SUM(H8:H19)</f>
        <v>47458.92</v>
      </c>
      <c r="I20" s="57" t="n">
        <f aca="false">SUM(I8:I19)</f>
        <v>47599.89</v>
      </c>
      <c r="J20" s="57" t="n">
        <f aca="false">SUM(J8:J19)</f>
        <v>47813.44</v>
      </c>
      <c r="K20" s="57" t="n">
        <f aca="false">SUM(K8:K19)</f>
        <v>47998.01</v>
      </c>
      <c r="L20" s="57" t="n">
        <f aca="false">SUM(L8:L19)</f>
        <v>48423.75</v>
      </c>
      <c r="M20" s="57" t="n">
        <f aca="false">SUM(M8:M19)</f>
        <v>49032.7</v>
      </c>
      <c r="N20" s="56" t="n">
        <f aca="false">(M20-I20)/I20*100</f>
        <v>3.01011199815797</v>
      </c>
      <c r="O20" s="45"/>
      <c r="P20" s="44"/>
      <c r="Q20" s="34"/>
      <c r="R20" s="37"/>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row>
    <row r="21" s="35" customFormat="true" ht="20.15" hidden="false" customHeight="true" outlineLevel="0" collapsed="false">
      <c r="A21" s="36" t="s">
        <v>152</v>
      </c>
      <c r="B21" s="47" t="n">
        <f aca="true">INDIRECT(Calculation_HIDE!N21,FALSE())</f>
        <v>0</v>
      </c>
      <c r="C21" s="47" t="n">
        <f aca="true">INDIRECT(Calculation_HIDE!O21,FALSE())</f>
        <v>0</v>
      </c>
      <c r="D21" s="42"/>
      <c r="E21" s="47" t="n">
        <f aca="true">INDIRECT(Calculation_HIDE!BA21,FALSE())</f>
        <v>0</v>
      </c>
      <c r="F21" s="47" t="n">
        <f aca="true">INDIRECT(Calculation_HIDE!BC21,FALSE())</f>
        <v>0</v>
      </c>
      <c r="G21" s="47" t="n">
        <f aca="true">INDIRECT(Calculation_HIDE!BD21,FALSE())</f>
        <v>0</v>
      </c>
      <c r="H21" s="47" t="n">
        <f aca="true">INDIRECT(Calculation_HIDE!BE21,FALSE())</f>
        <v>0</v>
      </c>
      <c r="I21" s="47" t="n">
        <f aca="true">INDIRECT(Calculation_HIDE!BF21,FALSE())</f>
        <v>0</v>
      </c>
      <c r="J21" s="47" t="n">
        <f aca="true">INDIRECT(Calculation_HIDE!BG21,FALSE())</f>
        <v>0</v>
      </c>
      <c r="K21" s="47" t="n">
        <f aca="true">INDIRECT(Calculation_HIDE!BH21,FALSE())</f>
        <v>0</v>
      </c>
      <c r="L21" s="47" t="n">
        <f aca="true">INDIRECT(Calculation_HIDE!BI21,FALSE())</f>
        <v>0</v>
      </c>
      <c r="M21" s="47" t="n">
        <f aca="true">INDIRECT(Calculation_HIDE!BJ21,FALSE())</f>
        <v>0</v>
      </c>
      <c r="N21" s="58"/>
      <c r="O21" s="59"/>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row>
    <row r="22" s="35" customFormat="true" ht="20.15" hidden="false" customHeight="true" outlineLevel="0" collapsed="false">
      <c r="A22" s="60"/>
      <c r="B22" s="61"/>
      <c r="C22" s="61"/>
      <c r="D22" s="62"/>
      <c r="E22" s="63"/>
      <c r="F22" s="63"/>
      <c r="G22" s="63"/>
      <c r="H22" s="63"/>
      <c r="I22" s="63"/>
      <c r="J22" s="63"/>
      <c r="K22" s="63"/>
      <c r="L22" s="63"/>
      <c r="M22" s="63"/>
      <c r="N22" s="64"/>
      <c r="O22" s="45"/>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row>
    <row r="23" s="67" customFormat="true" ht="60" hidden="false" customHeight="true" outlineLevel="0" collapsed="false">
      <c r="A23" s="30" t="s">
        <v>153</v>
      </c>
      <c r="B23" s="31" t="s">
        <v>128</v>
      </c>
      <c r="C23" s="31" t="s">
        <v>129</v>
      </c>
      <c r="D23" s="32" t="s">
        <v>130</v>
      </c>
      <c r="E23" s="33" t="s">
        <v>131</v>
      </c>
      <c r="F23" s="33" t="s">
        <v>132</v>
      </c>
      <c r="G23" s="33" t="s">
        <v>133</v>
      </c>
      <c r="H23" s="33" t="s">
        <v>134</v>
      </c>
      <c r="I23" s="33" t="s">
        <v>135</v>
      </c>
      <c r="J23" s="33" t="s">
        <v>136</v>
      </c>
      <c r="K23" s="33" t="s">
        <v>137</v>
      </c>
      <c r="L23" s="33" t="s">
        <v>138</v>
      </c>
      <c r="M23" s="33" t="s">
        <v>139</v>
      </c>
      <c r="N23" s="65" t="s">
        <v>140</v>
      </c>
      <c r="O23" s="45"/>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row>
    <row r="24" s="35" customFormat="true" ht="20.15" hidden="false" customHeight="true" outlineLevel="0" collapsed="false">
      <c r="A24" s="36" t="s">
        <v>154</v>
      </c>
      <c r="B24" s="37" t="n">
        <f aca="true">INDIRECT(Calculation_HIDE!N24,FALSE())</f>
        <v>31820.01</v>
      </c>
      <c r="C24" s="37" t="n">
        <f aca="true">INDIRECT(Calculation_HIDE!O24,FALSE())</f>
        <v>34688.05</v>
      </c>
      <c r="D24" s="38" t="n">
        <f aca="false">IF(((C24-B24)/B24)*100&gt;100,"(+)  ",IF(((C24-B24)/B24)*100&lt;-100,"(-)",((C24-B24)/B24)*100))</f>
        <v>9.01332212026331</v>
      </c>
      <c r="E24" s="39" t="n">
        <f aca="true">INDIRECT(Calculation_HIDE!BC24,FALSE())</f>
        <v>6796.8</v>
      </c>
      <c r="F24" s="40" t="n">
        <f aca="true">INDIRECT(Calculation_HIDE!BD24,FALSE())</f>
        <v>9150.09</v>
      </c>
      <c r="G24" s="40" t="n">
        <f aca="true">INDIRECT(Calculation_HIDE!BE24,FALSE())</f>
        <v>12874.88</v>
      </c>
      <c r="H24" s="40" t="n">
        <f aca="true">INDIRECT(Calculation_HIDE!BF24,FALSE())</f>
        <v>6076.36</v>
      </c>
      <c r="I24" s="40" t="n">
        <f aca="true">INDIRECT(Calculation_HIDE!BG24,FALSE())</f>
        <v>6647.22</v>
      </c>
      <c r="J24" s="40" t="n">
        <f aca="true">INDIRECT(Calculation_HIDE!BH24,FALSE())</f>
        <v>9089.59</v>
      </c>
      <c r="K24" s="40" t="n">
        <f aca="true">INDIRECT(Calculation_HIDE!BI24,FALSE())</f>
        <v>9948</v>
      </c>
      <c r="L24" s="40" t="n">
        <f aca="true">INDIRECT(Calculation_HIDE!BJ24,FALSE())</f>
        <v>5325.24</v>
      </c>
      <c r="M24" s="41" t="n">
        <f aca="true">INDIRECT(Calculation_HIDE!BK24,FALSE())</f>
        <v>4131.99</v>
      </c>
      <c r="N24" s="68" t="n">
        <f aca="false">IF((M24-I24)/I24*100=0,"no change", (M24-I24)/I24*100)</f>
        <v>-37.8388258550191</v>
      </c>
      <c r="O24" s="45"/>
      <c r="P24" s="43"/>
      <c r="Q24" s="45"/>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row>
    <row r="25" s="35" customFormat="true" ht="20.15" hidden="false" customHeight="true" outlineLevel="0" collapsed="false">
      <c r="A25" s="36" t="s">
        <v>155</v>
      </c>
      <c r="B25" s="37" t="n">
        <f aca="true">INDIRECT(Calculation_HIDE!N25,FALSE())</f>
        <v>31975.15</v>
      </c>
      <c r="C25" s="37" t="n">
        <f aca="true">INDIRECT(Calculation_HIDE!O25,FALSE())</f>
        <v>40681.09</v>
      </c>
      <c r="D25" s="38" t="n">
        <f aca="false">IF(((C25-B25)/B25)*100&gt;100,"(+)  ",IF(((C25-B25)/B25)*100&lt;-100,"(-)",((C25-B25)/B25)*100))</f>
        <v>27.2272061272582</v>
      </c>
      <c r="E25" s="46" t="n">
        <f aca="true">INDIRECT(Calculation_HIDE!BC25,FALSE())</f>
        <v>7188.31</v>
      </c>
      <c r="F25" s="47" t="n">
        <f aca="true">INDIRECT(Calculation_HIDE!BD25,FALSE())</f>
        <v>10250.67</v>
      </c>
      <c r="G25" s="47" t="n">
        <f aca="true">INDIRECT(Calculation_HIDE!BE25,FALSE())</f>
        <v>13362</v>
      </c>
      <c r="H25" s="47" t="n">
        <f aca="true">INDIRECT(Calculation_HIDE!BF25,FALSE())</f>
        <v>7290.1</v>
      </c>
      <c r="I25" s="47" t="n">
        <f aca="true">INDIRECT(Calculation_HIDE!BG25,FALSE())</f>
        <v>8011.6</v>
      </c>
      <c r="J25" s="47" t="n">
        <f aca="true">INDIRECT(Calculation_HIDE!BH25,FALSE())</f>
        <v>12017.39</v>
      </c>
      <c r="K25" s="47" t="n">
        <f aca="true">INDIRECT(Calculation_HIDE!BI25,FALSE())</f>
        <v>11200.54</v>
      </c>
      <c r="L25" s="47" t="n">
        <f aca="true">INDIRECT(Calculation_HIDE!BJ25,FALSE())</f>
        <v>6190.71</v>
      </c>
      <c r="M25" s="48" t="n">
        <f aca="true">INDIRECT(Calculation_HIDE!BK25,FALSE())</f>
        <v>6066.62</v>
      </c>
      <c r="N25" s="42" t="n">
        <f aca="false">IF((M25-I25)/I25*100=0,"no change", (M25-I25)/I25*100)</f>
        <v>-24.277048279994</v>
      </c>
      <c r="O25" s="34"/>
      <c r="P25" s="43"/>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row>
    <row r="26" s="35" customFormat="true" ht="20.15" hidden="false" customHeight="true" outlineLevel="0" collapsed="false">
      <c r="A26" s="36" t="s">
        <v>156</v>
      </c>
      <c r="B26" s="37" t="n">
        <f aca="true">INDIRECT(Calculation_HIDE!N26,FALSE())</f>
        <v>13.99</v>
      </c>
      <c r="C26" s="37" t="n">
        <f aca="true">INDIRECT(Calculation_HIDE!O26,FALSE())</f>
        <v>11.28</v>
      </c>
      <c r="D26" s="38" t="n">
        <f aca="false">IF(((C26-B26)/B26)*100&gt;100,"(+)  ",IF(((C26-B26)/B26)*100&lt;-100,"(-)",((C26-B26)/B26)*100))</f>
        <v>-19.3709792709078</v>
      </c>
      <c r="E26" s="46" t="n">
        <f aca="true">INDIRECT(Calculation_HIDE!BC26,FALSE())</f>
        <v>3.98</v>
      </c>
      <c r="F26" s="47" t="n">
        <f aca="true">INDIRECT(Calculation_HIDE!BD26,FALSE())</f>
        <v>2.93</v>
      </c>
      <c r="G26" s="47" t="n">
        <f aca="true">INDIRECT(Calculation_HIDE!BE26,FALSE())</f>
        <v>2.93</v>
      </c>
      <c r="H26" s="47" t="n">
        <f aca="true">INDIRECT(Calculation_HIDE!BF26,FALSE())</f>
        <v>3.13</v>
      </c>
      <c r="I26" s="47" t="n">
        <f aca="true">INDIRECT(Calculation_HIDE!BG26,FALSE())</f>
        <v>3.45</v>
      </c>
      <c r="J26" s="47" t="n">
        <f aca="true">INDIRECT(Calculation_HIDE!BH26,FALSE())</f>
        <v>1.77</v>
      </c>
      <c r="K26" s="47" t="n">
        <f aca="true">INDIRECT(Calculation_HIDE!BI26,FALSE())</f>
        <v>1.34</v>
      </c>
      <c r="L26" s="47" t="n">
        <f aca="true">INDIRECT(Calculation_HIDE!BJ26,FALSE())</f>
        <v>1.25</v>
      </c>
      <c r="M26" s="48" t="n">
        <f aca="true">INDIRECT(Calculation_HIDE!BK26,FALSE())</f>
        <v>0.85</v>
      </c>
      <c r="N26" s="42" t="n">
        <f aca="false">IF((M26-I26)/I26*100=0,"no change", (M26-I26)/I26*100)</f>
        <v>-75.3623188405797</v>
      </c>
      <c r="O26" s="45"/>
      <c r="P26" s="43"/>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row>
    <row r="27" s="35" customFormat="true" ht="20.15" hidden="false" customHeight="true" outlineLevel="0" collapsed="false">
      <c r="A27" s="36" t="s">
        <v>157</v>
      </c>
      <c r="B27" s="37" t="n">
        <f aca="true">INDIRECT(Calculation_HIDE!N27,FALSE())</f>
        <v>12580.09</v>
      </c>
      <c r="C27" s="37" t="n">
        <f aca="true">INDIRECT(Calculation_HIDE!O27,FALSE())</f>
        <v>13157.99</v>
      </c>
      <c r="D27" s="38" t="n">
        <f aca="false">IF(((C27-B27)/B27)*100&gt;100,"(+)  ",IF(((C27-B27)/B27)*100&lt;-100,"(-)",((C27-B27)/B27)*100))</f>
        <v>4.59376681724854</v>
      </c>
      <c r="E27" s="46" t="n">
        <f aca="true">INDIRECT(Calculation_HIDE!BC27,FALSE())</f>
        <v>4534.98</v>
      </c>
      <c r="F27" s="47" t="n">
        <f aca="true">INDIRECT(Calculation_HIDE!BD27,FALSE())</f>
        <v>1387.64</v>
      </c>
      <c r="G27" s="47" t="n">
        <f aca="true">INDIRECT(Calculation_HIDE!BE27,FALSE())</f>
        <v>2185.47</v>
      </c>
      <c r="H27" s="47" t="n">
        <f aca="true">INDIRECT(Calculation_HIDE!BF27,FALSE())</f>
        <v>5486.18</v>
      </c>
      <c r="I27" s="47" t="n">
        <f aca="true">INDIRECT(Calculation_HIDE!BG27,FALSE())</f>
        <v>4250.42</v>
      </c>
      <c r="J27" s="47" t="n">
        <f aca="true">INDIRECT(Calculation_HIDE!BH27,FALSE())</f>
        <v>1235.92</v>
      </c>
      <c r="K27" s="47" t="n">
        <f aca="true">INDIRECT(Calculation_HIDE!BI27,FALSE())</f>
        <v>1726.38</v>
      </c>
      <c r="L27" s="47" t="n">
        <f aca="true">INDIRECT(Calculation_HIDE!BJ27,FALSE())</f>
        <v>4838.53</v>
      </c>
      <c r="M27" s="48" t="n">
        <f aca="true">INDIRECT(Calculation_HIDE!BK27,FALSE())</f>
        <v>4173.02</v>
      </c>
      <c r="N27" s="42" t="n">
        <f aca="false">IF((M27-I27)/I27*100=0,"no change", (M27-I27)/I27*100)</f>
        <v>-1.82099651328576</v>
      </c>
      <c r="O27" s="34"/>
      <c r="P27" s="43"/>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row>
    <row r="28" s="35" customFormat="true" ht="20.15" hidden="false" customHeight="true" outlineLevel="0" collapsed="false">
      <c r="A28" s="36" t="s">
        <v>158</v>
      </c>
      <c r="B28" s="37" t="n">
        <f aca="true">INDIRECT(Calculation_HIDE!N28,FALSE())</f>
        <v>5846.27</v>
      </c>
      <c r="C28" s="37" t="n">
        <f aca="true">INDIRECT(Calculation_HIDE!O28,FALSE())</f>
        <v>6753.92</v>
      </c>
      <c r="D28" s="38" t="n">
        <f aca="false">IF(((C28-B28)/B28)*100&gt;100,"(+)  ",IF(((C28-B28)/B28)*100&lt;-100,"(-)",((C28-B28)/B28)*100))</f>
        <v>15.5252836423908</v>
      </c>
      <c r="E28" s="46" t="n">
        <f aca="true">INDIRECT(Calculation_HIDE!BC28,FALSE())</f>
        <v>1390.58</v>
      </c>
      <c r="F28" s="47" t="n">
        <f aca="true">INDIRECT(Calculation_HIDE!BD28,FALSE())</f>
        <v>1763.59</v>
      </c>
      <c r="G28" s="47" t="n">
        <f aca="true">INDIRECT(Calculation_HIDE!BE28,FALSE())</f>
        <v>2382.38</v>
      </c>
      <c r="H28" s="47" t="n">
        <f aca="true">INDIRECT(Calculation_HIDE!BF28,FALSE())</f>
        <v>1057.43</v>
      </c>
      <c r="I28" s="47" t="n">
        <f aca="true">INDIRECT(Calculation_HIDE!BG28,FALSE())</f>
        <v>1181.12</v>
      </c>
      <c r="J28" s="47" t="n">
        <f aca="true">INDIRECT(Calculation_HIDE!BH28,FALSE())</f>
        <v>2132.99</v>
      </c>
      <c r="K28" s="47" t="n">
        <f aca="true">INDIRECT(Calculation_HIDE!BI28,FALSE())</f>
        <v>1594.73</v>
      </c>
      <c r="L28" s="47" t="n">
        <f aca="true">INDIRECT(Calculation_HIDE!BJ28,FALSE())</f>
        <v>988.1</v>
      </c>
      <c r="M28" s="48" t="n">
        <f aca="true">INDIRECT(Calculation_HIDE!BK28,FALSE())</f>
        <v>654.88</v>
      </c>
      <c r="N28" s="42" t="n">
        <f aca="false">IF((M28-I28)/I28*100=0,"no change", (M28-I28)/I28*100)</f>
        <v>-44.5543213221349</v>
      </c>
      <c r="O28" s="34"/>
      <c r="P28" s="43"/>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row>
    <row r="29" s="35" customFormat="true" ht="20.15" hidden="false" customHeight="true" outlineLevel="0" collapsed="false">
      <c r="A29" s="36" t="s">
        <v>159</v>
      </c>
      <c r="B29" s="37" t="n">
        <f aca="true">INDIRECT(Calculation_HIDE!N29,FALSE())</f>
        <v>3624.32</v>
      </c>
      <c r="C29" s="37" t="n">
        <f aca="true">INDIRECT(Calculation_HIDE!O29,FALSE())</f>
        <v>3496.09</v>
      </c>
      <c r="D29" s="38" t="n">
        <f aca="false">IF(((C29-B29)/B29)*100&gt;100,"(+)  ",IF(((C29-B29)/B29)*100&lt;-100,"(-)",((C29-B29)/B29)*100))</f>
        <v>-3.53804299841074</v>
      </c>
      <c r="E29" s="46" t="n">
        <f aca="true">INDIRECT(Calculation_HIDE!BC29,FALSE())</f>
        <v>891.06</v>
      </c>
      <c r="F29" s="47" t="n">
        <f aca="true">INDIRECT(Calculation_HIDE!BD29,FALSE())</f>
        <v>911.12</v>
      </c>
      <c r="G29" s="47" t="n">
        <f aca="true">INDIRECT(Calculation_HIDE!BE29,FALSE())</f>
        <v>892.3</v>
      </c>
      <c r="H29" s="47" t="n">
        <f aca="true">INDIRECT(Calculation_HIDE!BF29,FALSE())</f>
        <v>867.4</v>
      </c>
      <c r="I29" s="47" t="n">
        <f aca="true">INDIRECT(Calculation_HIDE!BG29,FALSE())</f>
        <v>854.71</v>
      </c>
      <c r="J29" s="47" t="n">
        <f aca="true">INDIRECT(Calculation_HIDE!BH29,FALSE())</f>
        <v>881.68</v>
      </c>
      <c r="K29" s="47" t="n">
        <f aca="true">INDIRECT(Calculation_HIDE!BI29,FALSE())</f>
        <v>836.79</v>
      </c>
      <c r="L29" s="47" t="n">
        <f aca="true">INDIRECT(Calculation_HIDE!BJ29,FALSE())</f>
        <v>824.41</v>
      </c>
      <c r="M29" s="48" t="n">
        <f aca="true">INDIRECT(Calculation_HIDE!BK29,FALSE())</f>
        <v>820.46</v>
      </c>
      <c r="N29" s="42" t="n">
        <f aca="false">IF((M29-I29)/I29*100=0,"no change", (M29-I29)/I29*100)</f>
        <v>-4.00720712288379</v>
      </c>
      <c r="O29" s="43"/>
      <c r="P29" s="43"/>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row>
    <row r="30" s="35" customFormat="true" ht="20.15" hidden="false" customHeight="true" outlineLevel="0" collapsed="false">
      <c r="A30" s="36" t="s">
        <v>160</v>
      </c>
      <c r="B30" s="37" t="n">
        <f aca="true">INDIRECT(Calculation_HIDE!N30,FALSE())</f>
        <v>1048.62</v>
      </c>
      <c r="C30" s="37" t="n">
        <f aca="true">INDIRECT(Calculation_HIDE!O30,FALSE())</f>
        <v>1066.78</v>
      </c>
      <c r="D30" s="38" t="n">
        <f aca="false">IF(((C30-B30)/B30)*100&gt;100,"(+)  ",IF(((C30-B30)/B30)*100&lt;-100,"(-)",((C30-B30)/B30)*100))</f>
        <v>1.73179988937843</v>
      </c>
      <c r="E30" s="46" t="n">
        <f aca="true">INDIRECT(Calculation_HIDE!BC30,FALSE())</f>
        <v>254.4</v>
      </c>
      <c r="F30" s="47" t="n">
        <f aca="true">INDIRECT(Calculation_HIDE!BD30,FALSE())</f>
        <v>261.24</v>
      </c>
      <c r="G30" s="47" t="n">
        <f aca="true">INDIRECT(Calculation_HIDE!BE30,FALSE())</f>
        <v>268.61</v>
      </c>
      <c r="H30" s="47" t="n">
        <f aca="true">INDIRECT(Calculation_HIDE!BF30,FALSE())</f>
        <v>278.93</v>
      </c>
      <c r="I30" s="47" t="n">
        <f aca="true">INDIRECT(Calculation_HIDE!BG30,FALSE())</f>
        <v>253.24</v>
      </c>
      <c r="J30" s="47" t="n">
        <f aca="true">INDIRECT(Calculation_HIDE!BH30,FALSE())</f>
        <v>266</v>
      </c>
      <c r="K30" s="47" t="n">
        <f aca="true">INDIRECT(Calculation_HIDE!BI30,FALSE())</f>
        <v>263.14</v>
      </c>
      <c r="L30" s="47" t="n">
        <f aca="true">INDIRECT(Calculation_HIDE!BJ30,FALSE())</f>
        <v>277.56</v>
      </c>
      <c r="M30" s="48" t="n">
        <f aca="true">INDIRECT(Calculation_HIDE!BK30,FALSE())</f>
        <v>248.05</v>
      </c>
      <c r="N30" s="42" t="n">
        <f aca="false">IF((M30-I30)/I30*100=0,"no change", (M30-I30)/I30*100)</f>
        <v>-2.04943926709841</v>
      </c>
      <c r="O30" s="45"/>
      <c r="P30" s="43"/>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row>
    <row r="31" s="35" customFormat="true" ht="20.15" hidden="false" customHeight="true" outlineLevel="0" collapsed="false">
      <c r="A31" s="36" t="s">
        <v>161</v>
      </c>
      <c r="B31" s="37" t="n">
        <f aca="true">INDIRECT(Calculation_HIDE!N31,FALSE())</f>
        <v>3809.5</v>
      </c>
      <c r="C31" s="37" t="n">
        <f aca="true">INDIRECT(Calculation_HIDE!O31,FALSE())</f>
        <v>4351.8</v>
      </c>
      <c r="D31" s="38" t="n">
        <f aca="false">IF(((C31-B31)/B31)*100&gt;100,"(+)  ",IF(((C31-B31)/B31)*100&lt;-100,"(-)",((C31-B31)/B31)*100))</f>
        <v>14.2354639716498</v>
      </c>
      <c r="E31" s="46" t="n">
        <f aca="true">INDIRECT(Calculation_HIDE!BC31,FALSE())</f>
        <v>946.38</v>
      </c>
      <c r="F31" s="47" t="n">
        <f aca="true">INDIRECT(Calculation_HIDE!BD31,FALSE())</f>
        <v>972.05</v>
      </c>
      <c r="G31" s="47" t="n">
        <f aca="true">INDIRECT(Calculation_HIDE!BE31,FALSE())</f>
        <v>1087.95</v>
      </c>
      <c r="H31" s="47" t="n">
        <f aca="true">INDIRECT(Calculation_HIDE!BF31,FALSE())</f>
        <v>1087.95</v>
      </c>
      <c r="I31" s="47" t="n">
        <f aca="true">INDIRECT(Calculation_HIDE!BG31,FALSE())</f>
        <v>1087.95</v>
      </c>
      <c r="J31" s="47" t="n">
        <f aca="true">INDIRECT(Calculation_HIDE!BH31,FALSE())</f>
        <v>1087.95</v>
      </c>
      <c r="K31" s="47" t="n">
        <f aca="true">INDIRECT(Calculation_HIDE!BI31,FALSE())</f>
        <v>1170.17</v>
      </c>
      <c r="L31" s="47" t="n">
        <f aca="true">INDIRECT(Calculation_HIDE!BJ31,FALSE())</f>
        <v>1148.65</v>
      </c>
      <c r="M31" s="48" t="n">
        <f aca="true">INDIRECT(Calculation_HIDE!BK31,FALSE())</f>
        <v>1212.89</v>
      </c>
      <c r="N31" s="42" t="n">
        <f aca="false">IF((M31-I31)/I31*100=0,"no change", (M31-I31)/I31*100)</f>
        <v>11.483983638954</v>
      </c>
      <c r="O31" s="34"/>
      <c r="P31" s="43"/>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row>
    <row r="32" s="70" customFormat="true" ht="20.15" hidden="false" customHeight="true" outlineLevel="0" collapsed="false">
      <c r="A32" s="36" t="s">
        <v>162</v>
      </c>
      <c r="B32" s="37" t="n">
        <f aca="true">INDIRECT(Calculation_HIDE!N32,FALSE())</f>
        <v>1.68</v>
      </c>
      <c r="C32" s="37" t="n">
        <f aca="true">INDIRECT(Calculation_HIDE!O32,FALSE())</f>
        <v>0</v>
      </c>
      <c r="D32" s="38" t="n">
        <f aca="false">IF(((C32-B32)/B32)*100&gt;100,"(+)  ",IF(((C32-B32)/B32)*100&lt;-100,"(-)",((C32-B32)/B32)*100))</f>
        <v>-100</v>
      </c>
      <c r="E32" s="46" t="n">
        <f aca="true">INDIRECT(Calculation_HIDE!BC32,FALSE())</f>
        <v>0.42</v>
      </c>
      <c r="F32" s="47" t="n">
        <f aca="true">INDIRECT(Calculation_HIDE!BD32,FALSE())</f>
        <v>0.42</v>
      </c>
      <c r="G32" s="47" t="n">
        <f aca="true">INDIRECT(Calculation_HIDE!BE32,FALSE())</f>
        <v>0</v>
      </c>
      <c r="H32" s="47" t="n">
        <f aca="true">INDIRECT(Calculation_HIDE!BF32,FALSE())</f>
        <v>0</v>
      </c>
      <c r="I32" s="47" t="n">
        <f aca="true">INDIRECT(Calculation_HIDE!BG32,FALSE())</f>
        <v>0</v>
      </c>
      <c r="J32" s="47" t="n">
        <f aca="true">INDIRECT(Calculation_HIDE!BH32,FALSE())</f>
        <v>0</v>
      </c>
      <c r="K32" s="47" t="n">
        <f aca="true">INDIRECT(Calculation_HIDE!BI32,FALSE())</f>
        <v>0</v>
      </c>
      <c r="L32" s="47" t="n">
        <f aca="true">INDIRECT(Calculation_HIDE!BJ32,FALSE())</f>
        <v>0</v>
      </c>
      <c r="M32" s="48" t="n">
        <f aca="true">INDIRECT(Calculation_HIDE!BK32,FALSE())</f>
        <v>0</v>
      </c>
      <c r="N32" s="42"/>
      <c r="O32" s="69"/>
      <c r="P32" s="43"/>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row>
    <row r="33" s="35" customFormat="true" ht="20.15" hidden="false" customHeight="true" outlineLevel="0" collapsed="false">
      <c r="A33" s="36" t="s">
        <v>163</v>
      </c>
      <c r="B33" s="37" t="n">
        <f aca="true">INDIRECT(Calculation_HIDE!N33,FALSE())</f>
        <v>660.84</v>
      </c>
      <c r="C33" s="37" t="n">
        <f aca="true">INDIRECT(Calculation_HIDE!O33,FALSE())</f>
        <v>647.2</v>
      </c>
      <c r="D33" s="38" t="n">
        <f aca="false">IF(((C33-B33)/B33)*100&gt;100,"(+)  ",IF(((C33-B33)/B33)*100&lt;-100,"(-)",((C33-B33)/B33)*100))</f>
        <v>-2.06403970703952</v>
      </c>
      <c r="E33" s="46" t="n">
        <f aca="true">INDIRECT(Calculation_HIDE!BC33,FALSE())</f>
        <v>145.62</v>
      </c>
      <c r="F33" s="47" t="n">
        <f aca="true">INDIRECT(Calculation_HIDE!BD33,FALSE())</f>
        <v>175.23</v>
      </c>
      <c r="G33" s="47" t="n">
        <f aca="true">INDIRECT(Calculation_HIDE!BE33,FALSE())</f>
        <v>177.21</v>
      </c>
      <c r="H33" s="47" t="n">
        <f aca="true">INDIRECT(Calculation_HIDE!BF33,FALSE())</f>
        <v>162.83</v>
      </c>
      <c r="I33" s="47" t="n">
        <f aca="true">INDIRECT(Calculation_HIDE!BG33,FALSE())</f>
        <v>143.15</v>
      </c>
      <c r="J33" s="47" t="n">
        <f aca="true">INDIRECT(Calculation_HIDE!BH33,FALSE())</f>
        <v>164.01</v>
      </c>
      <c r="K33" s="47" t="n">
        <f aca="true">INDIRECT(Calculation_HIDE!BI33,FALSE())</f>
        <v>164.63</v>
      </c>
      <c r="L33" s="47" t="n">
        <f aca="true">INDIRECT(Calculation_HIDE!BJ33,FALSE())</f>
        <v>165.8</v>
      </c>
      <c r="M33" s="48" t="n">
        <f aca="true">INDIRECT(Calculation_HIDE!BK33,FALSE())</f>
        <v>137.44</v>
      </c>
      <c r="N33" s="42" t="n">
        <f aca="false">IF((M33-I33)/I33*100=0,"no change", (M33-I33)/I33*100)</f>
        <v>-3.9888229130283</v>
      </c>
      <c r="O33" s="71"/>
      <c r="P33" s="43"/>
      <c r="Q33" s="71"/>
      <c r="R33" s="71"/>
      <c r="S33" s="71"/>
      <c r="T33" s="45"/>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row>
    <row r="34" s="35" customFormat="true" ht="20.15" hidden="false" customHeight="true" outlineLevel="0" collapsed="false">
      <c r="A34" s="36" t="s">
        <v>149</v>
      </c>
      <c r="B34" s="37" t="n">
        <f aca="true">INDIRECT(Calculation_HIDE!N34,FALSE())</f>
        <v>2887.96</v>
      </c>
      <c r="C34" s="37" t="n">
        <f aca="true">INDIRECT(Calculation_HIDE!O34,FALSE())</f>
        <v>2904.4</v>
      </c>
      <c r="D34" s="38" t="n">
        <f aca="false">IF(((C34-B34)/B34)*100&gt;100,"(+)  ",IF(((C34-B34)/B34)*100&lt;-100,"(-)",((C34-B34)/B34)*100))</f>
        <v>0.569259962049338</v>
      </c>
      <c r="E34" s="46" t="n">
        <f aca="true">INDIRECT(Calculation_HIDE!BC34,FALSE())</f>
        <v>731.03</v>
      </c>
      <c r="F34" s="47" t="n">
        <f aca="true">INDIRECT(Calculation_HIDE!BD34,FALSE())</f>
        <v>725.97</v>
      </c>
      <c r="G34" s="47" t="n">
        <f aca="true">INDIRECT(Calculation_HIDE!BE34,FALSE())</f>
        <v>722.18</v>
      </c>
      <c r="H34" s="47" t="n">
        <f aca="true">INDIRECT(Calculation_HIDE!BF34,FALSE())</f>
        <v>717.73</v>
      </c>
      <c r="I34" s="47" t="n">
        <f aca="true">INDIRECT(Calculation_HIDE!BG34,FALSE())</f>
        <v>734.53</v>
      </c>
      <c r="J34" s="47" t="n">
        <f aca="true">INDIRECT(Calculation_HIDE!BH34,FALSE())</f>
        <v>729.96</v>
      </c>
      <c r="K34" s="47" t="n">
        <f aca="true">INDIRECT(Calculation_HIDE!BI34,FALSE())</f>
        <v>811.03</v>
      </c>
      <c r="L34" s="47" t="n">
        <f aca="true">INDIRECT(Calculation_HIDE!BJ34,FALSE())</f>
        <v>816.56</v>
      </c>
      <c r="M34" s="48" t="n">
        <f aca="true">INDIRECT(Calculation_HIDE!BK34,FALSE())</f>
        <v>817.24</v>
      </c>
      <c r="N34" s="42" t="n">
        <f aca="false">IF((M34-I34)/I34*100=0,"no change", (M34-I34)/I34*100)</f>
        <v>11.2602616639212</v>
      </c>
      <c r="O34" s="34"/>
      <c r="P34" s="43"/>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row>
    <row r="35" s="35" customFormat="true" ht="20.15" hidden="false" customHeight="true" outlineLevel="0" collapsed="false">
      <c r="A35" s="36" t="s">
        <v>164</v>
      </c>
      <c r="B35" s="37" t="n">
        <f aca="true">INDIRECT(Calculation_HIDE!N35,FALSE())</f>
        <v>25272.51</v>
      </c>
      <c r="C35" s="37" t="n">
        <f aca="true">INDIRECT(Calculation_HIDE!O35,FALSE())</f>
        <v>26844.73</v>
      </c>
      <c r="D35" s="38" t="n">
        <f aca="false">IF(((C35-B35)/B35)*100&gt;100,"(+)  ",IF(((C35-B35)/B35)*100&lt;-100,"(-)",((C35-B35)/B35)*100))</f>
        <v>6.22106787177056</v>
      </c>
      <c r="E35" s="51" t="n">
        <f aca="true">INDIRECT(Calculation_HIDE!BC35,FALSE())</f>
        <v>6062.73</v>
      </c>
      <c r="F35" s="52" t="n">
        <f aca="true">INDIRECT(Calculation_HIDE!BD35,FALSE())</f>
        <v>7242.52</v>
      </c>
      <c r="G35" s="52" t="n">
        <f aca="true">INDIRECT(Calculation_HIDE!BE35,FALSE())</f>
        <v>7179.15</v>
      </c>
      <c r="H35" s="52" t="n">
        <f aca="true">INDIRECT(Calculation_HIDE!BF35,FALSE())</f>
        <v>6774.74</v>
      </c>
      <c r="I35" s="52" t="n">
        <f aca="true">INDIRECT(Calculation_HIDE!BG35,FALSE())</f>
        <v>6073.84</v>
      </c>
      <c r="J35" s="52" t="n">
        <f aca="true">INDIRECT(Calculation_HIDE!BH35,FALSE())</f>
        <v>6817</v>
      </c>
      <c r="K35" s="52" t="n">
        <f aca="true">INDIRECT(Calculation_HIDE!BI35,FALSE())</f>
        <v>7156.2</v>
      </c>
      <c r="L35" s="52" t="n">
        <f aca="true">INDIRECT(Calculation_HIDE!BJ35,FALSE())</f>
        <v>6618.28</v>
      </c>
      <c r="M35" s="53" t="n">
        <f aca="true">INDIRECT(Calculation_HIDE!BK35,FALSE())</f>
        <v>6032.92</v>
      </c>
      <c r="N35" s="72" t="n">
        <f aca="false">IF((M35-I35)/I35*100=0,"no change", (M35-I35)/I35*100)</f>
        <v>-0.673708889269393</v>
      </c>
      <c r="O35" s="71"/>
      <c r="P35" s="43"/>
      <c r="Q35" s="45"/>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row>
    <row r="36" s="35" customFormat="true" ht="20.15" hidden="false" customHeight="true" outlineLevel="0" collapsed="false">
      <c r="A36" s="54" t="s">
        <v>151</v>
      </c>
      <c r="B36" s="55" t="n">
        <f aca="true">INDIRECT(Calculation_HIDE!N36,FALSE())</f>
        <v>119540.94</v>
      </c>
      <c r="C36" s="55" t="n">
        <f aca="true">INDIRECT(Calculation_HIDE!O36,FALSE())</f>
        <v>134603.33</v>
      </c>
      <c r="D36" s="56" t="n">
        <f aca="false">IF(((C36-B36)/B36)*100&gt;100,"(+)  ",IF(((C36-B36)/B36)*100&lt;-100,"(-)",((C36-B36)/B36)*100))</f>
        <v>12.6001937076954</v>
      </c>
      <c r="E36" s="73" t="n">
        <f aca="false">SUM(E24:E35)</f>
        <v>28946.29</v>
      </c>
      <c r="F36" s="73" t="n">
        <f aca="false">SUM(F24:F35)</f>
        <v>32843.47</v>
      </c>
      <c r="G36" s="73" t="n">
        <f aca="false">SUM(G24:G35)</f>
        <v>41135.06</v>
      </c>
      <c r="H36" s="73" t="n">
        <f aca="false">SUM(H24:H35)</f>
        <v>29802.78</v>
      </c>
      <c r="I36" s="73" t="n">
        <f aca="false">SUM(I24:I35)</f>
        <v>29241.23</v>
      </c>
      <c r="J36" s="73" t="n">
        <f aca="false">SUM(J24:J35)</f>
        <v>34424.26</v>
      </c>
      <c r="K36" s="73" t="n">
        <f aca="false">SUM(K24:K35)</f>
        <v>34872.95</v>
      </c>
      <c r="L36" s="73" t="n">
        <f aca="false">SUM(L24:L35)</f>
        <v>27195.09</v>
      </c>
      <c r="M36" s="73" t="n">
        <f aca="false">SUM(M24:M35)</f>
        <v>24296.36</v>
      </c>
      <c r="N36" s="74" t="n">
        <f aca="false">IF((M36-I36)/I36*100=0,"no change", (M36-I36)/I36*100)</f>
        <v>-16.9106087534621</v>
      </c>
      <c r="O36" s="44"/>
      <c r="P36" s="43"/>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row>
    <row r="37" s="35" customFormat="true" ht="20.15" hidden="false" customHeight="true" outlineLevel="0" collapsed="false">
      <c r="A37" s="36" t="s">
        <v>165</v>
      </c>
      <c r="B37" s="47" t="n">
        <f aca="true">INDIRECT(Calculation_HIDE!N37,FALSE())</f>
        <v>3810.98</v>
      </c>
      <c r="C37" s="47" t="n">
        <f aca="true">INDIRECT(Calculation_HIDE!O37,FALSE())</f>
        <v>4353.27</v>
      </c>
      <c r="D37" s="42" t="n">
        <f aca="false">IF(((C37-B37)/B37)*100&gt;100,"(+)  ",IF(((C37-B37)/B37)*100&lt;-100,"(-)",((C37-B37)/B37)*100))</f>
        <v>14.2296732074165</v>
      </c>
      <c r="E37" s="47" t="n">
        <f aca="true">INDIRECT(Calculation_HIDE!BA37,FALSE())</f>
        <v>945.62</v>
      </c>
      <c r="F37" s="47" t="n">
        <f aca="true">INDIRECT(Calculation_HIDE!BB37,FALSE())</f>
        <v>946.19</v>
      </c>
      <c r="G37" s="47" t="n">
        <f aca="true">INDIRECT(Calculation_HIDE!BC37,FALSE())</f>
        <v>946.75</v>
      </c>
      <c r="H37" s="47" t="n">
        <f aca="true">INDIRECT(Calculation_HIDE!BD37,FALSE())</f>
        <v>972.42</v>
      </c>
      <c r="I37" s="47" t="n">
        <f aca="true">INDIRECT(Calculation_HIDE!BE37,FALSE())</f>
        <v>1088.31</v>
      </c>
      <c r="J37" s="47" t="n">
        <f aca="true">INDIRECT(Calculation_HIDE!BF37,FALSE())</f>
        <v>1088.32</v>
      </c>
      <c r="K37" s="47" t="n">
        <f aca="true">INDIRECT(Calculation_HIDE!BG37,FALSE())</f>
        <v>1088.32</v>
      </c>
      <c r="L37" s="47" t="n">
        <f aca="true">INDIRECT(Calculation_HIDE!BH37,FALSE())</f>
        <v>1088.32</v>
      </c>
      <c r="M37" s="47" t="n">
        <f aca="true">INDIRECT(Calculation_HIDE!BI37,FALSE())</f>
        <v>1169.22</v>
      </c>
      <c r="N37" s="42" t="n">
        <f aca="false">IF((M37-I37)/I37*100=0,"no change", (M37-I37)/I37*100)</f>
        <v>7.43446260716157</v>
      </c>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row>
    <row r="38" s="35" customFormat="true" ht="20.15" hidden="false" customHeight="true" outlineLevel="0" collapsed="false">
      <c r="A38" s="75"/>
      <c r="B38" s="76"/>
      <c r="C38" s="76"/>
      <c r="D38" s="77"/>
      <c r="E38" s="37"/>
      <c r="F38" s="37"/>
      <c r="G38" s="37"/>
      <c r="H38" s="37"/>
      <c r="I38" s="37"/>
      <c r="J38" s="37"/>
      <c r="K38" s="37"/>
      <c r="L38" s="37"/>
      <c r="M38" s="37"/>
      <c r="N38" s="78"/>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row>
    <row r="39" s="67" customFormat="true" ht="60" hidden="false" customHeight="true" outlineLevel="0" collapsed="false">
      <c r="A39" s="79" t="s">
        <v>166</v>
      </c>
      <c r="B39" s="31" t="s">
        <v>128</v>
      </c>
      <c r="C39" s="31" t="s">
        <v>129</v>
      </c>
      <c r="D39" s="32" t="s">
        <v>130</v>
      </c>
      <c r="E39" s="31" t="s">
        <v>131</v>
      </c>
      <c r="F39" s="31" t="s">
        <v>132</v>
      </c>
      <c r="G39" s="31" t="s">
        <v>133</v>
      </c>
      <c r="H39" s="31" t="s">
        <v>134</v>
      </c>
      <c r="I39" s="31" t="s">
        <v>135</v>
      </c>
      <c r="J39" s="31" t="s">
        <v>136</v>
      </c>
      <c r="K39" s="31" t="s">
        <v>137</v>
      </c>
      <c r="L39" s="31" t="s">
        <v>138</v>
      </c>
      <c r="M39" s="31" t="s">
        <v>139</v>
      </c>
      <c r="N39" s="32" t="s">
        <v>140</v>
      </c>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row>
    <row r="40" s="35" customFormat="true" ht="20.15" hidden="false" customHeight="true" outlineLevel="0" collapsed="false">
      <c r="A40" s="80" t="s">
        <v>141</v>
      </c>
      <c r="B40" s="81" t="n">
        <f aca="true">INDIRECT(Calculation_HIDE!N40,FALSE())</f>
        <v>26.4961242086219</v>
      </c>
      <c r="C40" s="81" t="n">
        <f aca="true">INDIRECT(Calculation_HIDE!O40,FALSE())</f>
        <v>28.1111908674237</v>
      </c>
      <c r="D40" s="42" t="n">
        <f aca="false">C40-B40</f>
        <v>1.61506665880182</v>
      </c>
      <c r="E40" s="81" t="n">
        <f aca="true">INDIRECT(Calculation_HIDE!BC40,FALSE())</f>
        <v>22.1158813456727</v>
      </c>
      <c r="F40" s="81" t="n">
        <f aca="true">INDIRECT(Calculation_HIDE!BD40,FALSE())</f>
        <v>29.6478406195046</v>
      </c>
      <c r="G40" s="81" t="n">
        <f aca="true">INDIRECT(Calculation_HIDE!BE40,FALSE())</f>
        <v>42.1730899452658</v>
      </c>
      <c r="H40" s="81" t="n">
        <f aca="true">INDIRECT(Calculation_HIDE!BF40,FALSE())</f>
        <v>19.9241845358668</v>
      </c>
      <c r="I40" s="81" t="n">
        <f aca="true">INDIRECT(Calculation_HIDE!BG40,FALSE())</f>
        <v>21.5557450124037</v>
      </c>
      <c r="J40" s="81" t="n">
        <f aca="true">INDIRECT(Calculation_HIDE!BH40,FALSE())</f>
        <v>29.3321534266726</v>
      </c>
      <c r="K40" s="81" t="n">
        <f aca="true">INDIRECT(Calculation_HIDE!BI40,FALSE())</f>
        <v>32.626618731906</v>
      </c>
      <c r="L40" s="81" t="n">
        <f aca="true">INDIRECT(Calculation_HIDE!BJ40,FALSE())</f>
        <v>17.1988397013261</v>
      </c>
      <c r="M40" s="81" t="n">
        <f aca="true">INDIRECT(Calculation_HIDE!BK40,FALSE())</f>
        <v>13.2341356494321</v>
      </c>
      <c r="N40" s="42" t="n">
        <f aca="false">M40-I40</f>
        <v>-8.32160936297163</v>
      </c>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row>
    <row r="41" s="35" customFormat="true" ht="20.15" hidden="false" customHeight="true" outlineLevel="0" collapsed="false">
      <c r="A41" s="80" t="s">
        <v>142</v>
      </c>
      <c r="B41" s="81" t="n">
        <f aca="true">INDIRECT(Calculation_HIDE!N41,FALSE())</f>
        <v>40.4025865418712</v>
      </c>
      <c r="C41" s="81" t="n">
        <f aca="true">INDIRECT(Calculation_HIDE!O41,FALSE())</f>
        <v>45.69323033214</v>
      </c>
      <c r="D41" s="42" t="n">
        <f aca="false">C41-B41</f>
        <v>5.29064379026873</v>
      </c>
      <c r="E41" s="81" t="n">
        <f aca="true">INDIRECT(Calculation_HIDE!BC41,FALSE())</f>
        <v>34.5261597484375</v>
      </c>
      <c r="F41" s="81" t="n">
        <f aca="true">INDIRECT(Calculation_HIDE!BD41,FALSE())</f>
        <v>47.3953180296318</v>
      </c>
      <c r="G41" s="81" t="n">
        <f aca="true">INDIRECT(Calculation_HIDE!BE41,FALSE())</f>
        <v>61.174130720959</v>
      </c>
      <c r="H41" s="81" t="n">
        <f aca="true">INDIRECT(Calculation_HIDE!BF41,FALSE())</f>
        <v>32.5703679625492</v>
      </c>
      <c r="I41" s="81" t="n">
        <f aca="true">INDIRECT(Calculation_HIDE!BG41,FALSE())</f>
        <v>34.9464937756542</v>
      </c>
      <c r="J41" s="81" t="n">
        <f aca="true">INDIRECT(Calculation_HIDE!BH41,FALSE())</f>
        <v>52.4196970436128</v>
      </c>
      <c r="K41" s="81" t="n">
        <f aca="true">INDIRECT(Calculation_HIDE!BI41,FALSE())</f>
        <v>49.9189925121556</v>
      </c>
      <c r="L41" s="81" t="n">
        <f aca="true">INDIRECT(Calculation_HIDE!BJ41,FALSE())</f>
        <v>26.9214618206218</v>
      </c>
      <c r="M41" s="81" t="n">
        <f aca="true">INDIRECT(Calculation_HIDE!BK41,FALSE())</f>
        <v>25.564802612444</v>
      </c>
      <c r="N41" s="42" t="n">
        <f aca="false">M41-I41</f>
        <v>-9.38169116321014</v>
      </c>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row>
    <row r="42" s="35" customFormat="true" ht="20.15" hidden="false" customHeight="true" outlineLevel="0" collapsed="false">
      <c r="A42" s="36" t="s">
        <v>113</v>
      </c>
      <c r="B42" s="81" t="n">
        <f aca="true">INDIRECT(Calculation_HIDE!N42,FALSE())</f>
        <v>10.9278078562524</v>
      </c>
      <c r="C42" s="81" t="n">
        <f aca="true">INDIRECT(Calculation_HIDE!O42,FALSE())</f>
        <v>11.2262688619727</v>
      </c>
      <c r="D42" s="42" t="n">
        <f aca="false">C42-B42</f>
        <v>0.298461005720332</v>
      </c>
      <c r="E42" s="81" t="n">
        <f aca="true">INDIRECT(Calculation_HIDE!BC42,FALSE())</f>
        <v>15.6377763092433</v>
      </c>
      <c r="F42" s="81" t="n">
        <f aca="true">INDIRECT(Calculation_HIDE!BD42,FALSE())</f>
        <v>4.76429565013476</v>
      </c>
      <c r="G42" s="81" t="n">
        <f aca="true">INDIRECT(Calculation_HIDE!BE42,FALSE())</f>
        <v>7.54364418946294</v>
      </c>
      <c r="H42" s="81" t="n">
        <f aca="true">INDIRECT(Calculation_HIDE!BF42,FALSE())</f>
        <v>18.8588404793502</v>
      </c>
      <c r="I42" s="81" t="n">
        <f aca="true">INDIRECT(Calculation_HIDE!BG42,FALSE())</f>
        <v>14.3904607614799</v>
      </c>
      <c r="J42" s="81" t="n">
        <f aca="true">INDIRECT(Calculation_HIDE!BH42,FALSE())</f>
        <v>4.16435354873734</v>
      </c>
      <c r="K42" s="81" t="n">
        <f aca="true">INDIRECT(Calculation_HIDE!BI42,FALSE())</f>
        <v>5.91358507904634</v>
      </c>
      <c r="L42" s="81" t="n">
        <f aca="true">INDIRECT(Calculation_HIDE!BJ42,FALSE())</f>
        <v>16.2937025086473</v>
      </c>
      <c r="M42" s="81" t="n">
        <f aca="true">INDIRECT(Calculation_HIDE!BK42,FALSE())</f>
        <v>13.9904559946977</v>
      </c>
      <c r="N42" s="42" t="n">
        <f aca="false">M42-I42</f>
        <v>-0.400004766782232</v>
      </c>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row>
    <row r="43" s="35" customFormat="true" ht="20.15" hidden="false" customHeight="true" outlineLevel="0" collapsed="false">
      <c r="A43" s="80" t="s">
        <v>114</v>
      </c>
      <c r="B43" s="81" t="n">
        <f aca="true">INDIRECT(Calculation_HIDE!N43,FALSE())</f>
        <v>35.5450087129281</v>
      </c>
      <c r="C43" s="81" t="n">
        <f aca="true">INDIRECT(Calculation_HIDE!O43,FALSE())</f>
        <v>40.9670957851548</v>
      </c>
      <c r="D43" s="42" t="n">
        <f aca="false">C43-B43</f>
        <v>5.42208707222671</v>
      </c>
      <c r="E43" s="81" t="n">
        <f aca="true">INDIRECT(Calculation_HIDE!BC43,FALSE())</f>
        <v>33.5361253849499</v>
      </c>
      <c r="F43" s="81" t="n">
        <f aca="true">INDIRECT(Calculation_HIDE!BD43,FALSE())</f>
        <v>42.5318754531518</v>
      </c>
      <c r="G43" s="81" t="n">
        <f aca="true">INDIRECT(Calculation_HIDE!BE43,FALSE())</f>
        <v>58.1628880784297</v>
      </c>
      <c r="H43" s="81" t="n">
        <f aca="true">INDIRECT(Calculation_HIDE!BF43,FALSE())</f>
        <v>25.8448653057314</v>
      </c>
      <c r="I43" s="81" t="n">
        <f aca="true">INDIRECT(Calculation_HIDE!BG43,FALSE())</f>
        <v>28.5429408671231</v>
      </c>
      <c r="J43" s="81" t="n">
        <f aca="true">INDIRECT(Calculation_HIDE!BH43,FALSE())</f>
        <v>51.5183377931564</v>
      </c>
      <c r="K43" s="81" t="n">
        <f aca="true">INDIRECT(Calculation_HIDE!BI43,FALSE())</f>
        <v>39.1884672527993</v>
      </c>
      <c r="L43" s="81" t="n">
        <f aca="true">INDIRECT(Calculation_HIDE!BJ43,FALSE())</f>
        <v>23.9036482042542</v>
      </c>
      <c r="M43" s="81" t="n">
        <f aca="true">INDIRECT(Calculation_HIDE!BK43,FALSE())</f>
        <v>15.835226823907</v>
      </c>
      <c r="N43" s="42" t="n">
        <f aca="false">M43-I43</f>
        <v>-12.7077140432161</v>
      </c>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row>
    <row r="44" s="35" customFormat="true" ht="20.15" hidden="false" customHeight="true" outlineLevel="0" collapsed="false">
      <c r="A44" s="80" t="s">
        <v>167</v>
      </c>
      <c r="B44" s="81" t="n">
        <f aca="true">INDIRECT(Calculation_HIDE!N44,FALSE())</f>
        <v>39.0583332767555</v>
      </c>
      <c r="C44" s="81" t="n">
        <f aca="true">INDIRECT(Calculation_HIDE!O44,FALSE())</f>
        <v>37.724850398274</v>
      </c>
      <c r="D44" s="42" t="n">
        <f aca="false">C44-B44</f>
        <v>-1.33348287848153</v>
      </c>
      <c r="E44" s="81" t="n">
        <f aca="true">INDIRECT(Calculation_HIDE!BC44,FALSE())</f>
        <v>38.2343539596487</v>
      </c>
      <c r="F44" s="81" t="n">
        <f aca="true">INDIRECT(Calculation_HIDE!BD44,FALSE())</f>
        <v>39.0951053573442</v>
      </c>
      <c r="G44" s="81" t="n">
        <f aca="true">INDIRECT(Calculation_HIDE!BE44,FALSE())</f>
        <v>38.7253639546239</v>
      </c>
      <c r="H44" s="81" t="n">
        <f aca="true">INDIRECT(Calculation_HIDE!BF44,FALSE())</f>
        <v>37.6613158247205</v>
      </c>
      <c r="I44" s="81" t="n">
        <f aca="true">INDIRECT(Calculation_HIDE!BG44,FALSE())</f>
        <v>36.70696027631</v>
      </c>
      <c r="J44" s="81" t="n">
        <f aca="true">INDIRECT(Calculation_HIDE!BH44,FALSE())</f>
        <v>37.8652323436218</v>
      </c>
      <c r="K44" s="81" t="n">
        <f aca="true">INDIRECT(Calculation_HIDE!BI44,FALSE())</f>
        <v>36.7359636035671</v>
      </c>
      <c r="L44" s="81" t="n">
        <f aca="true">INDIRECT(Calculation_HIDE!BJ44,FALSE())</f>
        <v>35.7947491112034</v>
      </c>
      <c r="M44" s="81" t="n">
        <f aca="true">INDIRECT(Calculation_HIDE!BK44,FALSE())</f>
        <v>35.6232455401777</v>
      </c>
      <c r="N44" s="42" t="n">
        <f aca="false">M44-I44</f>
        <v>-1.08371473613231</v>
      </c>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row>
    <row r="45" s="35" customFormat="true" ht="20.15" hidden="false" customHeight="true" outlineLevel="0" collapsed="false">
      <c r="A45" s="80" t="s">
        <v>146</v>
      </c>
      <c r="B45" s="81" t="n">
        <f aca="true">INDIRECT(Calculation_HIDE!N45,FALSE())</f>
        <v>48.5600906462435</v>
      </c>
      <c r="C45" s="81" t="n">
        <f aca="true">INDIRECT(Calculation_HIDE!O45,FALSE())</f>
        <v>49.266078684298</v>
      </c>
      <c r="D45" s="42" t="n">
        <f aca="false">C45-B45</f>
        <v>0.705988038054549</v>
      </c>
      <c r="E45" s="81" t="n">
        <f aca="true">INDIRECT(Calculation_HIDE!BC45,FALSE())</f>
        <v>46.7394390914559</v>
      </c>
      <c r="F45" s="81" t="n">
        <f aca="true">INDIRECT(Calculation_HIDE!BD45,FALSE())</f>
        <v>47.9961126896695</v>
      </c>
      <c r="G45" s="81" t="n">
        <f aca="true">INDIRECT(Calculation_HIDE!BE45,FALSE())</f>
        <v>49.8924695711844</v>
      </c>
      <c r="H45" s="81" t="n">
        <f aca="true">INDIRECT(Calculation_HIDE!BF45,FALSE())</f>
        <v>51.8093389579334</v>
      </c>
      <c r="I45" s="81" t="n">
        <f aca="true">INDIRECT(Calculation_HIDE!BG45,FALSE())</f>
        <v>46.5263190075483</v>
      </c>
      <c r="J45" s="81" t="n">
        <f aca="true">INDIRECT(Calculation_HIDE!BH45,FALSE())</f>
        <v>48.8706399305317</v>
      </c>
      <c r="K45" s="81" t="n">
        <f aca="true">INDIRECT(Calculation_HIDE!BI45,FALSE())</f>
        <v>49.4195262155994</v>
      </c>
      <c r="L45" s="81" t="n">
        <f aca="true">INDIRECT(Calculation_HIDE!BJ45,FALSE())</f>
        <v>51.5548708319793</v>
      </c>
      <c r="M45" s="81" t="n">
        <f aca="true">INDIRECT(Calculation_HIDE!BK45,FALSE())</f>
        <v>46.0735902502971</v>
      </c>
      <c r="N45" s="42" t="n">
        <f aca="false">M45-I45</f>
        <v>-0.452728757251194</v>
      </c>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row>
    <row r="46" s="35" customFormat="true" ht="20.15" hidden="false" customHeight="true" outlineLevel="0" collapsed="false">
      <c r="A46" s="80" t="s">
        <v>147</v>
      </c>
      <c r="B46" s="81" t="n">
        <f aca="true">INDIRECT(Calculation_HIDE!N46,FALSE())</f>
        <v>35.3847003819188</v>
      </c>
      <c r="C46" s="81" t="n">
        <f aca="true">INDIRECT(Calculation_HIDE!O46,FALSE())</f>
        <v>35.7915818831056</v>
      </c>
      <c r="D46" s="42" t="n">
        <f aca="false">C46-B46</f>
        <v>0.406881501186774</v>
      </c>
      <c r="E46" s="81" t="n">
        <f aca="true">INDIRECT(Calculation_HIDE!BC46,FALSE())</f>
        <v>37.0978855451792</v>
      </c>
      <c r="F46" s="81" t="n">
        <f aca="true">INDIRECT(Calculation_HIDE!BD46,FALSE())</f>
        <v>35.6303774543742</v>
      </c>
      <c r="G46" s="81" t="n">
        <f aca="true">INDIRECT(Calculation_HIDE!BE46,FALSE())</f>
        <v>37.1237921075831</v>
      </c>
      <c r="H46" s="81" t="n">
        <f aca="true">INDIRECT(Calculation_HIDE!BF46,FALSE())</f>
        <v>36.5675865396917</v>
      </c>
      <c r="I46" s="81" t="n">
        <f aca="true">INDIRECT(Calculation_HIDE!BG46,FALSE())</f>
        <v>35.5195664867518</v>
      </c>
      <c r="J46" s="81" t="n">
        <f aca="true">INDIRECT(Calculation_HIDE!BH46,FALSE())</f>
        <v>34.4675582008933</v>
      </c>
      <c r="K46" s="81" t="n">
        <f aca="true">INDIRECT(Calculation_HIDE!BI46,FALSE())</f>
        <v>37.1839080240622</v>
      </c>
      <c r="L46" s="81" t="n">
        <f aca="true">INDIRECT(Calculation_HIDE!BJ46,FALSE())</f>
        <v>35.8530158009343</v>
      </c>
      <c r="M46" s="81" t="n">
        <f aca="true">INDIRECT(Calculation_HIDE!BK46,FALSE())</f>
        <v>37.8581502936448</v>
      </c>
      <c r="N46" s="42" t="n">
        <f aca="false">M46-I46</f>
        <v>2.33858380689306</v>
      </c>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row>
    <row r="47" s="35" customFormat="true" ht="20.15" hidden="false" customHeight="true" outlineLevel="0" collapsed="false">
      <c r="A47" s="80" t="s">
        <v>168</v>
      </c>
      <c r="B47" s="81" t="n">
        <f aca="true">INDIRECT(Calculation_HIDE!N47,FALSE())</f>
        <v>58.3346397806863</v>
      </c>
      <c r="C47" s="81" t="n">
        <f aca="true">INDIRECT(Calculation_HIDE!O47,FALSE())</f>
        <v>56.9744951454068</v>
      </c>
      <c r="D47" s="42" t="n">
        <f aca="false">C47-B47</f>
        <v>-1.36014463527952</v>
      </c>
      <c r="E47" s="81" t="n">
        <f aca="true">INDIRECT(Calculation_HIDE!BC47,FALSE())</f>
        <v>50.9983660350462</v>
      </c>
      <c r="F47" s="81" t="n">
        <f aca="true">INDIRECT(Calculation_HIDE!BD47,FALSE())</f>
        <v>61.3682439247435</v>
      </c>
      <c r="G47" s="81" t="n">
        <f aca="true">INDIRECT(Calculation_HIDE!BE47,FALSE())</f>
        <v>62.7436667878982</v>
      </c>
      <c r="H47" s="81" t="n">
        <f aca="true">INDIRECT(Calculation_HIDE!BF47,FALSE())</f>
        <v>57.6522276568673</v>
      </c>
      <c r="I47" s="81" t="n">
        <f aca="true">INDIRECT(Calculation_HIDE!BG47,FALSE())</f>
        <v>50.1333340057469</v>
      </c>
      <c r="J47" s="81" t="n">
        <f aca="true">INDIRECT(Calculation_HIDE!BH47,FALSE())</f>
        <v>57.4388271762665</v>
      </c>
      <c r="K47" s="81" t="n">
        <f aca="true">INDIRECT(Calculation_HIDE!BI47,FALSE())</f>
        <v>58.9372042936843</v>
      </c>
      <c r="L47" s="81" t="n">
        <f aca="true">INDIRECT(Calculation_HIDE!BJ47,FALSE())</f>
        <v>58.7037974913014</v>
      </c>
      <c r="M47" s="81" t="n">
        <f aca="true">INDIRECT(Calculation_HIDE!BK47,FALSE())</f>
        <v>48.6625447961668</v>
      </c>
      <c r="N47" s="42" t="n">
        <f aca="false">M47-I47</f>
        <v>-1.47078920958008</v>
      </c>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row>
    <row r="48" s="35" customFormat="true" ht="20.15" hidden="false" customHeight="true" outlineLevel="0" collapsed="false">
      <c r="A48" s="36" t="s">
        <v>149</v>
      </c>
      <c r="B48" s="81" t="n">
        <f aca="true">INDIRECT(Calculation_HIDE!N48,FALSE())</f>
        <v>62.3730357459031</v>
      </c>
      <c r="C48" s="81" t="n">
        <f aca="true">INDIRECT(Calculation_HIDE!O48,FALSE())</f>
        <v>61.9345022125058</v>
      </c>
      <c r="D48" s="42" t="n">
        <f aca="false">C48-B48</f>
        <v>-0.438533533397255</v>
      </c>
      <c r="E48" s="81" t="n">
        <f aca="true">INDIRECT(Calculation_HIDE!BC48,FALSE())</f>
        <v>62.5498153324577</v>
      </c>
      <c r="F48" s="81" t="n">
        <f aca="true">INDIRECT(Calculation_HIDE!BD48,FALSE())</f>
        <v>62.0875369872281</v>
      </c>
      <c r="G48" s="81" t="n">
        <f aca="true">INDIRECT(Calculation_HIDE!BE48,FALSE())</f>
        <v>62.035626168977</v>
      </c>
      <c r="H48" s="81" t="n">
        <f aca="true">INDIRECT(Calculation_HIDE!BF48,FALSE())</f>
        <v>61.2546043580526</v>
      </c>
      <c r="I48" s="81" t="n">
        <f aca="true">INDIRECT(Calculation_HIDE!BG48,FALSE())</f>
        <v>61.9238994199338</v>
      </c>
      <c r="J48" s="81" t="n">
        <f aca="true">INDIRECT(Calculation_HIDE!BH48,FALSE())</f>
        <v>61.4431286925977</v>
      </c>
      <c r="K48" s="81" t="n">
        <f aca="true">INDIRECT(Calculation_HIDE!BI48,FALSE())</f>
        <v>69.6643385379516</v>
      </c>
      <c r="L48" s="81" t="n">
        <f aca="true">INDIRECT(Calculation_HIDE!BJ48,FALSE())</f>
        <v>69.2644887609596</v>
      </c>
      <c r="M48" s="81" t="n">
        <f aca="true">INDIRECT(Calculation_HIDE!BK48,FALSE())</f>
        <v>69.2580168417219</v>
      </c>
      <c r="N48" s="42" t="n">
        <f aca="false">M48-I48</f>
        <v>7.33411742178811</v>
      </c>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row>
    <row r="49" s="35" customFormat="true" ht="20.15" hidden="false" customHeight="true" outlineLevel="0" collapsed="false">
      <c r="A49" s="80" t="s">
        <v>169</v>
      </c>
      <c r="B49" s="81" t="n">
        <f aca="true">INDIRECT(Calculation_HIDE!N49,FALSE())</f>
        <v>64.064400518899</v>
      </c>
      <c r="C49" s="81" t="n">
        <f aca="true">INDIRECT(Calculation_HIDE!O49,FALSE())</f>
        <v>67.1979901604672</v>
      </c>
      <c r="D49" s="42" t="n">
        <f aca="false">C49-B49</f>
        <v>3.13358964156816</v>
      </c>
      <c r="E49" s="81" t="n">
        <f aca="true">INDIRECT(Calculation_HIDE!BC49,FALSE())</f>
        <v>60.7577707508482</v>
      </c>
      <c r="F49" s="81" t="n">
        <f aca="true">INDIRECT(Calculation_HIDE!BD49,FALSE())</f>
        <v>72.3888457425573</v>
      </c>
      <c r="G49" s="81" t="n">
        <f aca="true">INDIRECT(Calculation_HIDE!BE49,FALSE())</f>
        <v>72.2824531193899</v>
      </c>
      <c r="H49" s="81" t="n">
        <f aca="true">INDIRECT(Calculation_HIDE!BF49,FALSE())</f>
        <v>68.1448397861882</v>
      </c>
      <c r="I49" s="81" t="n">
        <f aca="true">INDIRECT(Calculation_HIDE!BG49,FALSE())</f>
        <v>60.4306484624144</v>
      </c>
      <c r="J49" s="81" t="n">
        <f aca="true">INDIRECT(Calculation_HIDE!BH49,FALSE())</f>
        <v>67.8210179995091</v>
      </c>
      <c r="K49" s="81" t="n">
        <f aca="true">INDIRECT(Calculation_HIDE!BI49,FALSE())</f>
        <v>72.7518891580105</v>
      </c>
      <c r="L49" s="81" t="n">
        <f aca="true">INDIRECT(Calculation_HIDE!BJ49,FALSE())</f>
        <v>66.5195498998038</v>
      </c>
      <c r="M49" s="81" t="n">
        <f aca="true">INDIRECT(Calculation_HIDE!BK49,FALSE())</f>
        <v>60.6323725339674</v>
      </c>
      <c r="N49" s="42" t="n">
        <f aca="false">M49-I49</f>
        <v>0.201724071553024</v>
      </c>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row>
    <row r="50" s="35" customFormat="true" ht="20.15" hidden="false" customHeight="true" outlineLevel="0" collapsed="false">
      <c r="A50" s="82" t="s">
        <v>170</v>
      </c>
      <c r="B50" s="83" t="n">
        <f aca="true">INDIRECT(Calculation_HIDE!N50,FALSE())</f>
        <v>30.0044134621883</v>
      </c>
      <c r="C50" s="83" t="n">
        <f aca="true">INDIRECT(Calculation_HIDE!O50,FALSE())</f>
        <v>32.3812899369979</v>
      </c>
      <c r="D50" s="56" t="n">
        <f aca="false">C50-B50</f>
        <v>2.37687647480967</v>
      </c>
      <c r="E50" s="83" t="n">
        <f aca="true">INDIRECT(Calculation_HIDE!BC50,FALSE())</f>
        <v>28.4879757912508</v>
      </c>
      <c r="F50" s="83" t="n">
        <f aca="true">INDIRECT(Calculation_HIDE!BD50,FALSE())</f>
        <v>31.9251411510378</v>
      </c>
      <c r="G50" s="83" t="n">
        <f aca="true">INDIRECT(Calculation_HIDE!BE50,FALSE())</f>
        <v>40.0774119526304</v>
      </c>
      <c r="H50" s="83" t="n">
        <f aca="true">INDIRECT(Calculation_HIDE!BF50,FALSE())</f>
        <v>28.8440898956128</v>
      </c>
      <c r="I50" s="83" t="n">
        <f aca="true">INDIRECT(Calculation_HIDE!BG50,FALSE())</f>
        <v>27.8634051665612</v>
      </c>
      <c r="J50" s="83" t="n">
        <f aca="true">INDIRECT(Calculation_HIDE!BH50,FALSE())</f>
        <v>32.6803340031589</v>
      </c>
      <c r="K50" s="83" t="n">
        <f aca="true">INDIRECT(Calculation_HIDE!BI50,FALSE())</f>
        <v>33.7013671315052</v>
      </c>
      <c r="L50" s="83" t="n">
        <f aca="true">INDIRECT(Calculation_HIDE!BJ50,FALSE())</f>
        <v>25.8281207182161</v>
      </c>
      <c r="M50" s="83" t="n">
        <f aca="true">INDIRECT(Calculation_HIDE!BK50,FALSE())</f>
        <v>22.830109160978</v>
      </c>
      <c r="N50" s="56" t="n">
        <f aca="false">M50-I50</f>
        <v>-5.03329600558322</v>
      </c>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row>
    <row r="51" s="35" customFormat="true" ht="20.15" hidden="false" customHeight="true" outlineLevel="0" collapsed="false">
      <c r="A51" s="75"/>
      <c r="B51" s="84"/>
      <c r="C51" s="84"/>
      <c r="D51" s="85"/>
      <c r="E51" s="81"/>
      <c r="F51" s="81"/>
      <c r="G51" s="81"/>
      <c r="H51" s="81"/>
      <c r="I51" s="86"/>
      <c r="J51" s="86"/>
      <c r="K51" s="86"/>
      <c r="L51" s="86"/>
      <c r="M51" s="86"/>
      <c r="N51" s="87"/>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row>
    <row r="52" s="35" customFormat="true" ht="60" hidden="false" customHeight="true" outlineLevel="0" collapsed="false">
      <c r="A52" s="88" t="s">
        <v>171</v>
      </c>
      <c r="B52" s="31" t="s">
        <v>128</v>
      </c>
      <c r="C52" s="31" t="s">
        <v>129</v>
      </c>
      <c r="D52" s="32" t="s">
        <v>130</v>
      </c>
      <c r="E52" s="31" t="s">
        <v>131</v>
      </c>
      <c r="F52" s="31" t="s">
        <v>132</v>
      </c>
      <c r="G52" s="31" t="s">
        <v>133</v>
      </c>
      <c r="H52" s="31" t="s">
        <v>134</v>
      </c>
      <c r="I52" s="31" t="s">
        <v>135</v>
      </c>
      <c r="J52" s="31" t="s">
        <v>136</v>
      </c>
      <c r="K52" s="31" t="s">
        <v>137</v>
      </c>
      <c r="L52" s="31" t="s">
        <v>138</v>
      </c>
      <c r="M52" s="31" t="s">
        <v>139</v>
      </c>
      <c r="N52" s="32" t="s">
        <v>140</v>
      </c>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row>
    <row r="53" s="35" customFormat="true" ht="20.15" hidden="false" customHeight="true" outlineLevel="0" collapsed="false">
      <c r="A53" s="89" t="s">
        <v>172</v>
      </c>
      <c r="B53" s="81" t="n">
        <f aca="false">(B24/B$60)*100</f>
        <v>9.82702647613812</v>
      </c>
      <c r="C53" s="81" t="n">
        <f aca="false">(C24/C$60)*100</f>
        <v>11.1181072834267</v>
      </c>
      <c r="D53" s="42" t="n">
        <f aca="false">C53-B53</f>
        <v>1.29108080728859</v>
      </c>
      <c r="E53" s="81" t="n">
        <f aca="false">(E24/E$60)*100</f>
        <v>9.17940683917671</v>
      </c>
      <c r="F53" s="81" t="n">
        <f aca="false">(F24/F$60)*100</f>
        <v>10.5039432448256</v>
      </c>
      <c r="G53" s="81" t="n">
        <f aca="false">(G24/G$60)*100</f>
        <v>14.7727330097644</v>
      </c>
      <c r="H53" s="81" t="n">
        <f aca="false">(H24/H$60)*100</f>
        <v>9.06459408658293</v>
      </c>
      <c r="I53" s="81" t="n">
        <f aca="false">(I24/I$60)*100</f>
        <v>9.06455571919489</v>
      </c>
      <c r="J53" s="81" t="n">
        <f aca="false">(J24/J$60)*100</f>
        <v>10.7598399564378</v>
      </c>
      <c r="K53" s="81" t="n">
        <f aca="false">(K24/K$60)*100</f>
        <v>11.8953240184385</v>
      </c>
      <c r="L53" s="81" t="n">
        <f aca="false">(L24/L$60)*100</f>
        <v>7.34599961098995</v>
      </c>
      <c r="M53" s="81" t="n">
        <f aca="false">(M24/M$60)*100</f>
        <v>6.10280564318883</v>
      </c>
      <c r="N53" s="42" t="n">
        <f aca="false">M53-I53</f>
        <v>-2.96175007600606</v>
      </c>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row>
    <row r="54" s="35" customFormat="true" ht="20.15" hidden="false" customHeight="true" outlineLevel="0" collapsed="false">
      <c r="A54" s="80" t="s">
        <v>173</v>
      </c>
      <c r="B54" s="81" t="n">
        <f aca="false">(B25/B$60)*100</f>
        <v>9.87493861970778</v>
      </c>
      <c r="C54" s="81" t="n">
        <f aca="false">(C25/C$60)*100</f>
        <v>13.0389780638213</v>
      </c>
      <c r="D54" s="42" t="n">
        <f aca="false">C54-B54</f>
        <v>3.16403944411355</v>
      </c>
      <c r="E54" s="81" t="n">
        <f aca="false">(E25/E$60)*100</f>
        <v>9.70816001296526</v>
      </c>
      <c r="F54" s="81" t="n">
        <f aca="false">(F25/F$60)*100</f>
        <v>11.7673657747012</v>
      </c>
      <c r="G54" s="81" t="n">
        <f aca="false">(G25/G$60)*100</f>
        <v>15.3316581184813</v>
      </c>
      <c r="H54" s="81" t="n">
        <f aca="false">(H25/H$60)*100</f>
        <v>10.8752274964943</v>
      </c>
      <c r="I54" s="81" t="n">
        <f aca="false">(I25/I$60)*100</f>
        <v>10.9251077292314</v>
      </c>
      <c r="J54" s="81" t="n">
        <f aca="false">(J25/J$60)*100</f>
        <v>14.2256353800443</v>
      </c>
      <c r="K54" s="81" t="n">
        <f aca="false">(K25/K$60)*100</f>
        <v>13.3930491034862</v>
      </c>
      <c r="L54" s="81" t="n">
        <f aca="false">(L25/L$60)*100</f>
        <v>8.53988801476583</v>
      </c>
      <c r="M54" s="81" t="n">
        <f aca="false">(M25/M$60)*100</f>
        <v>8.96018692472204</v>
      </c>
      <c r="N54" s="42" t="n">
        <f aca="false">M54-I54</f>
        <v>-1.9649208045094</v>
      </c>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row>
    <row r="55" s="35" customFormat="true" ht="20.15" hidden="false" customHeight="true" outlineLevel="0" collapsed="false">
      <c r="A55" s="80" t="s">
        <v>112</v>
      </c>
      <c r="B55" s="81" t="n">
        <f aca="false">(B26/B$60)*100</f>
        <v>0.0043205549087248</v>
      </c>
      <c r="C55" s="81" t="n">
        <f aca="false">(C26/C$60)*100</f>
        <v>0.00361543096706368</v>
      </c>
      <c r="D55" s="42" t="n">
        <f aca="false">C55-B55</f>
        <v>-0.000705123941661122</v>
      </c>
      <c r="E55" s="81" t="n">
        <f aca="false">(E26/E$60)*100</f>
        <v>0.00537518232402355</v>
      </c>
      <c r="F55" s="81" t="n">
        <f aca="false">(F26/F$60)*100</f>
        <v>0.00336352469837334</v>
      </c>
      <c r="G55" s="81" t="n">
        <f aca="false">(G26/G$60)*100</f>
        <v>0.00336190377841268</v>
      </c>
      <c r="H55" s="81" t="n">
        <f aca="false">(H26/H$60)*100</f>
        <v>0.00466927230957425</v>
      </c>
      <c r="I55" s="81" t="n">
        <f aca="false">(I26/I$60)*100</f>
        <v>0.00470463099329079</v>
      </c>
      <c r="J55" s="81" t="n">
        <f aca="false">(J26/J$60)*100</f>
        <v>0.00209524485954757</v>
      </c>
      <c r="K55" s="81" t="n">
        <f aca="false">(K26/K$60)*100</f>
        <v>0.001602305406585</v>
      </c>
      <c r="L55" s="81" t="n">
        <f aca="false">(L26/L$60)*100</f>
        <v>0.00172433533770073</v>
      </c>
      <c r="M55" s="81" t="n">
        <f aca="false">(M26/M$60)*100</f>
        <v>0.00125542046246736</v>
      </c>
      <c r="N55" s="42" t="n">
        <f aca="false">M55-I55</f>
        <v>-0.00344921053082343</v>
      </c>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row>
    <row r="56" s="35" customFormat="true" ht="20.15" hidden="false" customHeight="true" outlineLevel="0" collapsed="false">
      <c r="A56" s="80" t="s">
        <v>113</v>
      </c>
      <c r="B56" s="81" t="n">
        <f aca="false">(B27/B$60)*100</f>
        <v>3.88513006445317</v>
      </c>
      <c r="C56" s="81" t="n">
        <f aca="false">(C27/C$60)*100</f>
        <v>4.21735855587892</v>
      </c>
      <c r="D56" s="42" t="n">
        <f aca="false">C56-B56</f>
        <v>0.332228491425754</v>
      </c>
      <c r="E56" s="81" t="n">
        <f aca="false">(E27/E$60)*100</f>
        <v>6.12470963211064</v>
      </c>
      <c r="F56" s="81" t="n">
        <f aca="false">(F27/F$60)*100</f>
        <v>1.59295611346443</v>
      </c>
      <c r="G56" s="81" t="n">
        <f aca="false">(G27/G$60)*100</f>
        <v>2.50762452239166</v>
      </c>
      <c r="H56" s="81" t="n">
        <f aca="false">(H27/H$60)*100</f>
        <v>8.18417519467733</v>
      </c>
      <c r="I56" s="81" t="n">
        <f aca="false">(I27/I$60)*100</f>
        <v>5.7961326569574</v>
      </c>
      <c r="J56" s="81" t="n">
        <f aca="false">(J27/J$60)*100</f>
        <v>1.46302543887685</v>
      </c>
      <c r="K56" s="81" t="n">
        <f aca="false">(K27/K$60)*100</f>
        <v>2.06431940882105</v>
      </c>
      <c r="L56" s="81" t="n">
        <f aca="false">(L27/L$60)*100</f>
        <v>6.67459860922009</v>
      </c>
      <c r="M56" s="81" t="n">
        <f aca="false">(M27/M$60)*100</f>
        <v>6.16340552739475</v>
      </c>
      <c r="N56" s="42" t="n">
        <f aca="false">M56-I56</f>
        <v>0.367272870437351</v>
      </c>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row>
    <row r="57" s="35" customFormat="true" ht="20.15" hidden="false" customHeight="true" outlineLevel="0" collapsed="false">
      <c r="A57" s="80" t="s">
        <v>114</v>
      </c>
      <c r="B57" s="81" t="n">
        <f aca="false">(B28/B$60)*100</f>
        <v>1.80551326277559</v>
      </c>
      <c r="C57" s="81" t="n">
        <f aca="false">(C28/C$60)*100</f>
        <v>2.16474570186797</v>
      </c>
      <c r="D57" s="42" t="n">
        <f aca="false">C57-B57</f>
        <v>0.359232439092378</v>
      </c>
      <c r="E57" s="81" t="n">
        <f aca="false">(E28/E$60)*100</f>
        <v>1.87804548646751</v>
      </c>
      <c r="F57" s="81" t="n">
        <f aca="false">(F28/F$60)*100</f>
        <v>2.02453191904581</v>
      </c>
      <c r="G57" s="81" t="n">
        <f aca="false">(G28/G$60)*100</f>
        <v>2.73356052000505</v>
      </c>
      <c r="H57" s="81" t="n">
        <f aca="false">(H28/H$60)*100</f>
        <v>1.57745323268789</v>
      </c>
      <c r="I57" s="81" t="n">
        <f aca="false">(I28/I$60)*100</f>
        <v>1.61064746631757</v>
      </c>
      <c r="J57" s="81" t="n">
        <f aca="false">(J28/J$60)*100</f>
        <v>2.52493578133693</v>
      </c>
      <c r="K57" s="81" t="n">
        <f aca="false">(K28/K$60)*100</f>
        <v>1.90689888137559</v>
      </c>
      <c r="L57" s="81" t="n">
        <f aca="false">(L28/L$60)*100</f>
        <v>1.36305259774567</v>
      </c>
      <c r="M57" s="81" t="n">
        <f aca="false">(M28/M$60)*100</f>
        <v>0.967235002894852</v>
      </c>
      <c r="N57" s="42" t="n">
        <f aca="false">M57-I57</f>
        <v>-0.643412463422717</v>
      </c>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row>
    <row r="58" s="35" customFormat="true" ht="20.15" hidden="false" customHeight="true" outlineLevel="0" collapsed="false">
      <c r="A58" s="80" t="s">
        <v>174</v>
      </c>
      <c r="B58" s="81" t="n">
        <f aca="false">(SUM(B29:B35)/B$60)*100</f>
        <v>11.5210978347812</v>
      </c>
      <c r="C58" s="81" t="n">
        <f aca="false">(SUM(C29:C35)/C$60)*100</f>
        <v>12.5998410236029</v>
      </c>
      <c r="D58" s="42" t="n">
        <f aca="false">C58-B58</f>
        <v>1.07874318882163</v>
      </c>
      <c r="E58" s="81" t="n">
        <f aca="false">(SUM(E29:E35)/E$60)*100</f>
        <v>12.1976662524985</v>
      </c>
      <c r="F58" s="81" t="n">
        <f aca="false">(SUM(F29:F35)/F$60)*100</f>
        <v>11.810850524044</v>
      </c>
      <c r="G58" s="81" t="n">
        <f aca="false">(SUM(G29:G35)/G$60)*100</f>
        <v>11.8497355225867</v>
      </c>
      <c r="H58" s="81" t="n">
        <f aca="false">(SUM(H29:H35)/H$60)*100</f>
        <v>14.7530805263001</v>
      </c>
      <c r="I58" s="81" t="n">
        <f aca="false">(SUM(I29:I35)/I$60)*100</f>
        <v>12.4739813451154</v>
      </c>
      <c r="J58" s="81" t="n">
        <f aca="false">(SUM(J29:J35)/J$60)*100</f>
        <v>11.774329107331</v>
      </c>
      <c r="K58" s="81" t="n">
        <f aca="false">(SUM(K29:K35)/K$60)*100</f>
        <v>12.4381468261798</v>
      </c>
      <c r="L58" s="81" t="n">
        <f aca="false">(SUM(L29:L35)/L$60)*100</f>
        <v>13.5895005911022</v>
      </c>
      <c r="M58" s="81" t="n">
        <f aca="false">(SUM(M29:M35)/M$60)*100</f>
        <v>13.6899909018941</v>
      </c>
      <c r="N58" s="42" t="n">
        <f aca="false">M58-I58</f>
        <v>1.2160095567787</v>
      </c>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row>
    <row r="59" s="70" customFormat="true" ht="20.15" hidden="false" customHeight="true" outlineLevel="0" collapsed="false">
      <c r="A59" s="90" t="s">
        <v>175</v>
      </c>
      <c r="B59" s="91" t="n">
        <f aca="false">(B36/B$60)*100</f>
        <v>36.9180268127646</v>
      </c>
      <c r="C59" s="91" t="n">
        <f aca="false">(C36/C$60)*100</f>
        <v>43.1426460595649</v>
      </c>
      <c r="D59" s="92" t="n">
        <f aca="false">C59-B59</f>
        <v>6.22461924680023</v>
      </c>
      <c r="E59" s="91" t="n">
        <f aca="false">(E36/E$60)*100</f>
        <v>39.0933634055427</v>
      </c>
      <c r="F59" s="91" t="n">
        <f aca="false">(F36/F$60)*100</f>
        <v>37.7030111007795</v>
      </c>
      <c r="G59" s="91" t="n">
        <f aca="false">(G36/G$60)*100</f>
        <v>47.1986735970076</v>
      </c>
      <c r="H59" s="91" t="n">
        <f aca="false">(H36/H$60)*100</f>
        <v>44.4591998090521</v>
      </c>
      <c r="I59" s="91" t="n">
        <f aca="false">(I36/I$60)*100</f>
        <v>39.87512954781</v>
      </c>
      <c r="J59" s="91" t="n">
        <f aca="false">(J36/J$60)*100</f>
        <v>40.7498609088864</v>
      </c>
      <c r="K59" s="91" t="n">
        <f aca="false">(K36/K$60)*100</f>
        <v>41.6993405437077</v>
      </c>
      <c r="L59" s="91" t="n">
        <f aca="false">(L36/L$60)*100</f>
        <v>37.5147637591614</v>
      </c>
      <c r="M59" s="91" t="n">
        <f aca="false">(M36/M$60)*100</f>
        <v>35.884879420557</v>
      </c>
      <c r="N59" s="74" t="n">
        <f aca="false">M59-I59</f>
        <v>-3.99025012725296</v>
      </c>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c r="AZ59" s="69"/>
      <c r="BA59" s="69"/>
      <c r="BB59" s="69"/>
      <c r="BC59" s="69"/>
      <c r="BD59" s="69"/>
      <c r="BE59" s="69"/>
      <c r="BF59" s="69"/>
      <c r="BG59" s="69"/>
      <c r="BH59" s="69"/>
      <c r="BI59" s="69"/>
      <c r="BJ59" s="69"/>
    </row>
    <row r="60" s="70" customFormat="true" ht="45" hidden="false" customHeight="true" outlineLevel="0" collapsed="false">
      <c r="A60" s="93" t="s">
        <v>176</v>
      </c>
      <c r="B60" s="94" t="n">
        <f aca="true">INDIRECT(Calculation_HIDE!N61,FALSE())</f>
        <v>323801</v>
      </c>
      <c r="C60" s="94" t="n">
        <f aca="true">INDIRECT(Calculation_HIDE!O61,FALSE())</f>
        <v>311996</v>
      </c>
      <c r="D60" s="95"/>
      <c r="E60" s="94" t="n">
        <f aca="true">INDIRECT(Calculation_HIDE!BC61,FALSE())</f>
        <v>74044</v>
      </c>
      <c r="F60" s="94" t="n">
        <f aca="true">INDIRECT(Calculation_HIDE!BD61,FALSE())</f>
        <v>87111</v>
      </c>
      <c r="G60" s="94" t="n">
        <f aca="true">INDIRECT(Calculation_HIDE!BE61,FALSE())</f>
        <v>87153</v>
      </c>
      <c r="H60" s="94" t="n">
        <f aca="true">INDIRECT(Calculation_HIDE!BF61,FALSE())</f>
        <v>67034</v>
      </c>
      <c r="I60" s="94" t="n">
        <f aca="true">INDIRECT(Calculation_HIDE!BG61,FALSE())</f>
        <v>73332</v>
      </c>
      <c r="J60" s="94" t="n">
        <f aca="true">INDIRECT(Calculation_HIDE!BH61,FALSE())</f>
        <v>84477</v>
      </c>
      <c r="K60" s="94" t="n">
        <f aca="true">INDIRECT(Calculation_HIDE!BI61,FALSE())</f>
        <v>83629.5</v>
      </c>
      <c r="L60" s="94" t="n">
        <f aca="true">INDIRECT(Calculation_HIDE!BJ61,FALSE())</f>
        <v>72491.7</v>
      </c>
      <c r="M60" s="94" t="n">
        <f aca="true">INDIRECT(Calculation_HIDE!BK61,FALSE())</f>
        <v>67706.4</v>
      </c>
      <c r="N60" s="94"/>
      <c r="O60" s="96"/>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c r="BB60" s="69"/>
      <c r="BC60" s="69"/>
      <c r="BD60" s="69"/>
      <c r="BE60" s="69"/>
      <c r="BF60" s="69"/>
      <c r="BG60" s="69"/>
      <c r="BH60" s="69"/>
      <c r="BI60" s="69"/>
      <c r="BJ60" s="69"/>
    </row>
    <row r="61" s="35" customFormat="true" ht="20.15" hidden="false" customHeight="true" outlineLevel="0" collapsed="false">
      <c r="A61" s="34"/>
      <c r="B61" s="97"/>
      <c r="C61" s="97"/>
      <c r="D61" s="98"/>
      <c r="E61" s="99"/>
      <c r="F61" s="99"/>
      <c r="G61" s="99"/>
      <c r="H61" s="99"/>
      <c r="I61" s="99"/>
      <c r="J61" s="45"/>
      <c r="K61" s="45"/>
      <c r="L61" s="45"/>
      <c r="M61" s="45"/>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row>
    <row r="62" s="101" customFormat="true" ht="20.15" hidden="false" customHeight="true" outlineLevel="0" collapsed="false">
      <c r="A62" s="34"/>
      <c r="B62" s="97"/>
      <c r="C62" s="97"/>
      <c r="D62" s="100"/>
      <c r="F62" s="102"/>
      <c r="G62" s="102"/>
      <c r="H62" s="102"/>
      <c r="I62" s="102"/>
      <c r="J62" s="102"/>
      <c r="K62" s="102"/>
      <c r="L62" s="102"/>
      <c r="M62" s="102"/>
    </row>
    <row r="63" s="101" customFormat="true" ht="20.15" hidden="false" customHeight="true" outlineLevel="0" collapsed="false">
      <c r="A63" s="34"/>
      <c r="B63" s="97"/>
      <c r="C63" s="97"/>
      <c r="D63" s="103"/>
      <c r="H63" s="104"/>
      <c r="I63" s="104"/>
      <c r="J63" s="104"/>
      <c r="K63" s="104"/>
      <c r="L63" s="104"/>
      <c r="M63" s="104"/>
    </row>
    <row r="64" s="101" customFormat="true" ht="20.15" hidden="false" customHeight="true" outlineLevel="0" collapsed="false">
      <c r="A64" s="34"/>
      <c r="B64" s="97"/>
      <c r="C64" s="97"/>
      <c r="D64" s="105"/>
      <c r="J64" s="45"/>
      <c r="K64" s="45"/>
      <c r="L64" s="45"/>
      <c r="M64" s="45"/>
    </row>
    <row r="65" s="101" customFormat="true" ht="20.15" hidden="false" customHeight="true" outlineLevel="0" collapsed="false">
      <c r="A65" s="34"/>
      <c r="B65" s="97"/>
      <c r="C65" s="97"/>
      <c r="D65" s="105"/>
    </row>
    <row r="66" s="101" customFormat="true" ht="20.15" hidden="false" customHeight="true" outlineLevel="0" collapsed="false">
      <c r="A66" s="34"/>
      <c r="B66" s="97"/>
      <c r="C66" s="97"/>
      <c r="D66" s="105"/>
    </row>
    <row r="67" s="101" customFormat="true" ht="20.15" hidden="false" customHeight="true" outlineLevel="0" collapsed="false">
      <c r="A67" s="34"/>
      <c r="B67" s="97"/>
      <c r="C67" s="97"/>
      <c r="D67" s="105"/>
    </row>
    <row r="68" s="101" customFormat="true" ht="20.15" hidden="false" customHeight="true" outlineLevel="0" collapsed="false">
      <c r="A68" s="34"/>
      <c r="B68" s="97"/>
      <c r="C68" s="97"/>
      <c r="D68" s="105"/>
    </row>
    <row r="69" s="35" customFormat="true" ht="20.15" hidden="false" customHeight="true" outlineLevel="0" collapsed="false">
      <c r="A69" s="34"/>
      <c r="B69" s="101"/>
      <c r="C69" s="101"/>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row>
    <row r="70" s="101" customFormat="true" ht="20.15" hidden="false" customHeight="true" outlineLevel="0" collapsed="false">
      <c r="A70" s="34"/>
      <c r="B70" s="97"/>
      <c r="C70" s="97"/>
      <c r="D70" s="106"/>
    </row>
    <row r="71" s="35" customFormat="true" ht="20.15" hidden="false" customHeight="true" outlineLevel="0" collapsed="false">
      <c r="A71" s="34"/>
      <c r="B71" s="97"/>
      <c r="C71" s="97"/>
      <c r="D71" s="106"/>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row>
    <row r="72" s="35" customFormat="true" ht="20.15" hidden="false" customHeight="true" outlineLevel="0" collapsed="false">
      <c r="A72" s="34"/>
      <c r="B72" s="97"/>
      <c r="C72" s="97"/>
      <c r="D72" s="106"/>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row>
    <row r="73" s="35" customFormat="true" ht="20.15" hidden="false" customHeight="true" outlineLevel="0" collapsed="false">
      <c r="A73" s="34"/>
      <c r="B73" s="97"/>
      <c r="C73" s="97"/>
      <c r="D73" s="106"/>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row>
    <row r="74" s="35" customFormat="true" ht="20.15" hidden="false" customHeight="true" outlineLevel="0" collapsed="false">
      <c r="A74" s="34"/>
      <c r="B74" s="97"/>
      <c r="C74" s="97"/>
      <c r="D74" s="106"/>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row>
    <row r="75" s="35" customFormat="true" ht="20.15" hidden="false" customHeight="true" outlineLevel="0" collapsed="false">
      <c r="A75" s="17"/>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row>
    <row r="76" s="35" customFormat="true" ht="20.15" hidden="false" customHeight="true" outlineLevel="0" collapsed="false">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row>
    <row r="77" s="35" customFormat="true" ht="20.15" hidden="false" customHeight="true" outlineLevel="0" collapsed="false">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row>
    <row r="78" s="35" customFormat="true" ht="20.15" hidden="false" customHeight="true" outlineLevel="0" collapsed="false">
      <c r="A78" s="17"/>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row>
    <row r="79" s="35" customFormat="true" ht="20.15" hidden="false" customHeight="true" outlineLevel="0" collapsed="false">
      <c r="A79" s="19"/>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tableParts>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B14" activePane="bottomRight" state="frozen"/>
      <selection pane="topLeft" activeCell="A1" activeCellId="0" sqref="A1"/>
      <selection pane="topRight" activeCell="B1" activeCellId="0" sqref="B1"/>
      <selection pane="bottomLeft" activeCell="A14" activeCellId="0" sqref="A14"/>
      <selection pane="bottomRight" activeCell="A1" activeCellId="0" sqref="A1"/>
    </sheetView>
  </sheetViews>
  <sheetFormatPr defaultColWidth="9.19140625" defaultRowHeight="20.15" zeroHeight="false" outlineLevelRow="0" outlineLevelCol="0"/>
  <cols>
    <col collapsed="false" customWidth="true" hidden="false" outlineLevel="0" max="1" min="1" style="107" width="60.54"/>
    <col collapsed="false" customWidth="true" hidden="false" outlineLevel="0" max="8" min="2" style="108" width="12.56"/>
    <col collapsed="false" customWidth="true" hidden="false" outlineLevel="0" max="10" min="9" style="108" width="15.45"/>
    <col collapsed="false" customWidth="true" hidden="false" outlineLevel="0" max="13" min="11" style="108" width="16.45"/>
    <col collapsed="false" customWidth="false" hidden="false" outlineLevel="0" max="1024" min="14" style="107" width="9.18"/>
  </cols>
  <sheetData>
    <row r="1" customFormat="false" ht="45" hidden="false" customHeight="true" outlineLevel="0" collapsed="false">
      <c r="A1" s="28" t="s">
        <v>177</v>
      </c>
      <c r="B1" s="109"/>
    </row>
    <row r="2" s="14" customFormat="true" ht="20.15" hidden="false" customHeight="true" outlineLevel="0" collapsed="false">
      <c r="A2" s="14" t="s">
        <v>178</v>
      </c>
    </row>
    <row r="3" s="14" customFormat="true" ht="20.15" hidden="false" customHeight="true" outlineLevel="0" collapsed="false">
      <c r="A3" s="14" t="s">
        <v>123</v>
      </c>
    </row>
    <row r="4" s="14" customFormat="true" ht="20.15" hidden="false" customHeight="true" outlineLevel="0" collapsed="false">
      <c r="A4" s="14" t="s">
        <v>124</v>
      </c>
    </row>
    <row r="5" s="14" customFormat="true" ht="20.15" hidden="false" customHeight="true" outlineLevel="0" collapsed="false">
      <c r="A5" s="14" t="s">
        <v>179</v>
      </c>
    </row>
    <row r="6" s="14" customFormat="true" ht="20.15" hidden="false" customHeight="true" outlineLevel="0" collapsed="false">
      <c r="A6" s="14" t="s">
        <v>126</v>
      </c>
    </row>
    <row r="7" s="66" customFormat="true" ht="45" hidden="false" customHeight="true" outlineLevel="0" collapsed="false">
      <c r="A7" s="30" t="s">
        <v>127</v>
      </c>
      <c r="B7" s="110" t="s">
        <v>180</v>
      </c>
      <c r="C7" s="110" t="s">
        <v>181</v>
      </c>
      <c r="D7" s="110" t="s">
        <v>182</v>
      </c>
      <c r="E7" s="110" t="s">
        <v>183</v>
      </c>
      <c r="F7" s="110" t="s">
        <v>184</v>
      </c>
      <c r="G7" s="110" t="s">
        <v>185</v>
      </c>
      <c r="H7" s="110" t="s">
        <v>186</v>
      </c>
      <c r="I7" s="110" t="s">
        <v>187</v>
      </c>
      <c r="J7" s="110" t="s">
        <v>188</v>
      </c>
      <c r="K7" s="110" t="s">
        <v>189</v>
      </c>
      <c r="L7" s="110" t="s">
        <v>128</v>
      </c>
      <c r="M7" s="111" t="s">
        <v>129</v>
      </c>
    </row>
    <row r="8" s="34" customFormat="true" ht="20.15" hidden="false" customHeight="true" outlineLevel="0" collapsed="false">
      <c r="A8" s="36" t="s">
        <v>141</v>
      </c>
      <c r="B8" s="112" t="n">
        <v>3471</v>
      </c>
      <c r="C8" s="112" t="n">
        <f aca="false">Quarter!E8</f>
        <v>4080</v>
      </c>
      <c r="D8" s="112" t="n">
        <f aca="false">Quarter!I8</f>
        <v>4758</v>
      </c>
      <c r="E8" s="112" t="n">
        <f aca="false">Quarter!M8</f>
        <v>6035</v>
      </c>
      <c r="F8" s="112" t="n">
        <f aca="false">Quarter!Q8</f>
        <v>7586</v>
      </c>
      <c r="G8" s="112" t="n">
        <f aca="false">Quarter!U8</f>
        <v>8573</v>
      </c>
      <c r="H8" s="112" t="n">
        <f aca="false">Quarter!Y8</f>
        <v>9212.24</v>
      </c>
      <c r="I8" s="112" t="n">
        <f aca="false">Quarter!AC8</f>
        <v>10832.53</v>
      </c>
      <c r="J8" s="112" t="n">
        <f aca="false">Quarter!AG8</f>
        <v>12597.15</v>
      </c>
      <c r="K8" s="112" t="n">
        <f aca="false">Quarter!AK8</f>
        <v>13424.85</v>
      </c>
      <c r="L8" s="112" t="n">
        <f aca="false">Quarter!AO8</f>
        <v>13993.66</v>
      </c>
      <c r="M8" s="113" t="n">
        <f aca="false">Quarter!AS8</f>
        <v>14101.94</v>
      </c>
      <c r="N8" s="45"/>
      <c r="P8" s="45"/>
      <c r="Q8" s="45"/>
      <c r="S8" s="114"/>
    </row>
    <row r="9" s="34" customFormat="true" ht="20.15" hidden="false" customHeight="true" outlineLevel="0" collapsed="false">
      <c r="A9" s="36" t="s">
        <v>142</v>
      </c>
      <c r="B9" s="112" t="n">
        <v>951</v>
      </c>
      <c r="C9" s="112" t="n">
        <f aca="false">Quarter!E9</f>
        <v>1341</v>
      </c>
      <c r="D9" s="112" t="n">
        <f aca="false">Quarter!I9</f>
        <v>1838</v>
      </c>
      <c r="E9" s="112" t="n">
        <f aca="false">Quarter!M9</f>
        <v>2995</v>
      </c>
      <c r="F9" s="112" t="n">
        <f aca="false">Quarter!Q9</f>
        <v>3696</v>
      </c>
      <c r="G9" s="112" t="n">
        <f aca="false">Quarter!U9</f>
        <v>4501</v>
      </c>
      <c r="H9" s="112" t="n">
        <f aca="false">Quarter!Y9</f>
        <v>5093.5</v>
      </c>
      <c r="I9" s="112" t="n">
        <f aca="false">Quarter!AC9</f>
        <v>5293.4</v>
      </c>
      <c r="J9" s="112" t="n">
        <f aca="false">Quarter!AG9</f>
        <v>6987.85</v>
      </c>
      <c r="K9" s="112" t="n">
        <f aca="false">Quarter!AK9</f>
        <v>8180.5</v>
      </c>
      <c r="L9" s="112" t="n">
        <f aca="false">Quarter!AO9</f>
        <v>9888.3</v>
      </c>
      <c r="M9" s="113" t="n">
        <f aca="false">Quarter!AS9</f>
        <v>10382.85</v>
      </c>
      <c r="N9" s="45"/>
      <c r="P9" s="45"/>
      <c r="Q9" s="45"/>
      <c r="S9" s="114"/>
    </row>
    <row r="10" s="34" customFormat="true" ht="20.15" hidden="false" customHeight="true" outlineLevel="0" collapsed="false">
      <c r="A10" s="36" t="s">
        <v>112</v>
      </c>
      <c r="B10" s="112" t="n">
        <v>2</v>
      </c>
      <c r="C10" s="112" t="n">
        <f aca="false">Quarter!E10</f>
        <v>4</v>
      </c>
      <c r="D10" s="112" t="n">
        <f aca="false">Quarter!I10</f>
        <v>4</v>
      </c>
      <c r="E10" s="112" t="n">
        <f aca="false">Quarter!M10</f>
        <v>9</v>
      </c>
      <c r="F10" s="112" t="n">
        <f aca="false">Quarter!Q10</f>
        <v>8</v>
      </c>
      <c r="G10" s="112" t="n">
        <f aca="false">Quarter!U10</f>
        <v>9</v>
      </c>
      <c r="H10" s="112" t="n">
        <f aca="false">Quarter!Y10</f>
        <v>8.94</v>
      </c>
      <c r="I10" s="112" t="n">
        <f aca="false">Quarter!AC10</f>
        <v>13.49</v>
      </c>
      <c r="J10" s="112" t="n">
        <f aca="false">Quarter!AG10</f>
        <v>18.4</v>
      </c>
      <c r="K10" s="112" t="n">
        <f aca="false">Quarter!AK10</f>
        <v>20.4</v>
      </c>
      <c r="L10" s="112" t="n">
        <f aca="false">Quarter!AO10</f>
        <v>22.4</v>
      </c>
      <c r="M10" s="113" t="n">
        <f aca="false">Quarter!AS10</f>
        <v>22.4</v>
      </c>
      <c r="N10" s="45"/>
      <c r="P10" s="45"/>
      <c r="Q10" s="45"/>
      <c r="S10" s="114"/>
    </row>
    <row r="11" s="34" customFormat="true" ht="20.15" hidden="false" customHeight="true" outlineLevel="0" collapsed="false">
      <c r="A11" s="36" t="s">
        <v>113</v>
      </c>
      <c r="B11" s="112" t="n">
        <v>27</v>
      </c>
      <c r="C11" s="112" t="n">
        <f aca="false">Quarter!E11</f>
        <v>95</v>
      </c>
      <c r="D11" s="112" t="n">
        <f aca="false">Quarter!I11</f>
        <v>1000</v>
      </c>
      <c r="E11" s="112" t="n">
        <f aca="false">Quarter!M11</f>
        <v>1754</v>
      </c>
      <c r="F11" s="112" t="n">
        <f aca="false">Quarter!Q11</f>
        <v>2937</v>
      </c>
      <c r="G11" s="112" t="n">
        <f aca="false">Quarter!U11</f>
        <v>5528</v>
      </c>
      <c r="H11" s="112" t="n">
        <f aca="false">Quarter!Y11</f>
        <v>9601.22</v>
      </c>
      <c r="I11" s="112" t="n">
        <f aca="false">Quarter!AC11</f>
        <v>11914.02</v>
      </c>
      <c r="J11" s="112" t="n">
        <f aca="false">Quarter!AG11</f>
        <v>12760.02</v>
      </c>
      <c r="K11" s="112" t="n">
        <f aca="false">Quarter!AK11</f>
        <v>13059.07</v>
      </c>
      <c r="L11" s="112" t="n">
        <f aca="false">Quarter!AO11</f>
        <v>13224.03</v>
      </c>
      <c r="M11" s="113" t="n">
        <f aca="false">Quarter!AS11</f>
        <v>13462.48</v>
      </c>
      <c r="N11" s="45"/>
      <c r="P11" s="45"/>
      <c r="Q11" s="45"/>
      <c r="S11" s="114"/>
    </row>
    <row r="12" s="34" customFormat="true" ht="20.15" hidden="false" customHeight="true" outlineLevel="0" collapsed="false">
      <c r="A12" s="36" t="s">
        <v>143</v>
      </c>
      <c r="B12" s="112" t="n">
        <v>175</v>
      </c>
      <c r="C12" s="112" t="n">
        <f aca="false">Quarter!E12</f>
        <v>188</v>
      </c>
      <c r="D12" s="112" t="n">
        <f aca="false">Quarter!I12</f>
        <v>202</v>
      </c>
      <c r="E12" s="112" t="n">
        <f aca="false">Quarter!M12</f>
        <v>216</v>
      </c>
      <c r="F12" s="112" t="n">
        <f aca="false">Quarter!Q12</f>
        <v>232</v>
      </c>
      <c r="G12" s="112" t="n">
        <f aca="false">Quarter!U12</f>
        <v>253</v>
      </c>
      <c r="H12" s="112" t="n">
        <f aca="false">Quarter!Y12</f>
        <v>300.2</v>
      </c>
      <c r="I12" s="112" t="n">
        <f aca="false">Quarter!AC12</f>
        <v>359.24</v>
      </c>
      <c r="J12" s="112" t="n">
        <f aca="false">Quarter!AG12</f>
        <v>396.46</v>
      </c>
      <c r="K12" s="112" t="n">
        <f aca="false">Quarter!AK12</f>
        <v>404.01</v>
      </c>
      <c r="L12" s="112" t="n">
        <f aca="false">Quarter!AO12</f>
        <v>404.77</v>
      </c>
      <c r="M12" s="113" t="n">
        <f aca="false">Quarter!AS12</f>
        <v>405.06</v>
      </c>
      <c r="N12" s="45"/>
      <c r="P12" s="45"/>
      <c r="Q12" s="45"/>
    </row>
    <row r="13" s="34" customFormat="true" ht="20.15" hidden="false" customHeight="true" outlineLevel="0" collapsed="false">
      <c r="A13" s="36" t="s">
        <v>144</v>
      </c>
      <c r="B13" s="112" t="n">
        <v>1464</v>
      </c>
      <c r="C13" s="112" t="n">
        <f aca="false">Quarter!E13</f>
        <v>1459</v>
      </c>
      <c r="D13" s="112" t="n">
        <f aca="false">Quarter!I13</f>
        <v>1477</v>
      </c>
      <c r="E13" s="112" t="n">
        <f aca="false">Quarter!M13</f>
        <v>1477</v>
      </c>
      <c r="F13" s="112" t="n">
        <f aca="false">Quarter!Q13</f>
        <v>1477</v>
      </c>
      <c r="G13" s="112" t="n">
        <f aca="false">Quarter!U13</f>
        <v>1477</v>
      </c>
      <c r="H13" s="112" t="n">
        <f aca="false">Quarter!Y13</f>
        <v>1476.78</v>
      </c>
      <c r="I13" s="112" t="n">
        <f aca="false">Quarter!AC13</f>
        <v>1473.28</v>
      </c>
      <c r="J13" s="112" t="n">
        <f aca="false">Quarter!AG13</f>
        <v>1473.18</v>
      </c>
      <c r="K13" s="112" t="n">
        <f aca="false">Quarter!AK13</f>
        <v>1473.18</v>
      </c>
      <c r="L13" s="112" t="n">
        <f aca="false">Quarter!AO13</f>
        <v>1473.18</v>
      </c>
      <c r="M13" s="113" t="n">
        <f aca="false">Quarter!AS13</f>
        <v>1470.68</v>
      </c>
      <c r="N13" s="45"/>
      <c r="P13" s="45"/>
      <c r="Q13" s="45"/>
    </row>
    <row r="14" s="34" customFormat="true" ht="20.15" hidden="false" customHeight="true" outlineLevel="0" collapsed="false">
      <c r="A14" s="36" t="s">
        <v>145</v>
      </c>
      <c r="B14" s="112" t="n">
        <v>968</v>
      </c>
      <c r="C14" s="112" t="n">
        <f aca="false">Quarter!E14</f>
        <v>1021</v>
      </c>
      <c r="D14" s="112" t="n">
        <f aca="false">Quarter!I14</f>
        <v>1053</v>
      </c>
      <c r="E14" s="112" t="n">
        <f aca="false">Quarter!M14</f>
        <v>1042</v>
      </c>
      <c r="F14" s="112" t="n">
        <f aca="false">Quarter!Q14</f>
        <v>1050</v>
      </c>
      <c r="G14" s="112" t="n">
        <f aca="false">Quarter!U14</f>
        <v>1058</v>
      </c>
      <c r="H14" s="112" t="n">
        <f aca="false">Quarter!Y14</f>
        <v>1061.32</v>
      </c>
      <c r="I14" s="112" t="n">
        <f aca="false">Quarter!AC14</f>
        <v>1061.91</v>
      </c>
      <c r="J14" s="112" t="n">
        <f aca="false">Quarter!AG14</f>
        <v>1066.12</v>
      </c>
      <c r="K14" s="112" t="n">
        <f aca="false">Quarter!AK14</f>
        <v>1063.06</v>
      </c>
      <c r="L14" s="112" t="n">
        <f aca="false">Quarter!AO14</f>
        <v>1055.49</v>
      </c>
      <c r="M14" s="113" t="n">
        <f aca="false">Quarter!AS14</f>
        <v>1054.56</v>
      </c>
      <c r="N14" s="45"/>
      <c r="P14" s="45"/>
      <c r="Q14" s="45"/>
    </row>
    <row r="15" s="34" customFormat="true" ht="20.15" hidden="false" customHeight="true" outlineLevel="0" collapsed="false">
      <c r="A15" s="36" t="s">
        <v>146</v>
      </c>
      <c r="B15" s="112" t="n">
        <v>157</v>
      </c>
      <c r="C15" s="112" t="n">
        <f aca="false">Quarter!E15</f>
        <v>193</v>
      </c>
      <c r="D15" s="112" t="n">
        <f aca="false">Quarter!I15</f>
        <v>199</v>
      </c>
      <c r="E15" s="112" t="n">
        <f aca="false">Quarter!M15</f>
        <v>212</v>
      </c>
      <c r="F15" s="112" t="n">
        <f aca="false">Quarter!Q15</f>
        <v>201</v>
      </c>
      <c r="G15" s="112" t="n">
        <f aca="false">Quarter!U15</f>
        <v>230</v>
      </c>
      <c r="H15" s="112" t="n">
        <f aca="false">Quarter!Y15</f>
        <v>231.3</v>
      </c>
      <c r="I15" s="112" t="n">
        <f aca="false">Quarter!AC15</f>
        <v>257.33</v>
      </c>
      <c r="J15" s="112" t="n">
        <f aca="false">Quarter!AG15</f>
        <v>245.49</v>
      </c>
      <c r="K15" s="112" t="n">
        <f aca="false">Quarter!AK15</f>
        <v>246.51</v>
      </c>
      <c r="L15" s="112" t="n">
        <f aca="false">Quarter!AO15</f>
        <v>246.51</v>
      </c>
      <c r="M15" s="113" t="n">
        <f aca="false">Quarter!AS15</f>
        <v>246.51</v>
      </c>
      <c r="N15" s="45"/>
      <c r="P15" s="45"/>
      <c r="Q15" s="45"/>
    </row>
    <row r="16" s="34" customFormat="true" ht="20.15" hidden="false" customHeight="true" outlineLevel="0" collapsed="false">
      <c r="A16" s="36" t="s">
        <v>147</v>
      </c>
      <c r="B16" s="112" t="n">
        <v>381</v>
      </c>
      <c r="C16" s="112" t="n">
        <f aca="false">Quarter!E16</f>
        <v>413</v>
      </c>
      <c r="D16" s="112" t="n">
        <f aca="false">Quarter!I16</f>
        <v>502</v>
      </c>
      <c r="E16" s="112" t="n">
        <f aca="false">Quarter!M16</f>
        <v>513</v>
      </c>
      <c r="F16" s="112" t="n">
        <f aca="false">Quarter!Q16</f>
        <v>545</v>
      </c>
      <c r="G16" s="112" t="n">
        <f aca="false">Quarter!U16</f>
        <v>680</v>
      </c>
      <c r="H16" s="112" t="n">
        <f aca="false">Quarter!Y16</f>
        <v>929.94</v>
      </c>
      <c r="I16" s="112" t="n">
        <f aca="false">Quarter!AC16</f>
        <v>1028.29</v>
      </c>
      <c r="J16" s="112" t="n">
        <f aca="false">Quarter!AG16</f>
        <v>1090.93</v>
      </c>
      <c r="K16" s="112" t="n">
        <f aca="false">Quarter!AK16</f>
        <v>1136.54</v>
      </c>
      <c r="L16" s="112" t="n">
        <f aca="false">Quarter!AO16</f>
        <v>1321.44</v>
      </c>
      <c r="M16" s="113" t="n">
        <f aca="false">Quarter!AS16</f>
        <v>1446.94</v>
      </c>
      <c r="N16" s="45"/>
      <c r="P16" s="45"/>
      <c r="Q16" s="45"/>
    </row>
    <row r="17" s="34" customFormat="true" ht="20.15" hidden="false" customHeight="true" outlineLevel="0" collapsed="false">
      <c r="A17" s="36" t="s">
        <v>148</v>
      </c>
      <c r="B17" s="112" t="n">
        <v>111</v>
      </c>
      <c r="C17" s="112" t="n">
        <f aca="false">Quarter!E17</f>
        <v>111</v>
      </c>
      <c r="D17" s="112" t="n">
        <f aca="false">Quarter!I17</f>
        <v>111</v>
      </c>
      <c r="E17" s="112" t="n">
        <f aca="false">Quarter!M17</f>
        <v>111</v>
      </c>
      <c r="F17" s="112" t="n">
        <f aca="false">Quarter!Q17</f>
        <v>111</v>
      </c>
      <c r="G17" s="112" t="n">
        <f aca="false">Quarter!U17</f>
        <v>111</v>
      </c>
      <c r="H17" s="112" t="n">
        <f aca="false">Quarter!Y17</f>
        <v>110.52</v>
      </c>
      <c r="I17" s="112" t="n">
        <f aca="false">Quarter!AC17</f>
        <v>129.32</v>
      </c>
      <c r="J17" s="112" t="n">
        <f aca="false">Quarter!AG17</f>
        <v>129.32</v>
      </c>
      <c r="K17" s="112" t="n">
        <f aca="false">Quarter!AK17</f>
        <v>129.32</v>
      </c>
      <c r="L17" s="112" t="n">
        <f aca="false">Quarter!AO17</f>
        <v>129.32</v>
      </c>
      <c r="M17" s="113" t="n">
        <f aca="false">Quarter!AS17</f>
        <v>129.32</v>
      </c>
      <c r="N17" s="45"/>
      <c r="P17" s="45"/>
      <c r="Q17" s="45"/>
    </row>
    <row r="18" s="34" customFormat="true" ht="20.15" hidden="false" customHeight="true" outlineLevel="0" collapsed="false">
      <c r="A18" s="36" t="s">
        <v>149</v>
      </c>
      <c r="B18" s="112" t="n">
        <v>12</v>
      </c>
      <c r="C18" s="112" t="n">
        <f aca="false">Quarter!E18</f>
        <v>30</v>
      </c>
      <c r="D18" s="112" t="n">
        <f aca="false">Quarter!I18</f>
        <v>74</v>
      </c>
      <c r="E18" s="112" t="n">
        <f aca="false">Quarter!M18</f>
        <v>121</v>
      </c>
      <c r="F18" s="112" t="n">
        <f aca="false">Quarter!Q18</f>
        <v>163</v>
      </c>
      <c r="G18" s="112" t="n">
        <f aca="false">Quarter!U18</f>
        <v>243</v>
      </c>
      <c r="H18" s="112" t="n">
        <f aca="false">Quarter!Y18</f>
        <v>335.74</v>
      </c>
      <c r="I18" s="112" t="n">
        <f aca="false">Quarter!AC18</f>
        <v>454.38</v>
      </c>
      <c r="J18" s="112" t="n">
        <f aca="false">Quarter!AG18</f>
        <v>507.45</v>
      </c>
      <c r="K18" s="112" t="n">
        <f aca="false">Quarter!AK18</f>
        <v>527.55</v>
      </c>
      <c r="L18" s="112" t="n">
        <f aca="false">Quarter!AO18</f>
        <v>529.56</v>
      </c>
      <c r="M18" s="113" t="n">
        <f aca="false">Quarter!AS18</f>
        <v>538.17</v>
      </c>
      <c r="N18" s="45"/>
      <c r="P18" s="45"/>
      <c r="Q18" s="45"/>
    </row>
    <row r="19" s="34" customFormat="true" ht="20.15" hidden="false" customHeight="true" outlineLevel="0" collapsed="false">
      <c r="A19" s="36" t="s">
        <v>150</v>
      </c>
      <c r="B19" s="112" t="n">
        <v>285</v>
      </c>
      <c r="C19" s="112" t="n">
        <f aca="false">Quarter!E19</f>
        <v>321</v>
      </c>
      <c r="D19" s="112" t="n">
        <f aca="false">Quarter!I19</f>
        <v>1164</v>
      </c>
      <c r="E19" s="112" t="n">
        <f aca="false">Quarter!M19</f>
        <v>1166</v>
      </c>
      <c r="F19" s="112" t="n">
        <f aca="false">Quarter!Q19</f>
        <v>1955</v>
      </c>
      <c r="G19" s="112" t="n">
        <f aca="false">Quarter!U19</f>
        <v>2258</v>
      </c>
      <c r="H19" s="112" t="n">
        <f aca="false">Quarter!Y19</f>
        <v>2604.07</v>
      </c>
      <c r="I19" s="112" t="n">
        <f aca="false">Quarter!AC19</f>
        <v>2833.55</v>
      </c>
      <c r="J19" s="112" t="n">
        <f aca="false">Quarter!AG19</f>
        <v>3020.19</v>
      </c>
      <c r="K19" s="112" t="n">
        <f aca="false">Quarter!AK19</f>
        <v>4463.27</v>
      </c>
      <c r="L19" s="112" t="n">
        <f aca="false">Quarter!AO19</f>
        <v>4543.26</v>
      </c>
      <c r="M19" s="113" t="n">
        <f aca="false">Quarter!AS19</f>
        <v>4552.53</v>
      </c>
      <c r="N19" s="45"/>
      <c r="P19" s="45"/>
      <c r="Q19" s="45"/>
    </row>
    <row r="20" s="34" customFormat="true" ht="20.15" hidden="false" customHeight="true" outlineLevel="0" collapsed="false">
      <c r="A20" s="54" t="s">
        <v>151</v>
      </c>
      <c r="B20" s="115" t="n">
        <f aca="false">SUM(B8:B19)</f>
        <v>8004</v>
      </c>
      <c r="C20" s="115" t="n">
        <f aca="false">Quarter!E20</f>
        <v>9256</v>
      </c>
      <c r="D20" s="115" t="n">
        <f aca="false">Quarter!I20</f>
        <v>12382</v>
      </c>
      <c r="E20" s="115" t="n">
        <f aca="false">Quarter!M20</f>
        <v>15651</v>
      </c>
      <c r="F20" s="115" t="n">
        <f aca="false">Quarter!Q20</f>
        <v>19961</v>
      </c>
      <c r="G20" s="115" t="n">
        <f aca="false">Quarter!U20</f>
        <v>24921</v>
      </c>
      <c r="H20" s="115" t="n">
        <f aca="false">Quarter!Y20</f>
        <v>30965.77</v>
      </c>
      <c r="I20" s="115" t="n">
        <f aca="false">Quarter!AC20</f>
        <v>35650.74</v>
      </c>
      <c r="J20" s="115" t="n">
        <f aca="false">Quarter!AG20</f>
        <v>40292.56</v>
      </c>
      <c r="K20" s="115" t="n">
        <f aca="false">Quarter!AK20</f>
        <v>44128.26</v>
      </c>
      <c r="L20" s="115" t="n">
        <f aca="false">Quarter!AO20</f>
        <v>46831.92</v>
      </c>
      <c r="M20" s="116" t="n">
        <f aca="false">Quarter!AS20</f>
        <v>47813.44</v>
      </c>
      <c r="N20" s="45"/>
      <c r="O20" s="117"/>
      <c r="Q20" s="45"/>
    </row>
    <row r="21" s="34" customFormat="true" ht="20.15" hidden="false" customHeight="true" outlineLevel="0" collapsed="false">
      <c r="A21" s="118" t="s">
        <v>152</v>
      </c>
      <c r="B21" s="112" t="n">
        <v>208</v>
      </c>
      <c r="C21" s="112" t="n">
        <f aca="false">Quarter!E21</f>
        <v>278</v>
      </c>
      <c r="D21" s="112" t="n">
        <f aca="false">Quarter!I21</f>
        <v>353</v>
      </c>
      <c r="E21" s="112" t="n">
        <f aca="false">Quarter!M21</f>
        <v>208</v>
      </c>
      <c r="F21" s="112" t="n">
        <f aca="false">Quarter!Q21</f>
        <v>39</v>
      </c>
      <c r="G21" s="112" t="n">
        <f aca="false">Quarter!U21</f>
        <v>14</v>
      </c>
      <c r="H21" s="112" t="n">
        <f aca="false">Quarter!Y21</f>
        <v>21</v>
      </c>
      <c r="I21" s="112" t="n">
        <f aca="false">Quarter!AC21</f>
        <v>13</v>
      </c>
      <c r="J21" s="112" t="n">
        <f aca="false">Quarter!AG21</f>
        <v>6</v>
      </c>
      <c r="K21" s="112" t="n">
        <f aca="false">Quarter!AH21</f>
        <v>0</v>
      </c>
      <c r="L21" s="112" t="n">
        <f aca="false">Quarter!AO21</f>
        <v>0</v>
      </c>
      <c r="M21" s="113" t="n">
        <f aca="false">Quarter!AS21</f>
        <v>0</v>
      </c>
      <c r="N21" s="45"/>
    </row>
    <row r="22" s="66" customFormat="true" ht="20.15" hidden="false" customHeight="true" outlineLevel="0" collapsed="false">
      <c r="A22" s="119"/>
      <c r="B22" s="57"/>
      <c r="C22" s="47"/>
      <c r="D22" s="47"/>
      <c r="E22" s="47"/>
      <c r="F22" s="47"/>
      <c r="G22" s="47"/>
      <c r="H22" s="47"/>
      <c r="I22" s="120"/>
      <c r="J22" s="120"/>
      <c r="K22" s="120"/>
      <c r="L22" s="120"/>
      <c r="M22" s="47"/>
      <c r="N22" s="45"/>
    </row>
    <row r="23" s="66" customFormat="true" ht="45" hidden="false" customHeight="true" outlineLevel="0" collapsed="false">
      <c r="A23" s="121" t="s">
        <v>153</v>
      </c>
      <c r="B23" s="122" t="s">
        <v>180</v>
      </c>
      <c r="C23" s="122" t="s">
        <v>181</v>
      </c>
      <c r="D23" s="122" t="s">
        <v>182</v>
      </c>
      <c r="E23" s="122" t="s">
        <v>183</v>
      </c>
      <c r="F23" s="122" t="s">
        <v>184</v>
      </c>
      <c r="G23" s="122" t="s">
        <v>185</v>
      </c>
      <c r="H23" s="122" t="s">
        <v>186</v>
      </c>
      <c r="I23" s="123" t="s">
        <v>187</v>
      </c>
      <c r="J23" s="123" t="s">
        <v>188</v>
      </c>
      <c r="K23" s="123" t="s">
        <v>189</v>
      </c>
      <c r="L23" s="123" t="s">
        <v>128</v>
      </c>
      <c r="M23" s="124" t="s">
        <v>129</v>
      </c>
      <c r="N23" s="45"/>
    </row>
    <row r="24" s="34" customFormat="true" ht="20.15" hidden="false" customHeight="true" outlineLevel="0" collapsed="false">
      <c r="A24" s="36" t="s">
        <v>154</v>
      </c>
      <c r="B24" s="112" t="n">
        <v>7527</v>
      </c>
      <c r="C24" s="112" t="n">
        <f aca="false">SUM(Quarter!B24:E24)</f>
        <v>7225.97</v>
      </c>
      <c r="D24" s="112" t="n">
        <f aca="false">SUM(Quarter!F24:I24)</f>
        <v>10813.95</v>
      </c>
      <c r="E24" s="112" t="n">
        <f aca="false">SUM(Quarter!J24:M24)</f>
        <v>12243.95</v>
      </c>
      <c r="F24" s="112" t="n">
        <f aca="false">SUM(Quarter!N24:Q24)</f>
        <v>16925.38</v>
      </c>
      <c r="G24" s="112" t="n">
        <f aca="false">SUM(Quarter!R24:U24)</f>
        <v>18554.65</v>
      </c>
      <c r="H24" s="112" t="n">
        <f aca="false">SUM(Quarter!V24:Y24)</f>
        <v>22851.99</v>
      </c>
      <c r="I24" s="112" t="n">
        <f aca="false">SUM(Quarter!Z24:AC24)</f>
        <v>20753.68</v>
      </c>
      <c r="J24" s="112" t="n">
        <f aca="false">SUM(Quarter!AD24:AG24)</f>
        <v>28725.23</v>
      </c>
      <c r="K24" s="112" t="n">
        <f aca="false">SUM(Quarter!AH24:AK24)</f>
        <v>30382.41</v>
      </c>
      <c r="L24" s="112" t="n">
        <f aca="false">SUM(Quarter!AL24:AO24)</f>
        <v>31820.01</v>
      </c>
      <c r="M24" s="113" t="n">
        <f aca="false">SUM(Quarter!AP24:AS24)</f>
        <v>34688.05</v>
      </c>
      <c r="N24" s="45"/>
    </row>
    <row r="25" s="34" customFormat="true" ht="20.15" hidden="false" customHeight="true" outlineLevel="0" collapsed="false">
      <c r="A25" s="36" t="s">
        <v>155</v>
      </c>
      <c r="B25" s="112" t="n">
        <v>1754</v>
      </c>
      <c r="C25" s="112" t="n">
        <f aca="false">SUM(Quarter!B25:E25)</f>
        <v>3059.67</v>
      </c>
      <c r="D25" s="112" t="n">
        <f aca="false">SUM(Quarter!F25:I25)</f>
        <v>5149.03</v>
      </c>
      <c r="E25" s="112" t="n">
        <f aca="false">SUM(Quarter!J25:M25)</f>
        <v>7603.17</v>
      </c>
      <c r="F25" s="112" t="n">
        <f aca="false">SUM(Quarter!N25:Q25)</f>
        <v>11471.78</v>
      </c>
      <c r="G25" s="112" t="n">
        <f aca="false">SUM(Quarter!R25:U25)</f>
        <v>13404.59</v>
      </c>
      <c r="H25" s="112" t="n">
        <f aca="false">SUM(Quarter!V25:Y25)</f>
        <v>17422.74</v>
      </c>
      <c r="I25" s="112" t="n">
        <f aca="false">SUM(Quarter!Z25:AC25)</f>
        <v>16405.74</v>
      </c>
      <c r="J25" s="112" t="n">
        <f aca="false">SUM(Quarter!AD25:AG25)</f>
        <v>20915.92</v>
      </c>
      <c r="K25" s="112" t="n">
        <f aca="false">SUM(Quarter!AH25:AK25)</f>
        <v>26525.2</v>
      </c>
      <c r="L25" s="112" t="n">
        <f aca="false">SUM(Quarter!AL25:AO25)</f>
        <v>31975.15</v>
      </c>
      <c r="M25" s="113" t="n">
        <f aca="false">SUM(Quarter!AP25:AS25)</f>
        <v>40681.09</v>
      </c>
      <c r="N25" s="45"/>
    </row>
    <row r="26" s="34" customFormat="true" ht="20.15" hidden="false" customHeight="true" outlineLevel="0" collapsed="false">
      <c r="A26" s="36" t="s">
        <v>156</v>
      </c>
      <c r="B26" s="112" t="n">
        <v>1</v>
      </c>
      <c r="C26" s="112" t="n">
        <f aca="false">SUM(Quarter!B26:E26)</f>
        <v>1.89</v>
      </c>
      <c r="D26" s="112" t="n">
        <f aca="false">SUM(Quarter!F26:I26)</f>
        <v>0.94</v>
      </c>
      <c r="E26" s="112" t="n">
        <f aca="false">SUM(Quarter!J26:M26)</f>
        <v>4.21</v>
      </c>
      <c r="F26" s="112" t="n">
        <f aca="false">SUM(Quarter!N26:Q26)</f>
        <v>4.76</v>
      </c>
      <c r="G26" s="112" t="n">
        <f aca="false">SUM(Quarter!R26:U26)</f>
        <v>2.22</v>
      </c>
      <c r="H26" s="112" t="n">
        <f aca="false">SUM(Quarter!V26:Y26)</f>
        <v>2</v>
      </c>
      <c r="I26" s="112" t="n">
        <f aca="false">SUM(Quarter!Z26:AC26)</f>
        <v>0.01</v>
      </c>
      <c r="J26" s="112" t="n">
        <f aca="false">SUM(Quarter!AD26:AG26)</f>
        <v>4.19</v>
      </c>
      <c r="K26" s="112" t="n">
        <f aca="false">SUM(Quarter!AH26:AK26)</f>
        <v>9.3</v>
      </c>
      <c r="L26" s="112" t="n">
        <f aca="false">SUM(Quarter!AL26:AO26)</f>
        <v>13.99</v>
      </c>
      <c r="M26" s="113" t="n">
        <f aca="false">SUM(Quarter!AP26:AS26)</f>
        <v>11.28</v>
      </c>
      <c r="N26" s="45"/>
    </row>
    <row r="27" s="34" customFormat="true" ht="20.15" hidden="false" customHeight="true" outlineLevel="0" collapsed="false">
      <c r="A27" s="36" t="s">
        <v>157</v>
      </c>
      <c r="B27" s="112" t="n">
        <v>20</v>
      </c>
      <c r="C27" s="112" t="n">
        <f aca="false">SUM(Quarter!B27:E27)</f>
        <v>40.28</v>
      </c>
      <c r="D27" s="112" t="n">
        <f aca="false">SUM(Quarter!F27:I27)</f>
        <v>243.66</v>
      </c>
      <c r="E27" s="112" t="n">
        <f aca="false">SUM(Quarter!J27:M27)</f>
        <v>1353.76</v>
      </c>
      <c r="F27" s="112" t="n">
        <f aca="false">SUM(Quarter!N27:Q27)</f>
        <v>2010.26</v>
      </c>
      <c r="G27" s="112" t="n">
        <f aca="false">SUM(Quarter!R27:U27)</f>
        <v>4054.07</v>
      </c>
      <c r="H27" s="112" t="n">
        <f aca="false">SUM(Quarter!V27:Y27)</f>
        <v>7532.86</v>
      </c>
      <c r="I27" s="112" t="n">
        <f aca="false">SUM(Quarter!Z27:AC27)</f>
        <v>10395.13</v>
      </c>
      <c r="J27" s="112" t="n">
        <f aca="false">SUM(Quarter!AD27:AG27)</f>
        <v>11457.24</v>
      </c>
      <c r="K27" s="112" t="n">
        <f aca="false">SUM(Quarter!AH27:AK27)</f>
        <v>12668.4</v>
      </c>
      <c r="L27" s="112" t="n">
        <f aca="false">SUM(Quarter!AL27:AO27)</f>
        <v>12580.09</v>
      </c>
      <c r="M27" s="113" t="n">
        <f aca="false">SUM(Quarter!AP27:AS27)</f>
        <v>13157.99</v>
      </c>
      <c r="N27" s="45"/>
    </row>
    <row r="28" s="34" customFormat="true" ht="20.15" hidden="false" customHeight="true" outlineLevel="0" collapsed="false">
      <c r="A28" s="36" t="s">
        <v>158</v>
      </c>
      <c r="B28" s="112" t="n">
        <v>5228</v>
      </c>
      <c r="C28" s="112" t="n">
        <f aca="false">SUM(Quarter!B28:E28)</f>
        <v>3591.37</v>
      </c>
      <c r="D28" s="112" t="n">
        <f aca="false">SUM(Quarter!F28:I28)</f>
        <v>5691.74</v>
      </c>
      <c r="E28" s="112" t="n">
        <f aca="false">SUM(Quarter!J28:M28)</f>
        <v>5309.64</v>
      </c>
      <c r="F28" s="112" t="n">
        <f aca="false">SUM(Quarter!N28:Q28)</f>
        <v>4701.48</v>
      </c>
      <c r="G28" s="112" t="n">
        <f aca="false">SUM(Quarter!R28:U28)</f>
        <v>5887.8</v>
      </c>
      <c r="H28" s="112" t="n">
        <f aca="false">SUM(Quarter!V28:Y28)</f>
        <v>6297.27</v>
      </c>
      <c r="I28" s="112" t="n">
        <f aca="false">SUM(Quarter!Z28:AC28)</f>
        <v>5370.39</v>
      </c>
      <c r="J28" s="112" t="n">
        <f aca="false">SUM(Quarter!AD28:AG28)</f>
        <v>5881.86</v>
      </c>
      <c r="K28" s="112" t="n">
        <f aca="false">SUM(Quarter!AH28:AK28)</f>
        <v>5443.28</v>
      </c>
      <c r="L28" s="112" t="n">
        <f aca="false">SUM(Quarter!AL28:AO28)</f>
        <v>5846.27</v>
      </c>
      <c r="M28" s="113" t="n">
        <f aca="false">SUM(Quarter!AP28:AS28)</f>
        <v>6753.92</v>
      </c>
      <c r="N28" s="45"/>
      <c r="O28" s="45"/>
    </row>
    <row r="29" s="34" customFormat="true" ht="20.15" hidden="false" customHeight="true" outlineLevel="0" collapsed="false">
      <c r="A29" s="36" t="s">
        <v>159</v>
      </c>
      <c r="B29" s="112" t="n">
        <v>4918</v>
      </c>
      <c r="C29" s="112" t="n">
        <f aca="false">SUM(Quarter!B29:E29)</f>
        <v>5216.86</v>
      </c>
      <c r="D29" s="112" t="n">
        <f aca="false">SUM(Quarter!F29:I29)</f>
        <v>5318.02</v>
      </c>
      <c r="E29" s="112" t="n">
        <f aca="false">SUM(Quarter!J29:M29)</f>
        <v>5208.5</v>
      </c>
      <c r="F29" s="112" t="n">
        <f aca="false">SUM(Quarter!N29:Q29)</f>
        <v>5174.65</v>
      </c>
      <c r="G29" s="112" t="n">
        <f aca="false">SUM(Quarter!R29:U29)</f>
        <v>5033.21</v>
      </c>
      <c r="H29" s="112" t="n">
        <f aca="false">SUM(Quarter!V29:Y29)</f>
        <v>4872.18</v>
      </c>
      <c r="I29" s="112" t="n">
        <f aca="false">SUM(Quarter!Z29:AC29)</f>
        <v>4702.86</v>
      </c>
      <c r="J29" s="112" t="n">
        <f aca="false">SUM(Quarter!AD29:AG29)</f>
        <v>4283.8</v>
      </c>
      <c r="K29" s="112" t="n">
        <f aca="false">SUM(Quarter!AH29:AK29)</f>
        <v>3915.79</v>
      </c>
      <c r="L29" s="112" t="n">
        <f aca="false">SUM(Quarter!AL29:AO29)</f>
        <v>3624.32</v>
      </c>
      <c r="M29" s="113" t="n">
        <f aca="false">SUM(Quarter!AP29:AS29)</f>
        <v>3496.09</v>
      </c>
      <c r="N29" s="45"/>
    </row>
    <row r="30" s="34" customFormat="true" ht="20.15" hidden="false" customHeight="true" outlineLevel="0" collapsed="false">
      <c r="A30" s="36" t="s">
        <v>160</v>
      </c>
      <c r="B30" s="112" t="n">
        <v>603</v>
      </c>
      <c r="C30" s="112" t="n">
        <f aca="false">SUM(Quarter!B30:E30)</f>
        <v>723.46</v>
      </c>
      <c r="D30" s="112" t="n">
        <f aca="false">SUM(Quarter!F30:I30)</f>
        <v>775</v>
      </c>
      <c r="E30" s="112" t="n">
        <f aca="false">SUM(Quarter!J30:M30)</f>
        <v>738.54</v>
      </c>
      <c r="F30" s="112" t="n">
        <f aca="false">SUM(Quarter!N30:Q30)</f>
        <v>765.98</v>
      </c>
      <c r="G30" s="112" t="n">
        <f aca="false">SUM(Quarter!R30:U30)</f>
        <v>840.14</v>
      </c>
      <c r="H30" s="112" t="n">
        <f aca="false">SUM(Quarter!V30:Y30)</f>
        <v>894.37</v>
      </c>
      <c r="I30" s="112" t="n">
        <f aca="false">SUM(Quarter!Z30:AC30)</f>
        <v>950.3</v>
      </c>
      <c r="J30" s="112" t="n">
        <f aca="false">SUM(Quarter!AD30:AG30)</f>
        <v>967.34</v>
      </c>
      <c r="K30" s="112" t="n">
        <f aca="false">SUM(Quarter!AH30:AK30)</f>
        <v>992.03</v>
      </c>
      <c r="L30" s="112" t="n">
        <f aca="false">SUM(Quarter!AL30:AO30)</f>
        <v>1048.62</v>
      </c>
      <c r="M30" s="113" t="n">
        <f aca="false">SUM(Quarter!AP30:AS30)</f>
        <v>1066.78</v>
      </c>
      <c r="N30" s="45"/>
    </row>
    <row r="31" s="34" customFormat="true" ht="20.15" hidden="false" customHeight="true" outlineLevel="0" collapsed="false">
      <c r="A31" s="36" t="s">
        <v>161</v>
      </c>
      <c r="B31" s="112" t="n">
        <v>1509</v>
      </c>
      <c r="C31" s="112" t="n">
        <f aca="false">SUM(Quarter!B31:E31)</f>
        <v>1528.76</v>
      </c>
      <c r="D31" s="112" t="n">
        <f aca="false">SUM(Quarter!F31:I31)</f>
        <v>1504.03</v>
      </c>
      <c r="E31" s="112" t="n">
        <f aca="false">SUM(Quarter!J31:M31)</f>
        <v>1772.9</v>
      </c>
      <c r="F31" s="112" t="n">
        <f aca="false">SUM(Quarter!N31:Q31)</f>
        <v>1648.17</v>
      </c>
      <c r="G31" s="112" t="n">
        <f aca="false">SUM(Quarter!R31:U31)</f>
        <v>1899.87</v>
      </c>
      <c r="H31" s="112" t="n">
        <f aca="false">SUM(Quarter!V31:Y31)</f>
        <v>2582.43</v>
      </c>
      <c r="I31" s="112" t="n">
        <f aca="false">SUM(Quarter!Z31:AC31)</f>
        <v>2739.75</v>
      </c>
      <c r="J31" s="112" t="n">
        <f aca="false">SUM(Quarter!AD31:AG31)</f>
        <v>3385.6</v>
      </c>
      <c r="K31" s="112" t="n">
        <f aca="false">SUM(Quarter!AH31:AK31)</f>
        <v>3490.44</v>
      </c>
      <c r="L31" s="112" t="n">
        <f aca="false">SUM(Quarter!AL31:AO31)</f>
        <v>3809.5</v>
      </c>
      <c r="M31" s="113" t="n">
        <f aca="false">SUM(Quarter!AP31:AS31)</f>
        <v>4351.8</v>
      </c>
      <c r="N31" s="45"/>
    </row>
    <row r="32" s="34" customFormat="true" ht="20.15" hidden="false" customHeight="true" outlineLevel="0" collapsed="false">
      <c r="A32" s="36" t="s">
        <v>162</v>
      </c>
      <c r="B32" s="112" t="n">
        <v>1625</v>
      </c>
      <c r="C32" s="112" t="n">
        <f aca="false">SUM(Quarter!B32:E32)</f>
        <v>2432.44</v>
      </c>
      <c r="D32" s="112" t="n">
        <f aca="false">SUM(Quarter!F32:I32)</f>
        <v>3093.04</v>
      </c>
      <c r="E32" s="112" t="n">
        <f aca="false">SUM(Quarter!J32:M32)</f>
        <v>1828.5</v>
      </c>
      <c r="F32" s="112" t="n">
        <f aca="false">SUM(Quarter!N32:Q32)</f>
        <v>337.26</v>
      </c>
      <c r="G32" s="112" t="n">
        <f aca="false">SUM(Quarter!R32:U32)</f>
        <v>123.84</v>
      </c>
      <c r="H32" s="112" t="n">
        <f aca="false">SUM(Quarter!V32:Y32)</f>
        <v>183.31</v>
      </c>
      <c r="I32" s="112" t="n">
        <f aca="false">SUM(Quarter!Z32:AC32)</f>
        <v>117.46</v>
      </c>
      <c r="J32" s="112" t="n">
        <f aca="false">SUM(Quarter!AD32:AG32)</f>
        <v>53.88</v>
      </c>
      <c r="K32" s="112" t="n">
        <f aca="false">SUM(Quarter!AH32:AK32)</f>
        <v>1.08</v>
      </c>
      <c r="L32" s="112" t="n">
        <f aca="false">SUM(Quarter!AL32:AO32)</f>
        <v>1.68</v>
      </c>
      <c r="M32" s="113" t="n">
        <f aca="false">SUM(Quarter!AP32:AS32)</f>
        <v>0</v>
      </c>
      <c r="N32" s="45"/>
    </row>
    <row r="33" s="34" customFormat="true" ht="20.15" hidden="false" customHeight="true" outlineLevel="0" collapsed="false">
      <c r="A33" s="36" t="s">
        <v>163</v>
      </c>
      <c r="B33" s="112" t="n">
        <v>637</v>
      </c>
      <c r="C33" s="112" t="n">
        <f aca="false">SUM(Quarter!B33:E33)</f>
        <v>627.21</v>
      </c>
      <c r="D33" s="112" t="n">
        <f aca="false">SUM(Quarter!F33:I33)</f>
        <v>614.61</v>
      </c>
      <c r="E33" s="112" t="n">
        <f aca="false">SUM(Quarter!J33:M33)</f>
        <v>642.89</v>
      </c>
      <c r="F33" s="112" t="n">
        <f aca="false">SUM(Quarter!N33:Q33)</f>
        <v>628.24</v>
      </c>
      <c r="G33" s="112" t="n">
        <f aca="false">SUM(Quarter!R33:U33)</f>
        <v>613.9</v>
      </c>
      <c r="H33" s="112" t="n">
        <f aca="false">SUM(Quarter!V33:Y33)</f>
        <v>647.81</v>
      </c>
      <c r="I33" s="112" t="n">
        <f aca="false">SUM(Quarter!Z33:AC33)</f>
        <v>650.2</v>
      </c>
      <c r="J33" s="112" t="n">
        <f aca="false">SUM(Quarter!AD33:AG33)</f>
        <v>649.18</v>
      </c>
      <c r="K33" s="112" t="n">
        <f aca="false">SUM(Quarter!AH33:AK33)</f>
        <v>633.94</v>
      </c>
      <c r="L33" s="112" t="n">
        <f aca="false">SUM(Quarter!AL33:AO33)</f>
        <v>660.84</v>
      </c>
      <c r="M33" s="113" t="n">
        <f aca="false">SUM(Quarter!AP33:AS33)</f>
        <v>647.2</v>
      </c>
      <c r="N33" s="45"/>
    </row>
    <row r="34" s="34" customFormat="true" ht="20.15" hidden="false" customHeight="true" outlineLevel="0" collapsed="false">
      <c r="A34" s="36" t="s">
        <v>149</v>
      </c>
      <c r="B34" s="112" t="n">
        <v>43</v>
      </c>
      <c r="C34" s="112" t="n">
        <f aca="false">SUM(Quarter!B34:E34)</f>
        <v>117.49</v>
      </c>
      <c r="D34" s="112" t="n">
        <f aca="false">SUM(Quarter!F34:I34)</f>
        <v>237.18</v>
      </c>
      <c r="E34" s="112" t="n">
        <f aca="false">SUM(Quarter!J34:M34)</f>
        <v>494.63</v>
      </c>
      <c r="F34" s="112" t="n">
        <f aca="false">SUM(Quarter!N34:Q34)</f>
        <v>713.05</v>
      </c>
      <c r="G34" s="112" t="n">
        <f aca="false">SUM(Quarter!R34:U34)</f>
        <v>1022.56</v>
      </c>
      <c r="H34" s="112" t="n">
        <f aca="false">SUM(Quarter!V34:Y34)</f>
        <v>1484.67</v>
      </c>
      <c r="I34" s="112" t="n">
        <f aca="false">SUM(Quarter!Z34:AC34)</f>
        <v>2157.79</v>
      </c>
      <c r="J34" s="112" t="n">
        <f aca="false">SUM(Quarter!AD34:AG34)</f>
        <v>2631.89</v>
      </c>
      <c r="K34" s="112" t="n">
        <f aca="false">SUM(Quarter!AH34:AK34)</f>
        <v>2797.56</v>
      </c>
      <c r="L34" s="112" t="n">
        <f aca="false">SUM(Quarter!AL34:AO34)</f>
        <v>2887.96</v>
      </c>
      <c r="M34" s="113" t="n">
        <f aca="false">SUM(Quarter!AP34:AS34)</f>
        <v>2904.4</v>
      </c>
      <c r="N34" s="45"/>
    </row>
    <row r="35" s="34" customFormat="true" ht="20.15" hidden="false" customHeight="true" outlineLevel="0" collapsed="false">
      <c r="A35" s="36" t="s">
        <v>164</v>
      </c>
      <c r="B35" s="112" t="n">
        <v>1379</v>
      </c>
      <c r="C35" s="112" t="n">
        <f aca="false">SUM(Quarter!B35:E35)</f>
        <v>1614.87</v>
      </c>
      <c r="D35" s="112" t="n">
        <f aca="false">SUM(Quarter!F35:I35)</f>
        <v>1771</v>
      </c>
      <c r="E35" s="112" t="n">
        <f aca="false">SUM(Quarter!J35:M35)</f>
        <v>4047.82</v>
      </c>
      <c r="F35" s="112" t="n">
        <f aca="false">SUM(Quarter!N35:Q35)</f>
        <v>8832.76</v>
      </c>
      <c r="G35" s="112" t="n">
        <f aca="false">SUM(Quarter!R35:U35)</f>
        <v>13085.48</v>
      </c>
      <c r="H35" s="112" t="n">
        <f aca="false">SUM(Quarter!V35:Y35)</f>
        <v>18592.2</v>
      </c>
      <c r="I35" s="112" t="n">
        <f aca="false">SUM(Quarter!Z35:AC35)</f>
        <v>18747.18</v>
      </c>
      <c r="J35" s="112" t="n">
        <f aca="false">SUM(Quarter!AD35:AG35)</f>
        <v>19922.49</v>
      </c>
      <c r="K35" s="112" t="n">
        <f aca="false">SUM(Quarter!AH35:AK35)</f>
        <v>23135.98</v>
      </c>
      <c r="L35" s="112" t="n">
        <f aca="false">SUM(Quarter!AL35:AO35)</f>
        <v>25272.51</v>
      </c>
      <c r="M35" s="113" t="n">
        <f aca="false">SUM(Quarter!AP35:AS35)</f>
        <v>26844.73</v>
      </c>
      <c r="N35" s="45"/>
    </row>
    <row r="36" s="34" customFormat="true" ht="20.15" hidden="false" customHeight="true" outlineLevel="0" collapsed="false">
      <c r="A36" s="54" t="s">
        <v>151</v>
      </c>
      <c r="B36" s="115" t="n">
        <f aca="false">SUM(B24:B35)</f>
        <v>25244</v>
      </c>
      <c r="C36" s="115" t="n">
        <f aca="false">SUM(Quarter!B36:E36)</f>
        <v>26180.26</v>
      </c>
      <c r="D36" s="115" t="n">
        <f aca="false">SUM(Quarter!F36:I36)</f>
        <v>35212.17</v>
      </c>
      <c r="E36" s="115" t="n">
        <f aca="false">SUM(Quarter!J36:M36)</f>
        <v>41248.54</v>
      </c>
      <c r="F36" s="115" t="n">
        <f aca="false">SUM(Quarter!N36:Q36)</f>
        <v>53213.77</v>
      </c>
      <c r="G36" s="115" t="n">
        <f aca="false">SUM(Quarter!R36:U36)</f>
        <v>64522.33</v>
      </c>
      <c r="H36" s="115" t="n">
        <f aca="false">SUM(Quarter!V36:Y36)</f>
        <v>83363.83</v>
      </c>
      <c r="I36" s="115" t="n">
        <f aca="false">SUM(Quarter!Z36:AC36)</f>
        <v>82990.49</v>
      </c>
      <c r="J36" s="115" t="n">
        <f aca="false">SUM(Quarter!AD36:AG36)</f>
        <v>98878.62</v>
      </c>
      <c r="K36" s="115" t="n">
        <f aca="false">SUM(Quarter!AH36:AK36)</f>
        <v>109995.41</v>
      </c>
      <c r="L36" s="115" t="n">
        <f aca="false">SUM(Quarter!AL36:AO36)</f>
        <v>119540.94</v>
      </c>
      <c r="M36" s="116" t="n">
        <f aca="false">SUM(Quarter!AP36:AS36)</f>
        <v>134603.33</v>
      </c>
      <c r="N36" s="45"/>
    </row>
    <row r="37" s="34" customFormat="true" ht="20.15" hidden="false" customHeight="true" outlineLevel="0" collapsed="false">
      <c r="A37" s="118" t="s">
        <v>165</v>
      </c>
      <c r="B37" s="112" t="n">
        <v>868</v>
      </c>
      <c r="C37" s="112" t="n">
        <f aca="false">SUM(Quarter!B37:E37)</f>
        <v>986.92</v>
      </c>
      <c r="D37" s="112" t="n">
        <f aca="false">SUM(Quarter!F37:I37)</f>
        <v>1085.46</v>
      </c>
      <c r="E37" s="112" t="n">
        <f aca="false">SUM(Quarter!J37:M37)</f>
        <v>1429.06</v>
      </c>
      <c r="F37" s="112" t="n">
        <f aca="false">SUM(Quarter!N37:Q37)</f>
        <v>1481.09</v>
      </c>
      <c r="G37" s="112" t="n">
        <f aca="false">SUM(Quarter!R37:U37)</f>
        <v>1923.34</v>
      </c>
      <c r="H37" s="112" t="n">
        <f aca="false">SUM(Quarter!V37:Y37)</f>
        <v>2583.9</v>
      </c>
      <c r="I37" s="112" t="n">
        <f aca="false">SUM(Quarter!Z37:AC37)</f>
        <v>2741.23</v>
      </c>
      <c r="J37" s="112" t="n">
        <f aca="false">SUM(Quarter!AD37:AG37)</f>
        <v>3387.08</v>
      </c>
      <c r="K37" s="112" t="n">
        <f aca="false">SUM(Quarter!AH37:AK37)</f>
        <v>3491.92</v>
      </c>
      <c r="L37" s="112" t="n">
        <f aca="false">SUM(Quarter!AL37:AO37)</f>
        <v>3810.98</v>
      </c>
      <c r="M37" s="113" t="n">
        <f aca="false">SUM(Quarter!AP37:AS37)</f>
        <v>4353.27</v>
      </c>
      <c r="N37" s="45"/>
    </row>
    <row r="38" s="34" customFormat="true" ht="20.15" hidden="false" customHeight="true" outlineLevel="0" collapsed="false">
      <c r="A38" s="75"/>
      <c r="B38" s="112"/>
      <c r="C38" s="112"/>
      <c r="D38" s="37"/>
      <c r="E38" s="37"/>
      <c r="F38" s="37"/>
      <c r="G38" s="37"/>
      <c r="H38" s="37"/>
      <c r="I38" s="125"/>
      <c r="J38" s="125"/>
      <c r="K38" s="125"/>
      <c r="L38" s="125"/>
      <c r="M38" s="126"/>
      <c r="N38" s="45"/>
    </row>
    <row r="39" s="34" customFormat="true" ht="45" hidden="false" customHeight="true" outlineLevel="0" collapsed="false">
      <c r="A39" s="127" t="s">
        <v>190</v>
      </c>
      <c r="B39" s="122" t="s">
        <v>180</v>
      </c>
      <c r="C39" s="122" t="s">
        <v>181</v>
      </c>
      <c r="D39" s="122" t="s">
        <v>182</v>
      </c>
      <c r="E39" s="122" t="s">
        <v>183</v>
      </c>
      <c r="F39" s="122" t="s">
        <v>184</v>
      </c>
      <c r="G39" s="122" t="s">
        <v>185</v>
      </c>
      <c r="H39" s="122" t="s">
        <v>186</v>
      </c>
      <c r="I39" s="123" t="s">
        <v>187</v>
      </c>
      <c r="J39" s="123" t="s">
        <v>188</v>
      </c>
      <c r="K39" s="123" t="s">
        <v>189</v>
      </c>
      <c r="L39" s="123" t="s">
        <v>128</v>
      </c>
      <c r="M39" s="128" t="s">
        <v>129</v>
      </c>
      <c r="N39" s="45"/>
    </row>
    <row r="40" s="34" customFormat="true" ht="20.15" hidden="false" customHeight="true" outlineLevel="0" collapsed="false">
      <c r="A40" s="129" t="s">
        <v>141</v>
      </c>
      <c r="B40" s="130" t="n">
        <f aca="false">100000*B24/(B8*24*365)</f>
        <v>24.7550151351906</v>
      </c>
      <c r="C40" s="130" t="n">
        <f aca="false">100000*C24/((SUM(B8,C8)/2)*24*365)</f>
        <v>21.8482961221381</v>
      </c>
      <c r="D40" s="130" t="n">
        <f aca="false">100000*D24/((SUM(C8,D8)/2)*24*365)</f>
        <v>27.9354871709027</v>
      </c>
      <c r="E40" s="130" t="n">
        <f aca="false">100000*E24/((SUM(D8,E8)/2)*24*366)</f>
        <v>25.8295618306205</v>
      </c>
      <c r="F40" s="130" t="n">
        <f aca="false">100000*F24/((SUM(E8,F8)/2)*24*365)</f>
        <v>28.3697379717526</v>
      </c>
      <c r="G40" s="130" t="n">
        <f aca="false">100000*G24/((SUM(F8,G8)/2)*24*365)</f>
        <v>26.2158639840783</v>
      </c>
      <c r="H40" s="130" t="n">
        <f aca="false">100000*H24/((SUM(G8,H8)/2)*24*365)</f>
        <v>29.3352764149851</v>
      </c>
      <c r="I40" s="130" t="n">
        <f aca="false">100000*I24/((SUM(H8,I8)/2)*24*366)</f>
        <v>23.5739146736061</v>
      </c>
      <c r="J40" s="130" t="n">
        <f aca="false">100000*J24/((SUM(I8,J8)/2)*24*365)</f>
        <v>27.9912985986053</v>
      </c>
      <c r="K40" s="130" t="n">
        <f aca="false">100000*K24/((SUM(J8,K8)/2)*24*365)</f>
        <v>26.6567646132935</v>
      </c>
      <c r="L40" s="130" t="n">
        <f aca="false">100000*L24/((SUM(K8,L8)/2)*24*365)</f>
        <v>26.4961242086219</v>
      </c>
      <c r="M40" s="131" t="n">
        <f aca="false">100000*M24/((SUM(L8,M8)/2)*24*366)</f>
        <v>28.1111908674237</v>
      </c>
      <c r="N40" s="45"/>
    </row>
    <row r="41" s="34" customFormat="true" ht="20.15" hidden="false" customHeight="true" outlineLevel="0" collapsed="false">
      <c r="A41" s="80" t="s">
        <v>142</v>
      </c>
      <c r="B41" s="81" t="n">
        <f aca="false">100000*B25/(B9*24*365)</f>
        <v>21.0545016301034</v>
      </c>
      <c r="C41" s="81" t="n">
        <f aca="false">100000*C25/((SUM(B9,C9)/2)*24*365)</f>
        <v>30.4779578761147</v>
      </c>
      <c r="D41" s="81" t="n">
        <f aca="false">100000*D25/((SUM(C9,D9)/2)*24*365)</f>
        <v>36.9794786275803</v>
      </c>
      <c r="E41" s="81" t="n">
        <f aca="false">100000*E25/((SUM(D9,E9)/2)*24*366)</f>
        <v>35.8191746406479</v>
      </c>
      <c r="F41" s="81" t="n">
        <f aca="false">100000*F25/((SUM(E9,F9)/2)*24*365)</f>
        <v>39.1440420547194</v>
      </c>
      <c r="G41" s="81" t="n">
        <f aca="false">100000*G25/((SUM(F9,G9)/2)*24*365)</f>
        <v>37.3357164303902</v>
      </c>
      <c r="H41" s="81" t="n">
        <f aca="false">100000*H25/((SUM(G9,H9)/2)*24*365)</f>
        <v>41.4591122054088</v>
      </c>
      <c r="I41" s="81" t="n">
        <f aca="false">100000*I25/((SUM(H9,I9)/2)*24*366)</f>
        <v>35.9623068717232</v>
      </c>
      <c r="J41" s="81" t="n">
        <f aca="false">100000*J25/((SUM(I9,J9)/2)*24*365)</f>
        <v>38.8830469285557</v>
      </c>
      <c r="K41" s="81" t="n">
        <f aca="false">100000*K25/((SUM(J9,K9)/2)*24*365)</f>
        <v>39.9251186527198</v>
      </c>
      <c r="L41" s="81" t="n">
        <f aca="false">100000*L25/((SUM(K9,L9)/2)*24*365)</f>
        <v>40.4025865418712</v>
      </c>
      <c r="M41" s="132" t="n">
        <f aca="false">100000*M25/((SUM(L9,M9)/2)*24*366)</f>
        <v>45.69323033214</v>
      </c>
      <c r="N41" s="45"/>
    </row>
    <row r="42" s="34" customFormat="true" ht="20.15" hidden="false" customHeight="true" outlineLevel="0" collapsed="false">
      <c r="A42" s="36" t="s">
        <v>113</v>
      </c>
      <c r="B42" s="81" t="n">
        <v>0</v>
      </c>
      <c r="C42" s="81" t="n">
        <v>0</v>
      </c>
      <c r="D42" s="81" t="n">
        <v>0</v>
      </c>
      <c r="E42" s="81" t="n">
        <f aca="false">100000*E27/((SUM(D11,E11)/2)*24*366)</f>
        <v>11.1921986631798</v>
      </c>
      <c r="F42" s="81" t="n">
        <f aca="false">100000*F27/((SUM(E11,F11)/2)*24*365)</f>
        <v>9.78391537667096</v>
      </c>
      <c r="G42" s="81" t="n">
        <f aca="false">100000*G27/((SUM(F11,G11)/2)*24*365)</f>
        <v>10.9342794801048</v>
      </c>
      <c r="H42" s="81" t="n">
        <f aca="false">100000*H27/((SUM(G11,H11)/2)*24*365)</f>
        <v>11.3676121454266</v>
      </c>
      <c r="I42" s="81" t="n">
        <f aca="false">100000*I27/((SUM(H11,I11)/2)*24*366)</f>
        <v>11.0007272889353</v>
      </c>
      <c r="J42" s="81" t="n">
        <f aca="false">100000*J27/((SUM(I11,J11)/2)*24*365)</f>
        <v>10.6014589389418</v>
      </c>
      <c r="K42" s="81" t="n">
        <f aca="false">100000*K27/((SUM(J11,K11)/2)*24*365)</f>
        <v>11.2022877921851</v>
      </c>
      <c r="L42" s="81" t="n">
        <f aca="false">100000*L27/((SUM(K11,L11)/2)*24*365)</f>
        <v>10.9278078562524</v>
      </c>
      <c r="M42" s="132" t="n">
        <f aca="false">100000*M27/((SUM(L11,M11)/2)*24*366)</f>
        <v>11.2262688619727</v>
      </c>
      <c r="N42" s="45"/>
    </row>
    <row r="43" s="34" customFormat="true" ht="20.15" hidden="false" customHeight="true" outlineLevel="0" collapsed="false">
      <c r="A43" s="80" t="s">
        <v>114</v>
      </c>
      <c r="B43" s="81" t="n">
        <f aca="false">100000*B28/(SUM(B12,B13)*24*365)</f>
        <v>36.4126694916435</v>
      </c>
      <c r="C43" s="81" t="n">
        <f aca="false">100000*C28/((SUM(B12,B13,C12,C13)/2)*24*365)</f>
        <v>24.9527537609396</v>
      </c>
      <c r="D43" s="81" t="n">
        <f aca="false">100000*D28/((SUM(C12,C13,D12,D13)/2)*24*365)</f>
        <v>39.0704755942526</v>
      </c>
      <c r="E43" s="81" t="n">
        <f aca="false">100000*E28/((SUM(D12,D13,E12,E13)/2)*24*366)</f>
        <v>35.852147871575</v>
      </c>
      <c r="F43" s="81" t="n">
        <f aca="false">100000*F28/((SUM(E12,E13,F12,F13)/2)*24*365)</f>
        <v>31.5519476858898</v>
      </c>
      <c r="G43" s="81" t="n">
        <f aca="false">100000*G28/((SUM(F12,F13,G12,G13)/2)*24*365)</f>
        <v>39.0882982071086</v>
      </c>
      <c r="H43" s="81" t="n">
        <f aca="false">100000*H28/((SUM(G12,G13,H12,H13)/2)*24*365)</f>
        <v>40.9963238088706</v>
      </c>
      <c r="I43" s="81" t="n">
        <f aca="false">100000*I28/((SUM(H12,H13,I12,I13)/2)*24*366)</f>
        <v>33.8763372611892</v>
      </c>
      <c r="J43" s="81" t="n">
        <f aca="false">100000*J28/((SUM(I12,I13,J12,J13)/2)*24*365)</f>
        <v>36.2731597488737</v>
      </c>
      <c r="K43" s="81" t="n">
        <f aca="false">100000*K28/((SUM(J12,J13,K12,K13)/2)*24*365)</f>
        <v>33.1682513182498</v>
      </c>
      <c r="L43" s="81" t="n">
        <f aca="false">100000*L28/((SUM(K12,K13,L12,L13)/2)*24*365)</f>
        <v>35.5450087129281</v>
      </c>
      <c r="M43" s="132" t="n">
        <f aca="false">100000*M28/((SUM(L12,L13,M12,M13)/2)*24*366)</f>
        <v>40.9670957851548</v>
      </c>
      <c r="N43" s="45"/>
    </row>
    <row r="44" s="34" customFormat="true" ht="20.15" hidden="false" customHeight="true" outlineLevel="0" collapsed="false">
      <c r="A44" s="80" t="s">
        <v>145</v>
      </c>
      <c r="B44" s="81" t="n">
        <f aca="false">100000*B29/(B14*24*365)</f>
        <v>57.997471602702</v>
      </c>
      <c r="C44" s="81" t="n">
        <f aca="false">100000*C29/((SUM(B14,C14)/2)*24*365)</f>
        <v>59.8825503740895</v>
      </c>
      <c r="D44" s="81" t="n">
        <f aca="false">100000*D29/((SUM(C14,D14)/2)*24*365)</f>
        <v>58.5419391201349</v>
      </c>
      <c r="E44" s="81" t="n">
        <f aca="false">100000*E29/((SUM(D14,E14)/2)*24*366)</f>
        <v>56.6065008629272</v>
      </c>
      <c r="F44" s="81" t="n">
        <f aca="false">100000*F29/((SUM(E14,F14)/2)*24*365)</f>
        <v>56.4735631280722</v>
      </c>
      <c r="G44" s="81" t="n">
        <f aca="false">100000*G29/((SUM(F14,G14)/2)*24*365)</f>
        <v>54.5130314609273</v>
      </c>
      <c r="H44" s="81" t="n">
        <f aca="false">100000*H29/((SUM(G14,H14)/2)*24*365)</f>
        <v>52.4871120460194</v>
      </c>
      <c r="I44" s="81" t="n">
        <f aca="false">100000*I29/((SUM(H14,I14)/2)*24*366)</f>
        <v>50.4315918918153</v>
      </c>
      <c r="J44" s="81" t="n">
        <f aca="false">100000*J29/((SUM(I14,J14)/2)*24*365)</f>
        <v>45.959715308542</v>
      </c>
      <c r="K44" s="81" t="n">
        <f aca="false">100000*K29/((SUM(J14,K14)/2)*24*365)</f>
        <v>41.9887459836726</v>
      </c>
      <c r="L44" s="81" t="n">
        <f aca="false">100000*L29/((SUM(K14,L14)/2)*24*365)</f>
        <v>39.0583332767555</v>
      </c>
      <c r="M44" s="132" t="n">
        <f aca="false">100000*M29/((SUM(L14,M14)/2)*24*366)</f>
        <v>37.724850398274</v>
      </c>
      <c r="N44" s="45"/>
    </row>
    <row r="45" s="34" customFormat="true" ht="20.15" hidden="false" customHeight="true" outlineLevel="0" collapsed="false">
      <c r="A45" s="80" t="s">
        <v>146</v>
      </c>
      <c r="B45" s="81" t="n">
        <f aca="false">100000*B30/(B15*24*365)</f>
        <v>43.8443416804816</v>
      </c>
      <c r="C45" s="81" t="n">
        <f aca="false">100000*C30/((SUM(B15,C15)/2)*24*365)</f>
        <v>47.1924331376386</v>
      </c>
      <c r="D45" s="81" t="n">
        <f aca="false">100000*D30/((SUM(C15,D15)/2)*24*365)</f>
        <v>45.137918180971</v>
      </c>
      <c r="E45" s="81" t="n">
        <f aca="false">100000*E30/((SUM(D15,E15)/2)*24*366)</f>
        <v>40.913804794384</v>
      </c>
      <c r="F45" s="81" t="n">
        <f aca="false">100000*F30/((SUM(E15,F15)/2)*24*365)</f>
        <v>42.344135239422</v>
      </c>
      <c r="G45" s="81" t="n">
        <f aca="false">100000*G30/((SUM(F15,G15)/2)*24*365)</f>
        <v>44.5041265401689</v>
      </c>
      <c r="H45" s="81" t="n">
        <f aca="false">100000*H30/((SUM(G15,H15)/2)*24*365)</f>
        <v>44.2649173914894</v>
      </c>
      <c r="I45" s="81" t="n">
        <f aca="false">100000*I30/((SUM(H15,I15)/2)*24*366)</f>
        <v>44.2810867021348</v>
      </c>
      <c r="J45" s="81" t="n">
        <f aca="false">100000*J30/((SUM(I15,J15)/2)*24*365)</f>
        <v>43.9230502522849</v>
      </c>
      <c r="K45" s="81" t="n">
        <f aca="false">100000*K30/((SUM(J15,K15)/2)*24*365)</f>
        <v>46.0347291829083</v>
      </c>
      <c r="L45" s="81" t="n">
        <f aca="false">100000*L30/((SUM(K15,L15)/2)*24*365)</f>
        <v>48.5600906462435</v>
      </c>
      <c r="M45" s="132" t="n">
        <f aca="false">100000*M30/((SUM(L15,M15)/2)*24*366)</f>
        <v>49.266078684298</v>
      </c>
      <c r="N45" s="45"/>
    </row>
    <row r="46" s="34" customFormat="true" ht="20.15" hidden="false" customHeight="true" outlineLevel="0" collapsed="false">
      <c r="A46" s="80" t="s">
        <v>147</v>
      </c>
      <c r="B46" s="81" t="n">
        <f aca="false">100000*B31/(B16*24*365)</f>
        <v>45.2126703340165</v>
      </c>
      <c r="C46" s="81" t="n">
        <f aca="false">100000*C31/((SUM(B16,C16)/2)*24*365)</f>
        <v>43.958685575607</v>
      </c>
      <c r="D46" s="81" t="n">
        <f aca="false">100000*D31/((SUM(C16,D16)/2)*24*365)</f>
        <v>37.5285076228261</v>
      </c>
      <c r="E46" s="81" t="n">
        <f aca="false">100000*E31/((SUM(D16,E16)/2)*24*366)</f>
        <v>39.7700252137787</v>
      </c>
      <c r="F46" s="81" t="n">
        <f aca="false">100000*F31/((SUM(E16,F16)/2)*24*365)</f>
        <v>35.5665898438512</v>
      </c>
      <c r="G46" s="81" t="n">
        <f aca="false">100000*G31/((SUM(F16,G16)/2)*24*365)</f>
        <v>35.4090019569472</v>
      </c>
      <c r="H46" s="81" t="n">
        <f aca="false">100000*H31/((SUM(G16,H16)/2)*24*365)</f>
        <v>36.6222275619563</v>
      </c>
      <c r="I46" s="81" t="n">
        <f aca="false">100000*I31/((SUM(H16,I16)/2)*24*366)</f>
        <v>31.8555350908087</v>
      </c>
      <c r="J46" s="81" t="n">
        <f aca="false">100000*J31/((SUM(I16,J16)/2)*24*365)</f>
        <v>36.474176184147</v>
      </c>
      <c r="K46" s="81" t="n">
        <f aca="false">100000*K31/((SUM(J16,K16)/2)*24*365)</f>
        <v>35.7761994365375</v>
      </c>
      <c r="L46" s="81" t="n">
        <f aca="false">100000*L31/((SUM(K16,L16)/2)*24*365)</f>
        <v>35.3847003819188</v>
      </c>
      <c r="M46" s="132" t="n">
        <f aca="false">100000*M31/((SUM(L16,M16)/2)*24*366)</f>
        <v>35.7915818831056</v>
      </c>
      <c r="N46" s="45"/>
    </row>
    <row r="47" s="34" customFormat="true" ht="20.15" hidden="false" customHeight="true" outlineLevel="0" collapsed="false">
      <c r="A47" s="80" t="s">
        <v>168</v>
      </c>
      <c r="B47" s="81" t="n">
        <f aca="false">100000*B33/(B17*24*365)</f>
        <v>65.5107161956477</v>
      </c>
      <c r="C47" s="81" t="n">
        <f aca="false">100000*C33/((SUM(B17,C17)/2)*24*365)</f>
        <v>64.5038874490929</v>
      </c>
      <c r="D47" s="81" t="n">
        <f aca="false">100000*D33/((SUM(C17,D17)/2)*24*365)</f>
        <v>63.2080710847834</v>
      </c>
      <c r="E47" s="81" t="n">
        <f aca="false">100000*E33/((SUM(D17,E17)/2)*24*366)</f>
        <v>65.9358128620424</v>
      </c>
      <c r="F47" s="81" t="n">
        <f aca="false">100000*F33/((SUM(E17,F17)/2)*24*365)</f>
        <v>64.6098152947468</v>
      </c>
      <c r="G47" s="81" t="n">
        <f aca="false">100000*G33/((SUM(F17,G17)/2)*24*365)</f>
        <v>63.1350528610803</v>
      </c>
      <c r="H47" s="81" t="n">
        <f aca="false">100000*H33/((SUM(G17,H17)/2)*24*365)</f>
        <v>66.7668050216767</v>
      </c>
      <c r="I47" s="81" t="n">
        <f aca="false">100000*I33/((SUM(H17,I17)/2)*24*366)</f>
        <v>61.7252728291235</v>
      </c>
      <c r="J47" s="81" t="n">
        <f aca="false">100000*J33/((SUM(I17,J17)/2)*24*365)</f>
        <v>57.3053711228527</v>
      </c>
      <c r="K47" s="81" t="n">
        <f aca="false">100000*K33/((SUM(J17,K17)/2)*24*365)</f>
        <v>55.9600834431455</v>
      </c>
      <c r="L47" s="81" t="n">
        <f aca="false">100000*L33/((SUM(K17,L17)/2)*24*365)</f>
        <v>58.3346397806863</v>
      </c>
      <c r="M47" s="132" t="n">
        <f aca="false">100000*M33/((SUM(L17,M17)/2)*24*366)</f>
        <v>56.9744951454068</v>
      </c>
      <c r="N47" s="45"/>
    </row>
    <row r="48" s="34" customFormat="true" ht="20.15" hidden="false" customHeight="true" outlineLevel="0" collapsed="false">
      <c r="A48" s="36" t="s">
        <v>149</v>
      </c>
      <c r="B48" s="81" t="n">
        <f aca="false">100000*B34/(B18*24*365)</f>
        <v>40.9056316590563</v>
      </c>
      <c r="C48" s="81" t="n">
        <f aca="false">100000*C34/((SUM(B18,C18)/2)*24*365)</f>
        <v>63.8671450315286</v>
      </c>
      <c r="D48" s="81" t="n">
        <f aca="false">100000*D34/((SUM(C18,D18)/2)*24*365)</f>
        <v>52.067966280295</v>
      </c>
      <c r="E48" s="81" t="n">
        <f aca="false">100000*E34/((SUM(D18,E18)/2)*24*366)</f>
        <v>57.7541917705852</v>
      </c>
      <c r="F48" s="81" t="n">
        <f aca="false">100000*F34/((SUM(E18,F18)/2)*24*365)</f>
        <v>57.3228181876648</v>
      </c>
      <c r="G48" s="81" t="n">
        <f aca="false">100000*G34/((SUM(F18,G18)/2)*24*365)</f>
        <v>57.5027554715793</v>
      </c>
      <c r="H48" s="81" t="n">
        <f aca="false">100000*H34/((SUM(G18,H18)/2)*24*365)</f>
        <v>58.5696087059228</v>
      </c>
      <c r="I48" s="81" t="n">
        <f aca="false">100000*I34/((SUM(H18,I18)/2)*24*366)</f>
        <v>62.1804398160635</v>
      </c>
      <c r="J48" s="81" t="n">
        <f aca="false">100000*J34/((SUM(I18,J18)/2)*24*365)</f>
        <v>62.4734233548425</v>
      </c>
      <c r="K48" s="81" t="n">
        <f aca="false">100000*K34/((SUM(J18,K18)/2)*24*365)</f>
        <v>61.7113361127655</v>
      </c>
      <c r="L48" s="81" t="n">
        <f aca="false">100000*L34/((SUM(K18,L18)/2)*24*365)</f>
        <v>62.3730357459031</v>
      </c>
      <c r="M48" s="132" t="n">
        <f aca="false">100000*M34/((SUM(L18,M18)/2)*24*366)</f>
        <v>61.9345022125058</v>
      </c>
      <c r="N48" s="45"/>
    </row>
    <row r="49" s="34" customFormat="true" ht="20.15" hidden="false" customHeight="true" outlineLevel="0" collapsed="false">
      <c r="A49" s="80" t="s">
        <v>169</v>
      </c>
      <c r="B49" s="81" t="n">
        <f aca="false">100000*B35/(B19*24*365)</f>
        <v>55.2351197628775</v>
      </c>
      <c r="C49" s="81" t="n">
        <f aca="false">100000*C35/((SUM(B19,C19)/2)*24*365)</f>
        <v>60.8402278584023</v>
      </c>
      <c r="D49" s="81" t="n">
        <f aca="false">100000*D35/((SUM(C19,D19)/2)*24*365)</f>
        <v>27.2281413833925</v>
      </c>
      <c r="E49" s="81" t="n">
        <f aca="false">100000*E35/((SUM(D19,E19)/2)*24*366)</f>
        <v>39.5551412243877</v>
      </c>
      <c r="F49" s="81" t="n">
        <f aca="false">100000*F35/((SUM(E19,F19)/2)*24*365)</f>
        <v>64.6142861950054</v>
      </c>
      <c r="G49" s="81" t="n">
        <f aca="false">100000*G35/((SUM(F19,G19)/2)*24*365)</f>
        <v>70.9127109284483</v>
      </c>
      <c r="H49" s="81" t="n">
        <f aca="false">100000*H35/((SUM(G19,H19)/2)*24*365)</f>
        <v>87.3042658897948</v>
      </c>
      <c r="I49" s="81" t="n">
        <f aca="false">100000*I35/((SUM(H19,I19)/2)*24*366)</f>
        <v>78.4991155424134</v>
      </c>
      <c r="J49" s="81" t="n">
        <f aca="false">100000*J35/((SUM(I19,J19)/2)*24*365)</f>
        <v>77.7026943224355</v>
      </c>
      <c r="K49" s="81" t="n">
        <f aca="false">100000*K35/((SUM(J19,K19)/2)*24*365)</f>
        <v>70.5848259309447</v>
      </c>
      <c r="L49" s="81" t="n">
        <f aca="false">100000*L35/((SUM(K19,L19)/2)*24*365)</f>
        <v>64.064400518899</v>
      </c>
      <c r="M49" s="132" t="n">
        <f aca="false">100000*M35/((SUM(L19,M19)/2)*24*366)</f>
        <v>67.1979901604672</v>
      </c>
      <c r="N49" s="45"/>
    </row>
    <row r="50" s="34" customFormat="true" ht="20.15" hidden="false" customHeight="true" outlineLevel="0" collapsed="false">
      <c r="A50" s="82" t="s">
        <v>170</v>
      </c>
      <c r="B50" s="83" t="n">
        <f aca="false">100000*(B36-B32)/(B20*24*365)</f>
        <v>33.6860679249416</v>
      </c>
      <c r="C50" s="83" t="n">
        <f aca="false">100000*(C36-C32)/((SUM(B20,C20)/2)*24*365)</f>
        <v>31.4129589358561</v>
      </c>
      <c r="D50" s="83" t="n">
        <f aca="false">100000*(D36-D32)/((SUM(C20,D20)/2)*24*365)</f>
        <v>33.8900762695089</v>
      </c>
      <c r="E50" s="83" t="n">
        <f aca="false">100000*(E36-E32)/((SUM(D20,E20)/2)*24*366)</f>
        <v>32.0173329416534</v>
      </c>
      <c r="F50" s="83" t="n">
        <f aca="false">100000*(F36-F32)/((SUM(E20,F20)/2)*24*365)</f>
        <v>33.8994231075975</v>
      </c>
      <c r="G50" s="83" t="n">
        <f aca="false">100000*(G36-G32)/((SUM(F20,G20)/2)*24*365)</f>
        <v>32.7589046793225</v>
      </c>
      <c r="H50" s="83" t="n">
        <f aca="false">100000*(H36-H32)/((SUM(G20,H20)/2)*24*365)</f>
        <v>33.9811842791592</v>
      </c>
      <c r="I50" s="83" t="n">
        <f aca="false">100000*(I36-I32)/((SUM(H20,I20)/2)*24*366)</f>
        <v>28.3249407336418</v>
      </c>
      <c r="J50" s="83" t="n">
        <f aca="false">100000*(J36-J32)/((SUM(I20,J20)/2)*24*365)</f>
        <v>29.7099626002521</v>
      </c>
      <c r="K50" s="83" t="n">
        <f aca="false">100000*(K36-K32)/((SUM(J20,K20)/2)*24*365)</f>
        <v>29.7472362038104</v>
      </c>
      <c r="L50" s="83" t="n">
        <f aca="false">100000*(L36-L32)/((SUM(K20,L20)/2)*24*365)</f>
        <v>30.0044134621883</v>
      </c>
      <c r="M50" s="133" t="n">
        <f aca="false">100000*(M36-M32)/((SUM(L20,M20)/2)*24*366)</f>
        <v>32.3812899369979</v>
      </c>
      <c r="N50" s="45"/>
    </row>
    <row r="51" s="34" customFormat="true" ht="20.15" hidden="false" customHeight="true" outlineLevel="0" collapsed="false">
      <c r="A51" s="75"/>
      <c r="B51" s="134"/>
      <c r="C51" s="134"/>
      <c r="D51" s="86"/>
      <c r="E51" s="86"/>
      <c r="F51" s="86"/>
      <c r="G51" s="86"/>
      <c r="H51" s="86"/>
      <c r="I51" s="86"/>
      <c r="J51" s="86"/>
      <c r="K51" s="86"/>
      <c r="L51" s="86"/>
      <c r="M51" s="86"/>
      <c r="N51" s="45"/>
    </row>
    <row r="52" s="34" customFormat="true" ht="45" hidden="false" customHeight="true" outlineLevel="0" collapsed="false">
      <c r="A52" s="90" t="s">
        <v>191</v>
      </c>
      <c r="B52" s="122" t="s">
        <v>180</v>
      </c>
      <c r="C52" s="122" t="s">
        <v>181</v>
      </c>
      <c r="D52" s="122" t="s">
        <v>182</v>
      </c>
      <c r="E52" s="122" t="s">
        <v>183</v>
      </c>
      <c r="F52" s="122" t="s">
        <v>184</v>
      </c>
      <c r="G52" s="122" t="s">
        <v>185</v>
      </c>
      <c r="H52" s="122" t="s">
        <v>186</v>
      </c>
      <c r="I52" s="122" t="s">
        <v>187</v>
      </c>
      <c r="J52" s="122" t="s">
        <v>188</v>
      </c>
      <c r="K52" s="122" t="s">
        <v>189</v>
      </c>
      <c r="L52" s="122" t="s">
        <v>128</v>
      </c>
      <c r="M52" s="135" t="s">
        <v>129</v>
      </c>
      <c r="N52" s="45"/>
    </row>
    <row r="53" s="34" customFormat="true" ht="20.15" hidden="false" customHeight="true" outlineLevel="0" collapsed="false">
      <c r="A53" s="136" t="s">
        <v>172</v>
      </c>
      <c r="B53" s="137" t="s">
        <v>192</v>
      </c>
      <c r="C53" s="130" t="n">
        <f aca="false">(C24/C$60)*100</f>
        <v>1.89127356576953</v>
      </c>
      <c r="D53" s="130" t="n">
        <f aca="false">(D24/D$60)*100</f>
        <v>2.93871711116305</v>
      </c>
      <c r="E53" s="130" t="n">
        <f aca="false">(E24/E$60)*100</f>
        <v>3.36489654357427</v>
      </c>
      <c r="F53" s="130" t="n">
        <f aca="false">(F24/F$60)*100</f>
        <v>4.7240122361032</v>
      </c>
      <c r="G53" s="130" t="n">
        <f aca="false">(G24/G$60)*100</f>
        <v>5.48798270313757</v>
      </c>
      <c r="H53" s="130" t="n">
        <f aca="false">(H24/H$60)*100</f>
        <v>6.74348653633346</v>
      </c>
      <c r="I53" s="130" t="n">
        <f aca="false">(I24/I$60)*100</f>
        <v>6.11905119926879</v>
      </c>
      <c r="J53" s="130" t="n">
        <f aca="false">(J24/J$60)*100</f>
        <v>8.49363832322581</v>
      </c>
      <c r="K53" s="130" t="n">
        <f aca="false">(K24/K$60)*100</f>
        <v>9.13141522703502</v>
      </c>
      <c r="L53" s="130" t="n">
        <f aca="false">(L24/L$60)*100</f>
        <v>9.82702647613812</v>
      </c>
      <c r="M53" s="131" t="n">
        <f aca="false">(M24/M$60)*100</f>
        <v>11.1181072834267</v>
      </c>
      <c r="N53" s="45"/>
    </row>
    <row r="54" s="34" customFormat="true" ht="20.15" hidden="false" customHeight="true" outlineLevel="0" collapsed="false">
      <c r="A54" s="80" t="s">
        <v>173</v>
      </c>
      <c r="B54" s="138" t="s">
        <v>192</v>
      </c>
      <c r="C54" s="81" t="n">
        <f aca="false">(C25/C$60)*100</f>
        <v>0.800816082958837</v>
      </c>
      <c r="D54" s="81" t="n">
        <f aca="false">(D25/D$60)*100</f>
        <v>1.39926137691518</v>
      </c>
      <c r="E54" s="81" t="n">
        <f aca="false">(E25/E$60)*100</f>
        <v>2.08951200006596</v>
      </c>
      <c r="F54" s="81" t="n">
        <f aca="false">(F25/F$60)*100</f>
        <v>3.2018677920309</v>
      </c>
      <c r="G54" s="81" t="n">
        <f aca="false">(G25/G$60)*100</f>
        <v>3.96472895272349</v>
      </c>
      <c r="H54" s="81" t="n">
        <f aca="false">(H25/H$60)*100</f>
        <v>5.14134710438952</v>
      </c>
      <c r="I54" s="81" t="n">
        <f aca="false">(I25/I$60)*100</f>
        <v>4.83709698819159</v>
      </c>
      <c r="J54" s="81" t="n">
        <f aca="false">(J25/J$60)*100</f>
        <v>6.18453741458381</v>
      </c>
      <c r="K54" s="81" t="n">
        <f aca="false">(K25/K$60)*100</f>
        <v>7.97213305923228</v>
      </c>
      <c r="L54" s="81" t="n">
        <f aca="false">(L25/L$60)*100</f>
        <v>9.87493861970778</v>
      </c>
      <c r="M54" s="132" t="n">
        <f aca="false">(M25/M$60)*100</f>
        <v>13.0389780638213</v>
      </c>
      <c r="N54" s="45"/>
    </row>
    <row r="55" s="34" customFormat="true" ht="20.15" hidden="false" customHeight="true" outlineLevel="0" collapsed="false">
      <c r="A55" s="80" t="s">
        <v>112</v>
      </c>
      <c r="B55" s="138" t="s">
        <v>192</v>
      </c>
      <c r="C55" s="81" t="n">
        <f aca="false">(C26/C$60)*100</f>
        <v>0.000494675045606945</v>
      </c>
      <c r="D55" s="81" t="n">
        <f aca="false">(D26/D$60)*100</f>
        <v>0.000255447277312477</v>
      </c>
      <c r="E55" s="81" t="n">
        <f aca="false">(E26/E$60)*100</f>
        <v>0.00115699708414749</v>
      </c>
      <c r="F55" s="81" t="n">
        <f aca="false">(F26/F$60)*100</f>
        <v>0.00132855500106061</v>
      </c>
      <c r="G55" s="81" t="n">
        <f aca="false">(G26/G$60)*100</f>
        <v>0.000656618238606786</v>
      </c>
      <c r="H55" s="81" t="n">
        <f aca="false">(H26/H$60)*100</f>
        <v>0.000590188122464035</v>
      </c>
      <c r="I55" s="81" t="n">
        <f aca="false">(I26/I$60)*100</f>
        <v>2.94841743694072E-006</v>
      </c>
      <c r="J55" s="81" t="n">
        <f aca="false">(J26/J$60)*100</f>
        <v>0.00123892287631174</v>
      </c>
      <c r="K55" s="81" t="n">
        <f aca="false">(K26/K$60)*100</f>
        <v>0.00279510946009305</v>
      </c>
      <c r="L55" s="81" t="n">
        <f aca="false">(L26/L$60)*100</f>
        <v>0.0043205549087248</v>
      </c>
      <c r="M55" s="132" t="n">
        <f aca="false">(M26/M$60)*100</f>
        <v>0.00361543096706368</v>
      </c>
      <c r="N55" s="45"/>
    </row>
    <row r="56" s="34" customFormat="true" ht="20.15" hidden="false" customHeight="true" outlineLevel="0" collapsed="false">
      <c r="A56" s="80" t="s">
        <v>113</v>
      </c>
      <c r="B56" s="138" t="s">
        <v>192</v>
      </c>
      <c r="C56" s="81" t="n">
        <f aca="false">(C27/C$60)*100</f>
        <v>0.0105425983264803</v>
      </c>
      <c r="D56" s="81" t="n">
        <f aca="false">(D27/D$60)*100</f>
        <v>0.0662151953084662</v>
      </c>
      <c r="E56" s="81" t="n">
        <f aca="false">(E27/E$60)*100</f>
        <v>0.37204189373765</v>
      </c>
      <c r="F56" s="81" t="n">
        <f aca="false">(F27/F$60)*100</f>
        <v>0.561080037065568</v>
      </c>
      <c r="G56" s="81" t="n">
        <f aca="false">(G27/G$60)*100</f>
        <v>1.19908842458947</v>
      </c>
      <c r="H56" s="81" t="n">
        <f aca="false">(H27/H$60)*100</f>
        <v>2.22290225009222</v>
      </c>
      <c r="I56" s="81" t="n">
        <f aca="false">(I27/I$60)*100</f>
        <v>3.06491825512656</v>
      </c>
      <c r="J56" s="81" t="n">
        <f aca="false">(J27/J$60)*100</f>
        <v>3.38774146429448</v>
      </c>
      <c r="K56" s="81" t="n">
        <f aca="false">(K27/K$60)*100</f>
        <v>3.80748007357449</v>
      </c>
      <c r="L56" s="81" t="n">
        <f aca="false">(L27/L$60)*100</f>
        <v>3.88513006445317</v>
      </c>
      <c r="M56" s="132" t="n">
        <f aca="false">(M27/M$60)*100</f>
        <v>4.21735855587892</v>
      </c>
      <c r="N56" s="45"/>
    </row>
    <row r="57" s="34" customFormat="true" ht="20.15" hidden="false" customHeight="true" outlineLevel="0" collapsed="false">
      <c r="A57" s="80" t="s">
        <v>114</v>
      </c>
      <c r="B57" s="138" t="s">
        <v>192</v>
      </c>
      <c r="C57" s="81" t="n">
        <f aca="false">(C28/C$60)*100</f>
        <v>0.939979427799691</v>
      </c>
      <c r="D57" s="81" t="n">
        <f aca="false">(D28/D$60)*100</f>
        <v>1.54674413422396</v>
      </c>
      <c r="E57" s="81" t="n">
        <f aca="false">(E28/E$60)*100</f>
        <v>1.45920142467289</v>
      </c>
      <c r="F57" s="81" t="n">
        <f aca="false">(F28/F$60)*100</f>
        <v>1.31222158957698</v>
      </c>
      <c r="G57" s="81" t="n">
        <f aca="false">(G28/G$60)*100</f>
        <v>1.74145804741848</v>
      </c>
      <c r="H57" s="81" t="n">
        <f aca="false">(H28/H$60)*100</f>
        <v>1.85828697897455</v>
      </c>
      <c r="I57" s="81" t="n">
        <f aca="false">(I28/I$60)*100</f>
        <v>1.58341515191721</v>
      </c>
      <c r="J57" s="81" t="n">
        <f aca="false">(J28/J$60)*100</f>
        <v>1.73918160125607</v>
      </c>
      <c r="K57" s="81" t="n">
        <f aca="false">(K28/K$60)*100</f>
        <v>1.63597456149842</v>
      </c>
      <c r="L57" s="81" t="n">
        <f aca="false">(L28/L$60)*100</f>
        <v>1.80551326277559</v>
      </c>
      <c r="M57" s="132" t="n">
        <f aca="false">(M28/M$60)*100</f>
        <v>2.16474570186797</v>
      </c>
      <c r="N57" s="45"/>
    </row>
    <row r="58" s="34" customFormat="true" ht="20.15" hidden="false" customHeight="true" outlineLevel="0" collapsed="false">
      <c r="A58" s="80" t="s">
        <v>174</v>
      </c>
      <c r="B58" s="138" t="s">
        <v>192</v>
      </c>
      <c r="C58" s="86" t="n">
        <f aca="false">C59-C53-C54-C55-C56-C57</f>
        <v>3.20912714719069</v>
      </c>
      <c r="D58" s="86" t="n">
        <f aca="false">D59-D53-D54-D55-D56-D57</f>
        <v>3.61779924018023</v>
      </c>
      <c r="E58" s="86" t="n">
        <f aca="false">E59-E53-E54-E55-E56-E57</f>
        <v>4.04916275733566</v>
      </c>
      <c r="F58" s="86" t="n">
        <f aca="false">F59-F53-F54-F55-F56-F57</f>
        <v>5.05188900425361</v>
      </c>
      <c r="G58" s="86" t="n">
        <f aca="false">G59-G53-G54-G55-G56-G57</f>
        <v>6.69011168425536</v>
      </c>
      <c r="H58" s="86" t="n">
        <f aca="false">H59-H53-H54-H55-H56-H57</f>
        <v>8.63355809664331</v>
      </c>
      <c r="I58" s="86" t="n">
        <f aca="false">I59-I53-I54-I55-I56-I57</f>
        <v>8.86457623870387</v>
      </c>
      <c r="J58" s="86" t="n">
        <f aca="false">J59-J53-J54-J55-J56-J57</f>
        <v>9.43065136591986</v>
      </c>
      <c r="K58" s="86" t="n">
        <f aca="false">K59-K53-K54-K55-K56-K57</f>
        <v>10.5092569216528</v>
      </c>
      <c r="L58" s="86" t="n">
        <f aca="false">L59-L53-L54-L55-L56-L57</f>
        <v>11.5210978347812</v>
      </c>
      <c r="M58" s="139" t="n">
        <f aca="false">M59-M53-M54-M55-M56-M57</f>
        <v>12.5998410236029</v>
      </c>
      <c r="N58" s="45"/>
    </row>
    <row r="59" s="34" customFormat="true" ht="20.15" hidden="false" customHeight="true" outlineLevel="0" collapsed="false">
      <c r="A59" s="90" t="s">
        <v>175</v>
      </c>
      <c r="B59" s="138" t="s">
        <v>192</v>
      </c>
      <c r="C59" s="81" t="n">
        <f aca="false">(C36/C$60)*100</f>
        <v>6.85223349709084</v>
      </c>
      <c r="D59" s="81" t="n">
        <f aca="false">(D36/D$60)*100</f>
        <v>9.56899250506818</v>
      </c>
      <c r="E59" s="81" t="n">
        <f aca="false">(E36/E$60)*100</f>
        <v>11.3359716164706</v>
      </c>
      <c r="F59" s="81" t="n">
        <f aca="false">(F36/F$60)*100</f>
        <v>14.8523992140313</v>
      </c>
      <c r="G59" s="81" t="n">
        <f aca="false">(G36/G$60)*100</f>
        <v>19.084026430363</v>
      </c>
      <c r="H59" s="81" t="n">
        <f aca="false">(H36/H$60)*100</f>
        <v>24.6001711545555</v>
      </c>
      <c r="I59" s="81" t="n">
        <f aca="false">(I36/I$60)*100</f>
        <v>24.4690607816255</v>
      </c>
      <c r="J59" s="81" t="n">
        <f aca="false">(J36/J$60)*100</f>
        <v>29.2369890921563</v>
      </c>
      <c r="K59" s="81" t="n">
        <f aca="false">(K36/K$60)*100</f>
        <v>33.0590549524531</v>
      </c>
      <c r="L59" s="81" t="n">
        <f aca="false">(L36/L$60)*100</f>
        <v>36.9180268127646</v>
      </c>
      <c r="M59" s="132" t="n">
        <f aca="false">(M36/M$60)*100</f>
        <v>43.1426460595649</v>
      </c>
      <c r="N59" s="45"/>
    </row>
    <row r="60" s="34" customFormat="true" ht="45" hidden="false" customHeight="true" outlineLevel="0" collapsed="false">
      <c r="A60" s="140" t="s">
        <v>193</v>
      </c>
      <c r="B60" s="141"/>
      <c r="C60" s="141" t="n">
        <f aca="false">SUM(Quarter!B60:E60)</f>
        <v>382069</v>
      </c>
      <c r="D60" s="142" t="n">
        <f aca="false">SUM(Quarter!F60:I60)</f>
        <v>367982</v>
      </c>
      <c r="E60" s="141" t="n">
        <f aca="false">SUM(Quarter!J60:M60)</f>
        <v>363873</v>
      </c>
      <c r="F60" s="141" t="n">
        <f aca="false">SUM(Quarter!N60:Q60)</f>
        <v>358284</v>
      </c>
      <c r="G60" s="141" t="n">
        <f aca="false">SUM(Quarter!R60:U60)</f>
        <v>338096</v>
      </c>
      <c r="H60" s="141" t="n">
        <f aca="false">SUM(Quarter!V60:Y60)</f>
        <v>338875</v>
      </c>
      <c r="I60" s="141" t="n">
        <f aca="false">SUM(Quarter!Z60:AC60)</f>
        <v>339165</v>
      </c>
      <c r="J60" s="141" t="n">
        <f aca="false">SUM(Quarter!AD60:AG60)</f>
        <v>338197</v>
      </c>
      <c r="K60" s="141" t="n">
        <f aca="false">SUM(Quarter!AH60:AK60)</f>
        <v>332724</v>
      </c>
      <c r="L60" s="141" t="n">
        <f aca="false">SUM(Quarter!AL60:AO60)</f>
        <v>323801</v>
      </c>
      <c r="M60" s="143" t="n">
        <f aca="false">SUM(Quarter!AP60:AS60)</f>
        <v>311996</v>
      </c>
      <c r="N60" s="45"/>
    </row>
    <row r="61" customFormat="false" ht="20.15" hidden="false" customHeight="true" outlineLevel="0" collapsed="false">
      <c r="A61" s="26"/>
      <c r="B61" s="144"/>
      <c r="C61" s="144"/>
      <c r="D61" s="144"/>
      <c r="E61" s="144"/>
      <c r="F61" s="144"/>
      <c r="G61" s="144"/>
      <c r="H61" s="144"/>
      <c r="I61" s="144"/>
      <c r="J61" s="144"/>
      <c r="K61" s="144"/>
      <c r="L61" s="144"/>
      <c r="M61" s="144"/>
    </row>
    <row r="62" s="147" customFormat="true" ht="20.15" hidden="false" customHeight="true" outlineLevel="0" collapsed="false">
      <c r="A62" s="26"/>
      <c r="B62" s="144"/>
      <c r="C62" s="145"/>
      <c r="D62" s="145"/>
      <c r="E62" s="146"/>
      <c r="F62" s="146"/>
      <c r="G62" s="146"/>
      <c r="H62" s="146"/>
      <c r="I62" s="146"/>
      <c r="J62" s="146"/>
      <c r="K62" s="146"/>
      <c r="L62" s="146"/>
      <c r="M62" s="146"/>
    </row>
    <row r="63" customFormat="false" ht="20.15" hidden="false" customHeight="true" outlineLevel="0" collapsed="false">
      <c r="A63" s="26"/>
      <c r="B63" s="144"/>
      <c r="C63" s="145"/>
      <c r="D63" s="145"/>
      <c r="E63" s="144"/>
      <c r="F63" s="144"/>
      <c r="G63" s="144"/>
      <c r="H63" s="144"/>
      <c r="I63" s="144"/>
      <c r="J63" s="144"/>
      <c r="K63" s="148"/>
      <c r="L63" s="144"/>
      <c r="M63" s="144"/>
    </row>
    <row r="64" customFormat="false" ht="20.15" hidden="false" customHeight="true" outlineLevel="0" collapsed="false">
      <c r="A64" s="26"/>
      <c r="B64" s="144"/>
      <c r="C64" s="145"/>
      <c r="D64" s="145"/>
      <c r="E64" s="144"/>
      <c r="F64" s="144"/>
      <c r="G64" s="144"/>
      <c r="H64" s="144"/>
      <c r="I64" s="144"/>
      <c r="J64" s="144"/>
      <c r="K64" s="144"/>
      <c r="L64" s="144"/>
      <c r="M64" s="144"/>
    </row>
    <row r="65" customFormat="false" ht="20.15" hidden="false" customHeight="true" outlineLevel="0" collapsed="false">
      <c r="A65" s="26"/>
      <c r="B65" s="144"/>
      <c r="C65" s="145"/>
      <c r="D65" s="145"/>
      <c r="E65" s="144"/>
      <c r="F65" s="144"/>
      <c r="G65" s="144"/>
      <c r="H65" s="144"/>
      <c r="I65" s="144"/>
      <c r="J65" s="144"/>
      <c r="K65" s="144"/>
      <c r="L65" s="144"/>
      <c r="M65" s="144"/>
    </row>
    <row r="66" customFormat="false" ht="20.15" hidden="false" customHeight="true" outlineLevel="0" collapsed="false">
      <c r="A66" s="26"/>
      <c r="B66" s="144"/>
      <c r="C66" s="145"/>
      <c r="D66" s="145"/>
      <c r="E66" s="144"/>
      <c r="F66" s="144"/>
      <c r="G66" s="144"/>
      <c r="H66" s="144"/>
      <c r="I66" s="144"/>
      <c r="J66" s="144"/>
      <c r="K66" s="144"/>
      <c r="L66" s="144"/>
      <c r="M66" s="144"/>
    </row>
    <row r="67" customFormat="false" ht="20.15" hidden="false" customHeight="true" outlineLevel="0" collapsed="false">
      <c r="A67" s="26"/>
      <c r="B67" s="144"/>
      <c r="C67" s="145"/>
      <c r="D67" s="145"/>
      <c r="E67" s="144"/>
      <c r="F67" s="144"/>
      <c r="G67" s="144"/>
      <c r="H67" s="144"/>
      <c r="I67" s="144"/>
      <c r="J67" s="144"/>
      <c r="K67" s="144"/>
      <c r="L67" s="144"/>
      <c r="M67" s="144"/>
    </row>
    <row r="68" customFormat="false" ht="20.15" hidden="false" customHeight="true" outlineLevel="0" collapsed="false">
      <c r="A68" s="26"/>
      <c r="B68" s="144"/>
      <c r="C68" s="145"/>
      <c r="D68" s="145"/>
      <c r="E68" s="144"/>
      <c r="F68" s="144"/>
      <c r="G68" s="144"/>
      <c r="H68" s="144"/>
      <c r="I68" s="144"/>
      <c r="J68" s="144"/>
      <c r="K68" s="144"/>
      <c r="L68" s="144"/>
      <c r="M68" s="144"/>
    </row>
    <row r="69" s="149" customFormat="true" ht="20.15" hidden="false" customHeight="true" outlineLevel="0" collapsed="false">
      <c r="A69" s="26"/>
      <c r="B69" s="144"/>
      <c r="C69" s="145"/>
      <c r="D69" s="145"/>
      <c r="E69" s="145"/>
      <c r="F69" s="145"/>
      <c r="G69" s="145"/>
      <c r="H69" s="145"/>
      <c r="I69" s="145"/>
      <c r="J69" s="145"/>
      <c r="K69" s="145"/>
      <c r="L69" s="145"/>
      <c r="M69" s="145"/>
    </row>
    <row r="70" s="149" customFormat="true" ht="20.15" hidden="false" customHeight="true" outlineLevel="0" collapsed="false">
      <c r="A70" s="26"/>
      <c r="B70" s="144"/>
      <c r="C70" s="145"/>
      <c r="D70" s="145"/>
      <c r="E70" s="145"/>
      <c r="F70" s="145"/>
      <c r="G70" s="145"/>
      <c r="H70" s="145"/>
      <c r="I70" s="145"/>
      <c r="J70" s="145"/>
      <c r="K70" s="145"/>
      <c r="L70" s="145"/>
      <c r="M70" s="145"/>
    </row>
    <row r="71" s="149" customFormat="true" ht="20.15" hidden="false" customHeight="true" outlineLevel="0" collapsed="false">
      <c r="A71" s="26"/>
      <c r="B71" s="144"/>
      <c r="C71" s="145"/>
      <c r="D71" s="145"/>
      <c r="E71" s="145"/>
      <c r="F71" s="145"/>
      <c r="G71" s="145"/>
      <c r="H71" s="145"/>
      <c r="I71" s="145"/>
      <c r="J71" s="145"/>
      <c r="K71" s="145"/>
      <c r="L71" s="145"/>
      <c r="M71" s="145"/>
    </row>
    <row r="72" s="149" customFormat="true" ht="20.15" hidden="false" customHeight="true" outlineLevel="0" collapsed="false">
      <c r="A72" s="26"/>
      <c r="B72" s="144"/>
      <c r="C72" s="145"/>
      <c r="D72" s="145"/>
      <c r="E72" s="145"/>
      <c r="F72" s="145"/>
      <c r="G72" s="145"/>
      <c r="H72" s="145"/>
      <c r="I72" s="145"/>
      <c r="J72" s="145"/>
      <c r="K72" s="145"/>
      <c r="L72" s="145"/>
      <c r="M72" s="145"/>
    </row>
    <row r="73" s="149" customFormat="true" ht="20.15" hidden="false" customHeight="true" outlineLevel="0" collapsed="false">
      <c r="A73" s="26"/>
      <c r="B73" s="144"/>
      <c r="C73" s="144"/>
      <c r="D73" s="144"/>
      <c r="E73" s="145"/>
      <c r="F73" s="145"/>
      <c r="G73" s="145"/>
      <c r="H73" s="145"/>
      <c r="I73" s="145"/>
      <c r="J73" s="145"/>
      <c r="K73" s="145"/>
      <c r="L73" s="145"/>
      <c r="M73" s="145"/>
    </row>
    <row r="74" s="149" customFormat="true" ht="20.15" hidden="false" customHeight="true" outlineLevel="0" collapsed="false">
      <c r="A74" s="26"/>
      <c r="B74" s="144"/>
      <c r="C74" s="144"/>
      <c r="D74" s="144"/>
      <c r="E74" s="145"/>
      <c r="F74" s="145"/>
      <c r="G74" s="145"/>
      <c r="H74" s="145"/>
      <c r="I74" s="145"/>
      <c r="J74" s="145"/>
      <c r="K74" s="145"/>
      <c r="L74" s="145"/>
      <c r="M74" s="145"/>
    </row>
    <row r="75" s="149" customFormat="true" ht="20.15" hidden="false" customHeight="true" outlineLevel="0" collapsed="false">
      <c r="A75" s="26"/>
      <c r="B75" s="144"/>
      <c r="C75" s="144"/>
      <c r="D75" s="144"/>
      <c r="E75" s="145"/>
      <c r="F75" s="145"/>
      <c r="G75" s="145"/>
      <c r="H75" s="145"/>
      <c r="I75" s="145"/>
      <c r="J75" s="145"/>
      <c r="K75" s="145"/>
      <c r="L75" s="145"/>
      <c r="M75" s="145"/>
    </row>
    <row r="76" s="149" customFormat="true" ht="20.15" hidden="false" customHeight="true" outlineLevel="0" collapsed="false">
      <c r="A76" s="26"/>
      <c r="B76" s="144"/>
      <c r="C76" s="144"/>
      <c r="D76" s="144"/>
      <c r="E76" s="145"/>
      <c r="F76" s="145"/>
      <c r="G76" s="145"/>
      <c r="H76" s="145"/>
      <c r="I76" s="145"/>
      <c r="J76" s="145"/>
      <c r="K76" s="145"/>
      <c r="L76" s="145"/>
      <c r="M76" s="145"/>
    </row>
    <row r="77" s="149" customFormat="true" ht="20.15" hidden="false" customHeight="true" outlineLevel="0" collapsed="false">
      <c r="A77" s="17"/>
      <c r="B77" s="144"/>
      <c r="C77" s="144"/>
      <c r="D77" s="144"/>
      <c r="E77" s="145"/>
      <c r="F77" s="145"/>
      <c r="G77" s="145"/>
      <c r="H77" s="145"/>
      <c r="I77" s="145"/>
      <c r="J77" s="145"/>
      <c r="K77" s="145"/>
      <c r="L77" s="145"/>
      <c r="M77" s="145"/>
    </row>
    <row r="78" s="149" customFormat="true" ht="20.15" hidden="false" customHeight="true" outlineLevel="0" collapsed="false">
      <c r="A78" s="26"/>
      <c r="B78" s="144"/>
      <c r="C78" s="144"/>
      <c r="D78" s="144"/>
      <c r="E78" s="145"/>
      <c r="F78" s="145"/>
      <c r="G78" s="145"/>
      <c r="H78" s="145"/>
      <c r="I78" s="145"/>
      <c r="J78" s="145"/>
      <c r="K78" s="145"/>
      <c r="L78" s="145"/>
      <c r="M78" s="145"/>
    </row>
    <row r="79" s="149" customFormat="true" ht="20.15" hidden="false" customHeight="true" outlineLevel="0" collapsed="false">
      <c r="A79" s="150"/>
      <c r="B79" s="144"/>
      <c r="C79" s="144"/>
      <c r="D79" s="144"/>
      <c r="E79" s="145"/>
      <c r="F79" s="145"/>
      <c r="G79" s="145"/>
      <c r="H79" s="145"/>
      <c r="I79" s="145"/>
      <c r="J79" s="145"/>
      <c r="K79" s="145"/>
      <c r="L79" s="145"/>
      <c r="M79" s="145"/>
    </row>
    <row r="80" s="149" customFormat="true" ht="20.15" hidden="false" customHeight="true" outlineLevel="0" collapsed="false">
      <c r="A80" s="107"/>
      <c r="B80" s="108"/>
      <c r="C80" s="108"/>
      <c r="D80" s="108"/>
      <c r="E80" s="145"/>
      <c r="F80" s="145"/>
      <c r="G80" s="145"/>
      <c r="H80" s="145"/>
      <c r="I80" s="145"/>
      <c r="J80" s="145"/>
      <c r="K80" s="145"/>
      <c r="L80" s="145"/>
      <c r="M80" s="14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7" topLeftCell="AP20" activePane="bottomRight" state="frozen"/>
      <selection pane="topLeft" activeCell="A1" activeCellId="0" sqref="A1"/>
      <selection pane="topRight" activeCell="AP1" activeCellId="0" sqref="AP1"/>
      <selection pane="bottomLeft" activeCell="A20" activeCellId="0" sqref="A20"/>
      <selection pane="bottomRight" activeCell="AV10" activeCellId="0" sqref="AV10"/>
    </sheetView>
  </sheetViews>
  <sheetFormatPr defaultColWidth="9.19140625" defaultRowHeight="20.15" zeroHeight="false" outlineLevelRow="0" outlineLevelCol="0"/>
  <cols>
    <col collapsed="false" customWidth="true" hidden="false" outlineLevel="0" max="1" min="1" style="26" width="24.03"/>
    <col collapsed="false" customWidth="true" hidden="false" outlineLevel="0" max="47" min="2" style="26" width="13.55"/>
    <col collapsed="false" customWidth="true" hidden="false" outlineLevel="0" max="48" min="48" style="26" width="13.82"/>
    <col collapsed="false" customWidth="false" hidden="false" outlineLevel="0" max="49" min="49" style="26" width="9.18"/>
    <col collapsed="false" customWidth="true" hidden="false" outlineLevel="0" max="50" min="50" style="26" width="9.54"/>
    <col collapsed="false" customWidth="false" hidden="false" outlineLevel="0" max="1024" min="51" style="26" width="9.18"/>
  </cols>
  <sheetData>
    <row r="1" customFormat="false" ht="45" hidden="false" customHeight="true" outlineLevel="0" collapsed="false">
      <c r="A1" s="28" t="s">
        <v>194</v>
      </c>
      <c r="P1" s="151"/>
    </row>
    <row r="2" customFormat="false" ht="20.15" hidden="false" customHeight="true" outlineLevel="0" collapsed="false">
      <c r="A2" s="14" t="s">
        <v>122</v>
      </c>
      <c r="B2" s="152"/>
      <c r="C2" s="152"/>
      <c r="D2" s="152"/>
      <c r="E2" s="152"/>
      <c r="F2" s="152"/>
      <c r="G2" s="152"/>
      <c r="H2" s="152"/>
      <c r="P2" s="153"/>
    </row>
    <row r="3" customFormat="false" ht="20.15" hidden="false" customHeight="true" outlineLevel="0" collapsed="false">
      <c r="A3" s="14" t="s">
        <v>123</v>
      </c>
    </row>
    <row r="4" customFormat="false" ht="20.15" hidden="false" customHeight="true" outlineLevel="0" collapsed="false">
      <c r="A4" s="14" t="s">
        <v>124</v>
      </c>
    </row>
    <row r="5" s="34" customFormat="true" ht="20.15" hidden="false" customHeight="true" outlineLevel="0" collapsed="false">
      <c r="A5" s="14" t="s">
        <v>179</v>
      </c>
      <c r="B5" s="154"/>
      <c r="C5" s="154"/>
      <c r="D5" s="154"/>
      <c r="E5" s="154"/>
      <c r="F5" s="154"/>
      <c r="G5" s="154"/>
      <c r="H5" s="154"/>
      <c r="I5" s="154"/>
      <c r="J5" s="154"/>
      <c r="K5" s="154"/>
      <c r="L5" s="154"/>
      <c r="M5" s="154"/>
      <c r="N5" s="154"/>
      <c r="O5" s="154"/>
      <c r="P5" s="154"/>
      <c r="Q5" s="154"/>
      <c r="R5" s="154"/>
      <c r="S5" s="154"/>
      <c r="T5" s="154"/>
      <c r="U5" s="154"/>
      <c r="V5" s="154"/>
      <c r="W5" s="154"/>
      <c r="X5" s="154"/>
      <c r="Y5" s="154"/>
      <c r="Z5" s="155"/>
      <c r="AA5" s="155"/>
      <c r="AB5" s="155"/>
      <c r="AC5" s="155"/>
      <c r="AD5" s="155"/>
      <c r="AE5" s="155"/>
      <c r="AF5" s="155"/>
      <c r="AG5" s="155"/>
      <c r="AH5" s="155"/>
      <c r="AI5" s="155"/>
      <c r="AJ5" s="155"/>
      <c r="AK5" s="155"/>
      <c r="AL5" s="155"/>
      <c r="AM5" s="155"/>
      <c r="AN5" s="155"/>
      <c r="AO5" s="155"/>
      <c r="AP5" s="155"/>
      <c r="AQ5" s="155"/>
      <c r="AR5" s="155"/>
      <c r="AS5" s="155"/>
      <c r="AT5" s="155"/>
      <c r="AU5" s="155"/>
    </row>
    <row r="6" s="66" customFormat="true" ht="20.15" hidden="false" customHeight="true" outlineLevel="0" collapsed="false">
      <c r="A6" s="156" t="s">
        <v>126</v>
      </c>
      <c r="B6" s="157"/>
      <c r="C6" s="157"/>
      <c r="D6" s="157"/>
      <c r="E6" s="157"/>
      <c r="F6" s="157"/>
      <c r="G6" s="157"/>
      <c r="H6" s="157"/>
      <c r="I6" s="157"/>
      <c r="J6" s="157"/>
      <c r="K6" s="157"/>
      <c r="L6" s="157"/>
      <c r="M6" s="157"/>
      <c r="N6" s="157"/>
      <c r="O6" s="157"/>
      <c r="P6" s="157"/>
      <c r="Q6" s="157"/>
      <c r="R6" s="157"/>
      <c r="S6" s="157"/>
      <c r="T6" s="157"/>
      <c r="U6" s="157"/>
      <c r="V6" s="157"/>
      <c r="W6" s="157"/>
      <c r="X6" s="157"/>
      <c r="Y6" s="157"/>
      <c r="Z6" s="158"/>
      <c r="AA6" s="158"/>
      <c r="AB6" s="158"/>
      <c r="AC6" s="158"/>
      <c r="AD6" s="158"/>
      <c r="AE6" s="158"/>
      <c r="AF6" s="158"/>
      <c r="AG6" s="158"/>
      <c r="AH6" s="158"/>
      <c r="AI6" s="158"/>
      <c r="AJ6" s="158"/>
      <c r="AK6" s="158"/>
      <c r="AL6" s="158"/>
      <c r="AM6" s="158"/>
      <c r="AN6" s="158"/>
      <c r="AO6" s="159"/>
      <c r="AP6" s="158"/>
      <c r="AQ6" s="158"/>
      <c r="AR6" s="158"/>
      <c r="AS6" s="158"/>
      <c r="AT6" s="158"/>
      <c r="AU6" s="158"/>
    </row>
    <row r="7" s="66" customFormat="true" ht="45" hidden="false" customHeight="true" outlineLevel="0" collapsed="false">
      <c r="A7" s="160" t="s">
        <v>127</v>
      </c>
      <c r="B7" s="161" t="s">
        <v>195</v>
      </c>
      <c r="C7" s="161" t="s">
        <v>196</v>
      </c>
      <c r="D7" s="161" t="s">
        <v>197</v>
      </c>
      <c r="E7" s="161" t="s">
        <v>198</v>
      </c>
      <c r="F7" s="161" t="s">
        <v>199</v>
      </c>
      <c r="G7" s="161" t="s">
        <v>200</v>
      </c>
      <c r="H7" s="161" t="s">
        <v>201</v>
      </c>
      <c r="I7" s="161" t="s">
        <v>202</v>
      </c>
      <c r="J7" s="161" t="s">
        <v>203</v>
      </c>
      <c r="K7" s="161" t="s">
        <v>204</v>
      </c>
      <c r="L7" s="161" t="s">
        <v>205</v>
      </c>
      <c r="M7" s="161" t="s">
        <v>206</v>
      </c>
      <c r="N7" s="162" t="s">
        <v>207</v>
      </c>
      <c r="O7" s="162" t="s">
        <v>208</v>
      </c>
      <c r="P7" s="162" t="s">
        <v>209</v>
      </c>
      <c r="Q7" s="162" t="s">
        <v>210</v>
      </c>
      <c r="R7" s="162" t="s">
        <v>211</v>
      </c>
      <c r="S7" s="162" t="s">
        <v>212</v>
      </c>
      <c r="T7" s="162" t="s">
        <v>213</v>
      </c>
      <c r="U7" s="162" t="s">
        <v>214</v>
      </c>
      <c r="V7" s="162" t="s">
        <v>215</v>
      </c>
      <c r="W7" s="162" t="s">
        <v>216</v>
      </c>
      <c r="X7" s="162" t="s">
        <v>217</v>
      </c>
      <c r="Y7" s="162" t="s">
        <v>218</v>
      </c>
      <c r="Z7" s="162" t="s">
        <v>219</v>
      </c>
      <c r="AA7" s="162" t="s">
        <v>220</v>
      </c>
      <c r="AB7" s="162" t="s">
        <v>221</v>
      </c>
      <c r="AC7" s="162" t="s">
        <v>222</v>
      </c>
      <c r="AD7" s="162" t="s">
        <v>223</v>
      </c>
      <c r="AE7" s="162" t="s">
        <v>224</v>
      </c>
      <c r="AF7" s="162" t="s">
        <v>225</v>
      </c>
      <c r="AG7" s="162" t="s">
        <v>226</v>
      </c>
      <c r="AH7" s="162" t="s">
        <v>227</v>
      </c>
      <c r="AI7" s="162" t="s">
        <v>228</v>
      </c>
      <c r="AJ7" s="162" t="s">
        <v>229</v>
      </c>
      <c r="AK7" s="162" t="s">
        <v>230</v>
      </c>
      <c r="AL7" s="162" t="s">
        <v>231</v>
      </c>
      <c r="AM7" s="162" t="s">
        <v>232</v>
      </c>
      <c r="AN7" s="162" t="s">
        <v>233</v>
      </c>
      <c r="AO7" s="162" t="s">
        <v>234</v>
      </c>
      <c r="AP7" s="162" t="s">
        <v>235</v>
      </c>
      <c r="AQ7" s="162" t="s">
        <v>236</v>
      </c>
      <c r="AR7" s="162" t="s">
        <v>237</v>
      </c>
      <c r="AS7" s="162" t="s">
        <v>238</v>
      </c>
      <c r="AT7" s="162" t="s">
        <v>239</v>
      </c>
      <c r="AU7" s="162" t="s">
        <v>240</v>
      </c>
      <c r="AV7" s="162" t="s">
        <v>241</v>
      </c>
    </row>
    <row r="8" s="34" customFormat="true" ht="20.15" hidden="false" customHeight="true" outlineLevel="0" collapsed="false">
      <c r="A8" s="36" t="s">
        <v>141</v>
      </c>
      <c r="B8" s="112" t="n">
        <v>3913</v>
      </c>
      <c r="C8" s="112" t="n">
        <v>3920</v>
      </c>
      <c r="D8" s="112" t="n">
        <v>4035</v>
      </c>
      <c r="E8" s="112" t="n">
        <v>4080</v>
      </c>
      <c r="F8" s="112" t="n">
        <v>4176</v>
      </c>
      <c r="G8" s="112" t="n">
        <v>4345</v>
      </c>
      <c r="H8" s="112" t="n">
        <v>4524</v>
      </c>
      <c r="I8" s="112" t="n">
        <v>4758</v>
      </c>
      <c r="J8" s="112" t="n">
        <v>5102</v>
      </c>
      <c r="K8" s="112" t="n">
        <v>5429</v>
      </c>
      <c r="L8" s="112" t="n">
        <v>5765</v>
      </c>
      <c r="M8" s="112" t="n">
        <v>6035</v>
      </c>
      <c r="N8" s="112" t="n">
        <v>6737</v>
      </c>
      <c r="O8" s="112" t="n">
        <v>7072</v>
      </c>
      <c r="P8" s="112" t="n">
        <v>7424</v>
      </c>
      <c r="Q8" s="37" t="n">
        <v>7586</v>
      </c>
      <c r="R8" s="112" t="n">
        <v>7668</v>
      </c>
      <c r="S8" s="112" t="n">
        <v>7998</v>
      </c>
      <c r="T8" s="112" t="n">
        <v>8281</v>
      </c>
      <c r="U8" s="112" t="n">
        <v>8573</v>
      </c>
      <c r="V8" s="112" t="n">
        <f aca="false">'England - Qtr'!S8+'Northern Ireland - Qtr'!S8+'Scotland - Qtr'!S8+'Wales - Qtr'!S8</f>
        <v>8689.07</v>
      </c>
      <c r="W8" s="112" t="n">
        <f aca="false">'England - Qtr'!T8+'Northern Ireland - Qtr'!T8+'Scotland - Qtr'!T8+'Wales - Qtr'!T8</f>
        <v>8791.5</v>
      </c>
      <c r="X8" s="112" t="n">
        <f aca="false">'England - Qtr'!U8+'Northern Ireland - Qtr'!U8+'Scotland - Qtr'!U8+'Wales - Qtr'!U8</f>
        <v>9003.37</v>
      </c>
      <c r="Y8" s="112" t="n">
        <f aca="false">'England - Qtr'!V8+'Northern Ireland - Qtr'!V8+'Scotland - Qtr'!V8+'Wales - Qtr'!V8</f>
        <v>9212.24</v>
      </c>
      <c r="Z8" s="112" t="n">
        <f aca="false">'England - Qtr'!W8+'Northern Ireland - Qtr'!W8+'Scotland - Qtr'!W8+'Wales - Qtr'!W8</f>
        <v>9391.77</v>
      </c>
      <c r="AA8" s="112" t="n">
        <f aca="false">'England - Qtr'!X8+'Northern Ireland - Qtr'!X8+'Scotland - Qtr'!X8+'Wales - Qtr'!X8</f>
        <v>9546.4</v>
      </c>
      <c r="AB8" s="112" t="n">
        <f aca="false">'England - Qtr'!Y8+'Northern Ireland - Qtr'!Y8+'Scotland - Qtr'!Y8+'Wales - Qtr'!Y8</f>
        <v>10182.83</v>
      </c>
      <c r="AC8" s="112" t="n">
        <f aca="false">'England - Qtr'!Z8+'Northern Ireland - Qtr'!Z8+'Scotland - Qtr'!Z8+'Wales - Qtr'!Z8</f>
        <v>10832.53</v>
      </c>
      <c r="AD8" s="112" t="n">
        <f aca="false">'England - Qtr'!AA8+'Northern Ireland - Qtr'!AA8+'Scotland - Qtr'!AA8+'Wales - Qtr'!AA8</f>
        <v>11965.07</v>
      </c>
      <c r="AE8" s="112" t="n">
        <f aca="false">'England - Qtr'!AB8+'Northern Ireland - Qtr'!AB8+'Scotland - Qtr'!AB8+'Wales - Qtr'!AB8</f>
        <v>12313.76</v>
      </c>
      <c r="AF8" s="112" t="n">
        <f aca="false">'England - Qtr'!AC8+'Northern Ireland - Qtr'!AC8+'Scotland - Qtr'!AC8+'Wales - Qtr'!AC8</f>
        <v>12566.78</v>
      </c>
      <c r="AG8" s="112" t="n">
        <f aca="false">'England - Qtr'!AD8+'Northern Ireland - Qtr'!AD8+'Scotland - Qtr'!AD8+'Wales - Qtr'!AD8</f>
        <v>12597.15</v>
      </c>
      <c r="AH8" s="112" t="n">
        <f aca="false">'England - Qtr'!AE8+'Northern Ireland - Qtr'!AE8+'Scotland - Qtr'!AE8+'Wales - Qtr'!AE8</f>
        <v>13045.42</v>
      </c>
      <c r="AI8" s="112" t="n">
        <f aca="false">'England - Qtr'!AF8+'Northern Ireland - Qtr'!AF8+'Scotland - Qtr'!AF8+'Wales - Qtr'!AF8</f>
        <v>13141.59</v>
      </c>
      <c r="AJ8" s="112" t="n">
        <f aca="false">'England - Qtr'!AG8+'Northern Ireland - Qtr'!AG8+'Scotland - Qtr'!AG8+'Wales - Qtr'!AG8</f>
        <v>13287.91</v>
      </c>
      <c r="AK8" s="112" t="n">
        <f aca="false">'England - Qtr'!AH8+'Northern Ireland - Qtr'!AH8+'Scotland - Qtr'!AH8+'Wales - Qtr'!AH8</f>
        <v>13424.85</v>
      </c>
      <c r="AL8" s="112" t="n">
        <f aca="false">'England - Qtr'!AI8+'Northern Ireland - Qtr'!AI8+'Scotland - Qtr'!AI8+'Wales - Qtr'!AI8</f>
        <v>13669.56</v>
      </c>
      <c r="AM8" s="112" t="n">
        <f aca="false">'England - Qtr'!AJ8+'Northern Ireland - Qtr'!AJ8+'Scotland - Qtr'!AJ8+'Wales - Qtr'!AJ8</f>
        <v>13875.98</v>
      </c>
      <c r="AN8" s="112" t="n">
        <f aca="false">'England - Qtr'!AK8+'Northern Ireland - Qtr'!AK8+'Scotland - Qtr'!AK8+'Wales - Qtr'!AK8</f>
        <v>13961.58</v>
      </c>
      <c r="AO8" s="112" t="n">
        <f aca="false">'England - Qtr'!AL8+'Northern Ireland - Qtr'!AL8+'Scotland - Qtr'!AL8+'Wales - Qtr'!AL8</f>
        <v>13993.66</v>
      </c>
      <c r="AP8" s="112" t="n">
        <f aca="false">'England - Qtr'!AM8+'Northern Ireland - Qtr'!AM8+'Scotland - Qtr'!AM8+'Wales - Qtr'!AM8</f>
        <v>13962.99</v>
      </c>
      <c r="AQ8" s="112" t="n">
        <f aca="false">'England - Qtr'!AN8+'Northern Ireland - Qtr'!AN8+'Scotland - Qtr'!AN8+'Wales - Qtr'!AN8</f>
        <v>13965.04</v>
      </c>
      <c r="AR8" s="112" t="n">
        <f aca="false">'England - Qtr'!AO8+'Northern Ireland - Qtr'!AO8+'Scotland - Qtr'!AO8+'Wales - Qtr'!AO8</f>
        <v>13967.34</v>
      </c>
      <c r="AS8" s="112" t="n">
        <f aca="false">'England - Qtr'!AP8+'Northern Ireland - Qtr'!AP8+'Scotland - Qtr'!AP8+'Wales - Qtr'!AP8</f>
        <v>14101.94</v>
      </c>
      <c r="AT8" s="112" t="n">
        <f aca="false">'England - Qtr'!AQ8+'Northern Ireland - Qtr'!AQ8+'Scotland - Qtr'!AQ8+'Wales - Qtr'!AQ8</f>
        <v>14129.95</v>
      </c>
      <c r="AU8" s="112" t="n">
        <f aca="false">'England - Qtr'!AR8+'Northern Ireland - Qtr'!AR8+'Scotland - Qtr'!AR8+'Wales - Qtr'!AR8</f>
        <v>14224.25</v>
      </c>
      <c r="AV8" s="112" t="n">
        <f aca="false">'England - Qtr'!AS8+'Northern Ireland - Qtr'!AS8+'Scotland - Qtr'!AS8+'Wales - Qtr'!AS8</f>
        <v>14367.52</v>
      </c>
      <c r="AW8" s="163"/>
    </row>
    <row r="9" s="34" customFormat="true" ht="20.15" hidden="false" customHeight="true" outlineLevel="0" collapsed="false">
      <c r="A9" s="36" t="s">
        <v>142</v>
      </c>
      <c r="B9" s="112" t="n">
        <v>951</v>
      </c>
      <c r="C9" s="112" t="n">
        <v>1041</v>
      </c>
      <c r="D9" s="112" t="n">
        <v>1341</v>
      </c>
      <c r="E9" s="112" t="n">
        <v>1341</v>
      </c>
      <c r="F9" s="112" t="n">
        <v>1427</v>
      </c>
      <c r="G9" s="112" t="n">
        <v>1564</v>
      </c>
      <c r="H9" s="112" t="n">
        <v>1650</v>
      </c>
      <c r="I9" s="112" t="n">
        <v>1838</v>
      </c>
      <c r="J9" s="112" t="n">
        <v>2200</v>
      </c>
      <c r="K9" s="112" t="n">
        <v>2516</v>
      </c>
      <c r="L9" s="112" t="n">
        <v>2682</v>
      </c>
      <c r="M9" s="112" t="n">
        <v>2995</v>
      </c>
      <c r="N9" s="112" t="n">
        <v>3381</v>
      </c>
      <c r="O9" s="112" t="n">
        <v>3543</v>
      </c>
      <c r="P9" s="112" t="n">
        <v>3656</v>
      </c>
      <c r="Q9" s="37" t="n">
        <v>3696</v>
      </c>
      <c r="R9" s="112" t="n">
        <v>3764</v>
      </c>
      <c r="S9" s="112" t="n">
        <v>4085</v>
      </c>
      <c r="T9" s="112" t="n">
        <v>4426</v>
      </c>
      <c r="U9" s="112" t="n">
        <v>4501</v>
      </c>
      <c r="V9" s="112" t="n">
        <f aca="false">'England - Qtr'!S9+'Northern Ireland - Qtr'!S9+'Scotland - Qtr'!S9+'Wales - Qtr'!S9</f>
        <v>4738.6</v>
      </c>
      <c r="W9" s="112" t="n">
        <f aca="false">'England - Qtr'!T9+'Northern Ireland - Qtr'!T9+'Scotland - Qtr'!T9+'Wales - Qtr'!T9</f>
        <v>5014</v>
      </c>
      <c r="X9" s="112" t="n">
        <f aca="false">'England - Qtr'!U9+'Northern Ireland - Qtr'!U9+'Scotland - Qtr'!U9+'Wales - Qtr'!U9</f>
        <v>5093.5</v>
      </c>
      <c r="Y9" s="112" t="n">
        <f aca="false">'England - Qtr'!V9+'Northern Ireland - Qtr'!V9+'Scotland - Qtr'!V9+'Wales - Qtr'!V9</f>
        <v>5093.5</v>
      </c>
      <c r="Z9" s="112" t="n">
        <f aca="false">'England - Qtr'!W9+'Northern Ireland - Qtr'!W9+'Scotland - Qtr'!W9+'Wales - Qtr'!W9</f>
        <v>5087.15</v>
      </c>
      <c r="AA9" s="112" t="n">
        <f aca="false">'England - Qtr'!X9+'Northern Ireland - Qtr'!X9+'Scotland - Qtr'!X9+'Wales - Qtr'!X9</f>
        <v>5087.15</v>
      </c>
      <c r="AB9" s="112" t="n">
        <f aca="false">'England - Qtr'!Y9+'Northern Ireland - Qtr'!Y9+'Scotland - Qtr'!Y9+'Wales - Qtr'!Y9</f>
        <v>5087.15</v>
      </c>
      <c r="AC9" s="112" t="n">
        <f aca="false">'England - Qtr'!Z9+'Northern Ireland - Qtr'!Z9+'Scotland - Qtr'!Z9+'Wales - Qtr'!Z9</f>
        <v>5293.4</v>
      </c>
      <c r="AD9" s="112" t="n">
        <f aca="false">'England - Qtr'!AA9+'Northern Ireland - Qtr'!AA9+'Scotland - Qtr'!AA9+'Wales - Qtr'!AA9</f>
        <v>5447.9</v>
      </c>
      <c r="AE9" s="112" t="n">
        <f aca="false">'England - Qtr'!AB9+'Northern Ireland - Qtr'!AB9+'Scotland - Qtr'!AB9+'Wales - Qtr'!AB9</f>
        <v>5645.75</v>
      </c>
      <c r="AF9" s="112" t="n">
        <f aca="false">'England - Qtr'!AC9+'Northern Ireland - Qtr'!AC9+'Scotland - Qtr'!AC9+'Wales - Qtr'!AC9</f>
        <v>6130.8</v>
      </c>
      <c r="AG9" s="112" t="n">
        <f aca="false">'England - Qtr'!AD9+'Northern Ireland - Qtr'!AD9+'Scotland - Qtr'!AD9+'Wales - Qtr'!AD9</f>
        <v>6987.85</v>
      </c>
      <c r="AH9" s="112" t="n">
        <f aca="false">'England - Qtr'!AE9+'Northern Ireland - Qtr'!AE9+'Scotland - Qtr'!AE9+'Wales - Qtr'!AE9</f>
        <v>7639.9</v>
      </c>
      <c r="AI9" s="112" t="n">
        <f aca="false">'England - Qtr'!AF9+'Northern Ireland - Qtr'!AF9+'Scotland - Qtr'!AF9+'Wales - Qtr'!AF9</f>
        <v>7793.9</v>
      </c>
      <c r="AJ9" s="112" t="n">
        <f aca="false">'England - Qtr'!AG9+'Northern Ireland - Qtr'!AG9+'Scotland - Qtr'!AG9+'Wales - Qtr'!AG9</f>
        <v>8009.7</v>
      </c>
      <c r="AK9" s="112" t="n">
        <f aca="false">'England - Qtr'!AH9+'Northern Ireland - Qtr'!AH9+'Scotland - Qtr'!AH9+'Wales - Qtr'!AH9</f>
        <v>8180.5</v>
      </c>
      <c r="AL9" s="112" t="n">
        <f aca="false">'England - Qtr'!AI9+'Northern Ireland - Qtr'!AI9+'Scotland - Qtr'!AI9+'Wales - Qtr'!AI9</f>
        <v>8479.3</v>
      </c>
      <c r="AM9" s="112" t="n">
        <f aca="false">'England - Qtr'!AJ9+'Northern Ireland - Qtr'!AJ9+'Scotland - Qtr'!AJ9+'Wales - Qtr'!AJ9</f>
        <v>9156.3</v>
      </c>
      <c r="AN9" s="112" t="n">
        <f aca="false">'England - Qtr'!AK9+'Northern Ireland - Qtr'!AK9+'Scotland - Qtr'!AK9+'Wales - Qtr'!AK9</f>
        <v>9702.3</v>
      </c>
      <c r="AO9" s="112" t="n">
        <f aca="false">'England - Qtr'!AL9+'Northern Ireland - Qtr'!AL9+'Scotland - Qtr'!AL9+'Wales - Qtr'!AL9</f>
        <v>9888.3</v>
      </c>
      <c r="AP9" s="112" t="n">
        <f aca="false">'England - Qtr'!AM9+'Northern Ireland - Qtr'!AM9+'Scotland - Qtr'!AM9+'Wales - Qtr'!AM9</f>
        <v>10114.05</v>
      </c>
      <c r="AQ9" s="112" t="n">
        <f aca="false">'England - Qtr'!AN9+'Northern Ireland - Qtr'!AN9+'Scotland - Qtr'!AN9+'Wales - Qtr'!AN9</f>
        <v>10382.85</v>
      </c>
      <c r="AR9" s="112" t="n">
        <f aca="false">'England - Qtr'!AO9+'Northern Ireland - Qtr'!AO9+'Scotland - Qtr'!AO9+'Wales - Qtr'!AO9</f>
        <v>10382.85</v>
      </c>
      <c r="AS9" s="112" t="n">
        <f aca="false">'England - Qtr'!AP9+'Northern Ireland - Qtr'!AP9+'Scotland - Qtr'!AP9+'Wales - Qtr'!AP9</f>
        <v>10382.85</v>
      </c>
      <c r="AT9" s="112" t="n">
        <f aca="false">'England - Qtr'!AQ9+'Northern Ireland - Qtr'!AQ9+'Scotland - Qtr'!AQ9+'Wales - Qtr'!AQ9</f>
        <v>10392.55</v>
      </c>
      <c r="AU9" s="112" t="n">
        <f aca="false">'England - Qtr'!AR9+'Northern Ireland - Qtr'!AR9+'Scotland - Qtr'!AR9+'Wales - Qtr'!AR9</f>
        <v>10665.55</v>
      </c>
      <c r="AV9" s="112" t="n">
        <f aca="false">'England - Qtr'!AS9+'Northern Ireland - Qtr'!AS9+'Scotland - Qtr'!AS9+'Wales - Qtr'!AS9</f>
        <v>11065.55</v>
      </c>
      <c r="AW9" s="163"/>
    </row>
    <row r="10" s="34" customFormat="true" ht="20.15" hidden="false" customHeight="true" outlineLevel="0" collapsed="false">
      <c r="A10" s="36" t="s">
        <v>112</v>
      </c>
      <c r="B10" s="112" t="n">
        <v>4</v>
      </c>
      <c r="C10" s="112" t="n">
        <v>4</v>
      </c>
      <c r="D10" s="112" t="n">
        <v>4</v>
      </c>
      <c r="E10" s="112" t="n">
        <v>4</v>
      </c>
      <c r="F10" s="112" t="n">
        <v>3</v>
      </c>
      <c r="G10" s="112" t="n">
        <v>3</v>
      </c>
      <c r="H10" s="112" t="n">
        <v>4</v>
      </c>
      <c r="I10" s="112" t="n">
        <v>4</v>
      </c>
      <c r="J10" s="112" t="n">
        <v>5</v>
      </c>
      <c r="K10" s="112" t="n">
        <v>7</v>
      </c>
      <c r="L10" s="112" t="n">
        <v>7</v>
      </c>
      <c r="M10" s="112" t="n">
        <v>9</v>
      </c>
      <c r="N10" s="112" t="n">
        <v>7</v>
      </c>
      <c r="O10" s="112" t="n">
        <v>7</v>
      </c>
      <c r="P10" s="112" t="n">
        <v>8</v>
      </c>
      <c r="Q10" s="37" t="n">
        <v>8</v>
      </c>
      <c r="R10" s="112" t="n">
        <v>7</v>
      </c>
      <c r="S10" s="112" t="n">
        <v>8</v>
      </c>
      <c r="T10" s="112" t="n">
        <v>8</v>
      </c>
      <c r="U10" s="112" t="n">
        <v>9</v>
      </c>
      <c r="V10" s="112" t="n">
        <f aca="false">'England - Qtr'!S10+'Northern Ireland - Qtr'!S10+'Scotland - Qtr'!S10+'Wales - Qtr'!S10</f>
        <v>8.94</v>
      </c>
      <c r="W10" s="112" t="n">
        <f aca="false">'England - Qtr'!T10+'Northern Ireland - Qtr'!T10+'Scotland - Qtr'!T10+'Wales - Qtr'!T10</f>
        <v>8.94</v>
      </c>
      <c r="X10" s="112" t="n">
        <f aca="false">'England - Qtr'!U10+'Northern Ireland - Qtr'!U10+'Scotland - Qtr'!U10+'Wales - Qtr'!U10</f>
        <v>8.94</v>
      </c>
      <c r="Y10" s="112" t="n">
        <f aca="false">'England - Qtr'!V10+'Northern Ireland - Qtr'!V10+'Scotland - Qtr'!V10+'Wales - Qtr'!V10</f>
        <v>8.94</v>
      </c>
      <c r="Z10" s="112" t="n">
        <f aca="false">'England - Qtr'!W10+'Northern Ireland - Qtr'!W10+'Scotland - Qtr'!W10+'Wales - Qtr'!W10</f>
        <v>7.79</v>
      </c>
      <c r="AA10" s="112" t="n">
        <f aca="false">'England - Qtr'!X10+'Northern Ireland - Qtr'!X10+'Scotland - Qtr'!X10+'Wales - Qtr'!X10</f>
        <v>7.79</v>
      </c>
      <c r="AB10" s="112" t="n">
        <f aca="false">'England - Qtr'!Y10+'Northern Ireland - Qtr'!Y10+'Scotland - Qtr'!Y10+'Wales - Qtr'!Y10</f>
        <v>7.79</v>
      </c>
      <c r="AC10" s="112" t="n">
        <f aca="false">'England - Qtr'!Z10+'Northern Ireland - Qtr'!Z10+'Scotland - Qtr'!Z10+'Wales - Qtr'!Z10</f>
        <v>13.49</v>
      </c>
      <c r="AD10" s="112" t="n">
        <f aca="false">'England - Qtr'!AA10+'Northern Ireland - Qtr'!AA10+'Scotland - Qtr'!AA10+'Wales - Qtr'!AA10</f>
        <v>18.4</v>
      </c>
      <c r="AE10" s="112" t="n">
        <f aca="false">'England - Qtr'!AB10+'Northern Ireland - Qtr'!AB10+'Scotland - Qtr'!AB10+'Wales - Qtr'!AB10</f>
        <v>18.4</v>
      </c>
      <c r="AF10" s="112" t="n">
        <f aca="false">'England - Qtr'!AC10+'Northern Ireland - Qtr'!AC10+'Scotland - Qtr'!AC10+'Wales - Qtr'!AC10</f>
        <v>18.4</v>
      </c>
      <c r="AG10" s="112" t="n">
        <f aca="false">'England - Qtr'!AD10+'Northern Ireland - Qtr'!AD10+'Scotland - Qtr'!AD10+'Wales - Qtr'!AD10</f>
        <v>18.4</v>
      </c>
      <c r="AH10" s="112" t="n">
        <f aca="false">'England - Qtr'!AE10+'Northern Ireland - Qtr'!AE10+'Scotland - Qtr'!AE10+'Wales - Qtr'!AE10</f>
        <v>18.4</v>
      </c>
      <c r="AI10" s="112" t="n">
        <f aca="false">'England - Qtr'!AF10+'Northern Ireland - Qtr'!AF10+'Scotland - Qtr'!AF10+'Wales - Qtr'!AF10</f>
        <v>20.4</v>
      </c>
      <c r="AJ10" s="112" t="n">
        <f aca="false">'England - Qtr'!AG10+'Northern Ireland - Qtr'!AG10+'Scotland - Qtr'!AG10+'Wales - Qtr'!AG10</f>
        <v>20.4</v>
      </c>
      <c r="AK10" s="112" t="n">
        <f aca="false">'England - Qtr'!AH10+'Northern Ireland - Qtr'!AH10+'Scotland - Qtr'!AH10+'Wales - Qtr'!AH10</f>
        <v>20.4</v>
      </c>
      <c r="AL10" s="112" t="n">
        <f aca="false">'England - Qtr'!AI10+'Northern Ireland - Qtr'!AI10+'Scotland - Qtr'!AI10+'Wales - Qtr'!AI10</f>
        <v>22.4</v>
      </c>
      <c r="AM10" s="112" t="n">
        <f aca="false">'England - Qtr'!AJ10+'Northern Ireland - Qtr'!AJ10+'Scotland - Qtr'!AJ10+'Wales - Qtr'!AJ10</f>
        <v>22.4</v>
      </c>
      <c r="AN10" s="112" t="n">
        <f aca="false">'England - Qtr'!AK10+'Northern Ireland - Qtr'!AK10+'Scotland - Qtr'!AK10+'Wales - Qtr'!AK10</f>
        <v>22.4</v>
      </c>
      <c r="AO10" s="112" t="n">
        <f aca="false">'England - Qtr'!AL10+'Northern Ireland - Qtr'!AL10+'Scotland - Qtr'!AL10+'Wales - Qtr'!AL10</f>
        <v>22.4</v>
      </c>
      <c r="AP10" s="112" t="n">
        <f aca="false">'England - Qtr'!AM10+'Northern Ireland - Qtr'!AM10+'Scotland - Qtr'!AM10+'Wales - Qtr'!AM10</f>
        <v>22.4</v>
      </c>
      <c r="AQ10" s="112" t="n">
        <f aca="false">'England - Qtr'!AN10+'Northern Ireland - Qtr'!AN10+'Scotland - Qtr'!AN10+'Wales - Qtr'!AN10</f>
        <v>22.4</v>
      </c>
      <c r="AR10" s="112" t="n">
        <f aca="false">'England - Qtr'!AO10+'Northern Ireland - Qtr'!AO10+'Scotland - Qtr'!AO10+'Wales - Qtr'!AO10</f>
        <v>22.4</v>
      </c>
      <c r="AS10" s="112" t="n">
        <f aca="false">'England - Qtr'!AP10+'Northern Ireland - Qtr'!AP10+'Scotland - Qtr'!AP10+'Wales - Qtr'!AP10</f>
        <v>22.4</v>
      </c>
      <c r="AT10" s="112" t="n">
        <f aca="false">'England - Qtr'!AQ10+'Northern Ireland - Qtr'!AQ10+'Scotland - Qtr'!AQ10+'Wales - Qtr'!AQ10</f>
        <v>22.4</v>
      </c>
      <c r="AU10" s="112" t="n">
        <f aca="false">'England - Qtr'!AR10+'Northern Ireland - Qtr'!AR10+'Scotland - Qtr'!AR10+'Wales - Qtr'!AR10</f>
        <v>22.4</v>
      </c>
      <c r="AV10" s="112" t="n">
        <f aca="false">'England - Qtr'!AS10+'Northern Ireland - Qtr'!AS10+'Scotland - Qtr'!AS10+'Wales - Qtr'!AS10</f>
        <v>22.4</v>
      </c>
      <c r="AW10" s="163"/>
    </row>
    <row r="11" s="34" customFormat="true" ht="20.15" hidden="false" customHeight="true" outlineLevel="0" collapsed="false">
      <c r="A11" s="36" t="s">
        <v>113</v>
      </c>
      <c r="B11" s="112" t="n">
        <v>35</v>
      </c>
      <c r="C11" s="112" t="n">
        <v>48</v>
      </c>
      <c r="D11" s="112" t="n">
        <v>67</v>
      </c>
      <c r="E11" s="112" t="n">
        <v>95</v>
      </c>
      <c r="F11" s="112" t="n">
        <v>137</v>
      </c>
      <c r="G11" s="112" t="n">
        <v>214</v>
      </c>
      <c r="H11" s="112" t="n">
        <v>492</v>
      </c>
      <c r="I11" s="112" t="n">
        <v>1000</v>
      </c>
      <c r="J11" s="112" t="n">
        <v>1310</v>
      </c>
      <c r="K11" s="112" t="n">
        <v>1428</v>
      </c>
      <c r="L11" s="112" t="n">
        <v>1657</v>
      </c>
      <c r="M11" s="112" t="n">
        <v>1754</v>
      </c>
      <c r="N11" s="112" t="n">
        <v>2287</v>
      </c>
      <c r="O11" s="112" t="n">
        <v>2535</v>
      </c>
      <c r="P11" s="112" t="n">
        <v>2677</v>
      </c>
      <c r="Q11" s="37" t="n">
        <v>2937</v>
      </c>
      <c r="R11" s="112" t="n">
        <v>4984</v>
      </c>
      <c r="S11" s="112" t="n">
        <v>5152</v>
      </c>
      <c r="T11" s="112" t="n">
        <v>5317</v>
      </c>
      <c r="U11" s="112" t="n">
        <v>5528</v>
      </c>
      <c r="V11" s="112" t="n">
        <f aca="false">'England - Qtr'!S11+'Northern Ireland - Qtr'!S11+'Scotland - Qtr'!S11+'Wales - Qtr'!S11</f>
        <v>7916.9</v>
      </c>
      <c r="W11" s="112" t="n">
        <f aca="false">'England - Qtr'!T11+'Northern Ireland - Qtr'!T11+'Scotland - Qtr'!T11+'Wales - Qtr'!T11</f>
        <v>8239.27</v>
      </c>
      <c r="X11" s="112" t="n">
        <f aca="false">'England - Qtr'!U11+'Northern Ireland - Qtr'!U11+'Scotland - Qtr'!U11+'Wales - Qtr'!U11</f>
        <v>8630.47</v>
      </c>
      <c r="Y11" s="112" t="n">
        <f aca="false">'England - Qtr'!V11+'Northern Ireland - Qtr'!V11+'Scotland - Qtr'!V11+'Wales - Qtr'!V11</f>
        <v>9601.22</v>
      </c>
      <c r="Z11" s="112" t="n">
        <f aca="false">'England - Qtr'!W11+'Northern Ireland - Qtr'!W11+'Scotland - Qtr'!W11+'Wales - Qtr'!W11</f>
        <v>10955.93</v>
      </c>
      <c r="AA11" s="112" t="n">
        <f aca="false">'England - Qtr'!X11+'Northern Ireland - Qtr'!X11+'Scotland - Qtr'!X11+'Wales - Qtr'!X11</f>
        <v>11439.54</v>
      </c>
      <c r="AB11" s="112" t="n">
        <f aca="false">'England - Qtr'!Y11+'Northern Ireland - Qtr'!Y11+'Scotland - Qtr'!Y11+'Wales - Qtr'!Y11</f>
        <v>11724.73</v>
      </c>
      <c r="AC11" s="112" t="n">
        <f aca="false">'England - Qtr'!Z11+'Northern Ireland - Qtr'!Z11+'Scotland - Qtr'!Z11+'Wales - Qtr'!Z11</f>
        <v>11914.02</v>
      </c>
      <c r="AD11" s="112" t="n">
        <f aca="false">'England - Qtr'!AA11+'Northern Ireland - Qtr'!AA11+'Scotland - Qtr'!AA11+'Wales - Qtr'!AA11</f>
        <v>12214.92</v>
      </c>
      <c r="AE11" s="112" t="n">
        <f aca="false">'England - Qtr'!AB11+'Northern Ireland - Qtr'!AB11+'Scotland - Qtr'!AB11+'Wales - Qtr'!AB11</f>
        <v>12390.12</v>
      </c>
      <c r="AF11" s="112" t="n">
        <f aca="false">'England - Qtr'!AC11+'Northern Ireland - Qtr'!AC11+'Scotland - Qtr'!AC11+'Wales - Qtr'!AC11</f>
        <v>12532.01</v>
      </c>
      <c r="AG11" s="112" t="n">
        <f aca="false">'England - Qtr'!AD11+'Northern Ireland - Qtr'!AD11+'Scotland - Qtr'!AD11+'Wales - Qtr'!AD11</f>
        <v>12760.02</v>
      </c>
      <c r="AH11" s="112" t="n">
        <f aca="false">'England - Qtr'!AE11+'Northern Ireland - Qtr'!AE11+'Scotland - Qtr'!AE11+'Wales - Qtr'!AE11</f>
        <v>13005.8</v>
      </c>
      <c r="AI11" s="112" t="n">
        <f aca="false">'England - Qtr'!AF11+'Northern Ireland - Qtr'!AF11+'Scotland - Qtr'!AF11+'Wales - Qtr'!AF11</f>
        <v>13022.63</v>
      </c>
      <c r="AJ11" s="112" t="n">
        <f aca="false">'England - Qtr'!AG11+'Northern Ireland - Qtr'!AG11+'Scotland - Qtr'!AG11+'Wales - Qtr'!AG11</f>
        <v>13043.12</v>
      </c>
      <c r="AK11" s="112" t="n">
        <f aca="false">'England - Qtr'!AH11+'Northern Ireland - Qtr'!AH11+'Scotland - Qtr'!AH11+'Wales - Qtr'!AH11</f>
        <v>13059.07</v>
      </c>
      <c r="AL11" s="112" t="n">
        <f aca="false">'England - Qtr'!AI11+'Northern Ireland - Qtr'!AI11+'Scotland - Qtr'!AI11+'Wales - Qtr'!AI11</f>
        <v>13093.39</v>
      </c>
      <c r="AM11" s="112" t="n">
        <f aca="false">'England - Qtr'!AJ11+'Northern Ireland - Qtr'!AJ11+'Scotland - Qtr'!AJ11+'Wales - Qtr'!AJ11</f>
        <v>13110.21</v>
      </c>
      <c r="AN11" s="112" t="n">
        <f aca="false">'England - Qtr'!AK11+'Northern Ireland - Qtr'!AK11+'Scotland - Qtr'!AK11+'Wales - Qtr'!AK11</f>
        <v>13158.05</v>
      </c>
      <c r="AO11" s="112" t="n">
        <f aca="false">'England - Qtr'!AL11+'Northern Ireland - Qtr'!AL11+'Scotland - Qtr'!AL11+'Wales - Qtr'!AL11</f>
        <v>13224.03</v>
      </c>
      <c r="AP11" s="112" t="n">
        <f aca="false">'England - Qtr'!AM11+'Northern Ireland - Qtr'!AM11+'Scotland - Qtr'!AM11+'Wales - Qtr'!AM11</f>
        <v>13306.2</v>
      </c>
      <c r="AQ11" s="112" t="n">
        <f aca="false">'England - Qtr'!AN11+'Northern Ireland - Qtr'!AN11+'Scotland - Qtr'!AN11+'Wales - Qtr'!AN11</f>
        <v>13333.69</v>
      </c>
      <c r="AR11" s="112" t="n">
        <f aca="false">'England - Qtr'!AO11+'Northern Ireland - Qtr'!AO11+'Scotland - Qtr'!AO11+'Wales - Qtr'!AO11</f>
        <v>13420.27</v>
      </c>
      <c r="AS11" s="112" t="n">
        <f aca="false">'England - Qtr'!AP11+'Northern Ireland - Qtr'!AP11+'Scotland - Qtr'!AP11+'Wales - Qtr'!AP11</f>
        <v>13462.48</v>
      </c>
      <c r="AT11" s="112" t="n">
        <f aca="false">'England - Qtr'!AQ11+'Northern Ireland - Qtr'!AQ11+'Scotland - Qtr'!AQ11+'Wales - Qtr'!AQ11</f>
        <v>13568.5</v>
      </c>
      <c r="AU11" s="112" t="n">
        <f aca="false">'England - Qtr'!AR11+'Northern Ireland - Qtr'!AR11+'Scotland - Qtr'!AR11+'Wales - Qtr'!AR11</f>
        <v>13625.37</v>
      </c>
      <c r="AV11" s="112" t="n">
        <f aca="false">'England - Qtr'!AS11+'Northern Ireland - Qtr'!AS11+'Scotland - Qtr'!AS11+'Wales - Qtr'!AS11</f>
        <v>13689.3</v>
      </c>
      <c r="AW11" s="163"/>
    </row>
    <row r="12" s="34" customFormat="true" ht="20.15" hidden="false" customHeight="true" outlineLevel="0" collapsed="false">
      <c r="A12" s="36" t="s">
        <v>143</v>
      </c>
      <c r="B12" s="112" t="n">
        <v>182</v>
      </c>
      <c r="C12" s="112" t="n">
        <v>185</v>
      </c>
      <c r="D12" s="112" t="n">
        <v>186</v>
      </c>
      <c r="E12" s="112" t="n">
        <v>188</v>
      </c>
      <c r="F12" s="112" t="n">
        <v>191</v>
      </c>
      <c r="G12" s="112" t="n">
        <v>195</v>
      </c>
      <c r="H12" s="112" t="n">
        <v>198</v>
      </c>
      <c r="I12" s="112" t="n">
        <v>202</v>
      </c>
      <c r="J12" s="112" t="n">
        <v>204</v>
      </c>
      <c r="K12" s="112" t="n">
        <v>210</v>
      </c>
      <c r="L12" s="112" t="n">
        <v>211</v>
      </c>
      <c r="M12" s="112" t="n">
        <v>216</v>
      </c>
      <c r="N12" s="112" t="n">
        <v>217</v>
      </c>
      <c r="O12" s="112" t="n">
        <v>222</v>
      </c>
      <c r="P12" s="112" t="n">
        <v>225</v>
      </c>
      <c r="Q12" s="37" t="n">
        <v>232</v>
      </c>
      <c r="R12" s="112" t="n">
        <v>240</v>
      </c>
      <c r="S12" s="112" t="n">
        <v>242</v>
      </c>
      <c r="T12" s="112" t="n">
        <v>246</v>
      </c>
      <c r="U12" s="112" t="n">
        <v>253</v>
      </c>
      <c r="V12" s="112" t="n">
        <f aca="false">'England - Qtr'!S12+'Northern Ireland - Qtr'!S12+'Scotland - Qtr'!S12+'Wales - Qtr'!S12</f>
        <v>260.78</v>
      </c>
      <c r="W12" s="112" t="n">
        <f aca="false">'England - Qtr'!T12+'Northern Ireland - Qtr'!T12+'Scotland - Qtr'!T12+'Wales - Qtr'!T12</f>
        <v>266.81</v>
      </c>
      <c r="X12" s="112" t="n">
        <f aca="false">'England - Qtr'!U12+'Northern Ireland - Qtr'!U12+'Scotland - Qtr'!U12+'Wales - Qtr'!U12</f>
        <v>272.45</v>
      </c>
      <c r="Y12" s="112" t="n">
        <f aca="false">'England - Qtr'!V12+'Northern Ireland - Qtr'!V12+'Scotland - Qtr'!V12+'Wales - Qtr'!V12</f>
        <v>300.2</v>
      </c>
      <c r="Z12" s="112" t="n">
        <f aca="false">'England - Qtr'!W12+'Northern Ireland - Qtr'!W12+'Scotland - Qtr'!W12+'Wales - Qtr'!W12</f>
        <v>307.2</v>
      </c>
      <c r="AA12" s="112" t="n">
        <f aca="false">'England - Qtr'!X12+'Northern Ireland - Qtr'!X12+'Scotland - Qtr'!X12+'Wales - Qtr'!X12</f>
        <v>311.06</v>
      </c>
      <c r="AB12" s="112" t="n">
        <f aca="false">'England - Qtr'!Y12+'Northern Ireland - Qtr'!Y12+'Scotland - Qtr'!Y12+'Wales - Qtr'!Y12</f>
        <v>342.58</v>
      </c>
      <c r="AC12" s="112" t="n">
        <f aca="false">'England - Qtr'!Z12+'Northern Ireland - Qtr'!Z12+'Scotland - Qtr'!Z12+'Wales - Qtr'!Z12</f>
        <v>359.24</v>
      </c>
      <c r="AD12" s="112" t="n">
        <f aca="false">'England - Qtr'!AA12+'Northern Ireland - Qtr'!AA12+'Scotland - Qtr'!AA12+'Wales - Qtr'!AA12</f>
        <v>360.22</v>
      </c>
      <c r="AE12" s="112" t="n">
        <f aca="false">'England - Qtr'!AB12+'Northern Ireland - Qtr'!AB12+'Scotland - Qtr'!AB12+'Wales - Qtr'!AB12</f>
        <v>364.73</v>
      </c>
      <c r="AF12" s="112" t="n">
        <f aca="false">'England - Qtr'!AC12+'Northern Ireland - Qtr'!AC12+'Scotland - Qtr'!AC12+'Wales - Qtr'!AC12</f>
        <v>396.11</v>
      </c>
      <c r="AG12" s="112" t="n">
        <f aca="false">'England - Qtr'!AD12+'Northern Ireland - Qtr'!AD12+'Scotland - Qtr'!AD12+'Wales - Qtr'!AD12</f>
        <v>396.46</v>
      </c>
      <c r="AH12" s="112" t="n">
        <f aca="false">'England - Qtr'!AE12+'Northern Ireland - Qtr'!AE12+'Scotland - Qtr'!AE12+'Wales - Qtr'!AE12</f>
        <v>400.29</v>
      </c>
      <c r="AI12" s="112" t="n">
        <f aca="false">'England - Qtr'!AF12+'Northern Ireland - Qtr'!AF12+'Scotland - Qtr'!AF12+'Wales - Qtr'!AF12</f>
        <v>400.53</v>
      </c>
      <c r="AJ12" s="112" t="n">
        <f aca="false">'England - Qtr'!AG12+'Northern Ireland - Qtr'!AG12+'Scotland - Qtr'!AG12+'Wales - Qtr'!AG12</f>
        <v>402.58</v>
      </c>
      <c r="AK12" s="112" t="n">
        <f aca="false">'England - Qtr'!AH12+'Northern Ireland - Qtr'!AH12+'Scotland - Qtr'!AH12+'Wales - Qtr'!AH12</f>
        <v>404.01</v>
      </c>
      <c r="AL12" s="112" t="n">
        <f aca="false">'England - Qtr'!AI12+'Northern Ireland - Qtr'!AI12+'Scotland - Qtr'!AI12+'Wales - Qtr'!AI12</f>
        <v>404.75</v>
      </c>
      <c r="AM12" s="112" t="n">
        <f aca="false">'England - Qtr'!AJ12+'Northern Ireland - Qtr'!AJ12+'Scotland - Qtr'!AJ12+'Wales - Qtr'!AJ12</f>
        <v>404.77</v>
      </c>
      <c r="AN12" s="112" t="n">
        <f aca="false">'England - Qtr'!AK12+'Northern Ireland - Qtr'!AK12+'Scotland - Qtr'!AK12+'Wales - Qtr'!AK12</f>
        <v>404.77</v>
      </c>
      <c r="AO12" s="112" t="n">
        <f aca="false">'England - Qtr'!AL12+'Northern Ireland - Qtr'!AL12+'Scotland - Qtr'!AL12+'Wales - Qtr'!AL12</f>
        <v>404.77</v>
      </c>
      <c r="AP12" s="112" t="n">
        <f aca="false">'England - Qtr'!AM12+'Northern Ireland - Qtr'!AM12+'Scotland - Qtr'!AM12+'Wales - Qtr'!AM12</f>
        <v>401.93</v>
      </c>
      <c r="AQ12" s="112" t="n">
        <f aca="false">'England - Qtr'!AN12+'Northern Ireland - Qtr'!AN12+'Scotland - Qtr'!AN12+'Wales - Qtr'!AN12</f>
        <v>402.66</v>
      </c>
      <c r="AR12" s="112" t="n">
        <f aca="false">'England - Qtr'!AO12+'Northern Ireland - Qtr'!AO12+'Scotland - Qtr'!AO12+'Wales - Qtr'!AO12</f>
        <v>403.41</v>
      </c>
      <c r="AS12" s="112" t="n">
        <f aca="false">'England - Qtr'!AP12+'Northern Ireland - Qtr'!AP12+'Scotland - Qtr'!AP12+'Wales - Qtr'!AP12</f>
        <v>405.06</v>
      </c>
      <c r="AT12" s="112" t="n">
        <f aca="false">'England - Qtr'!AQ12+'Northern Ireland - Qtr'!AQ12+'Scotland - Qtr'!AQ12+'Wales - Qtr'!AQ12</f>
        <v>420.78</v>
      </c>
      <c r="AU12" s="112" t="n">
        <f aca="false">'England - Qtr'!AR12+'Northern Ireland - Qtr'!AR12+'Scotland - Qtr'!AR12+'Wales - Qtr'!AR12</f>
        <v>421.78</v>
      </c>
      <c r="AV12" s="112" t="n">
        <f aca="false">'England - Qtr'!AS12+'Northern Ireland - Qtr'!AS12+'Scotland - Qtr'!AS12+'Wales - Qtr'!AS12</f>
        <v>422.53</v>
      </c>
      <c r="AW12" s="163"/>
    </row>
    <row r="13" s="34" customFormat="true" ht="20.15" hidden="false" customHeight="true" outlineLevel="0" collapsed="false">
      <c r="A13" s="36" t="s">
        <v>144</v>
      </c>
      <c r="B13" s="112" t="n">
        <v>1459</v>
      </c>
      <c r="C13" s="112" t="n">
        <v>1459</v>
      </c>
      <c r="D13" s="112" t="n">
        <v>1459</v>
      </c>
      <c r="E13" s="112" t="n">
        <v>1459</v>
      </c>
      <c r="F13" s="112" t="n">
        <v>1477</v>
      </c>
      <c r="G13" s="112" t="n">
        <v>1477</v>
      </c>
      <c r="H13" s="112" t="n">
        <v>1477</v>
      </c>
      <c r="I13" s="112" t="n">
        <v>1477</v>
      </c>
      <c r="J13" s="112" t="n">
        <v>1477</v>
      </c>
      <c r="K13" s="112" t="n">
        <v>1477</v>
      </c>
      <c r="L13" s="112" t="n">
        <v>1477</v>
      </c>
      <c r="M13" s="112" t="n">
        <v>1477</v>
      </c>
      <c r="N13" s="112" t="n">
        <v>1477</v>
      </c>
      <c r="O13" s="112" t="n">
        <v>1477</v>
      </c>
      <c r="P13" s="112" t="n">
        <v>1477</v>
      </c>
      <c r="Q13" s="37" t="n">
        <v>1477</v>
      </c>
      <c r="R13" s="112" t="n">
        <v>1477</v>
      </c>
      <c r="S13" s="112" t="n">
        <v>1477</v>
      </c>
      <c r="T13" s="112" t="n">
        <v>1477</v>
      </c>
      <c r="U13" s="112" t="n">
        <v>1477</v>
      </c>
      <c r="V13" s="112" t="n">
        <f aca="false">'England - Qtr'!S13+'Northern Ireland - Qtr'!S13+'Scotland - Qtr'!S13+'Wales - Qtr'!S13</f>
        <v>1476.78</v>
      </c>
      <c r="W13" s="112" t="n">
        <f aca="false">'England - Qtr'!T13+'Northern Ireland - Qtr'!T13+'Scotland - Qtr'!T13+'Wales - Qtr'!T13</f>
        <v>1476.78</v>
      </c>
      <c r="X13" s="112" t="n">
        <f aca="false">'England - Qtr'!U13+'Northern Ireland - Qtr'!U13+'Scotland - Qtr'!U13+'Wales - Qtr'!U13</f>
        <v>1476.78</v>
      </c>
      <c r="Y13" s="112" t="n">
        <f aca="false">'England - Qtr'!V13+'Northern Ireland - Qtr'!V13+'Scotland - Qtr'!V13+'Wales - Qtr'!V13</f>
        <v>1476.78</v>
      </c>
      <c r="Z13" s="112" t="n">
        <f aca="false">'England - Qtr'!W13+'Northern Ireland - Qtr'!W13+'Scotland - Qtr'!W13+'Wales - Qtr'!W13</f>
        <v>1473.28</v>
      </c>
      <c r="AA13" s="112" t="n">
        <f aca="false">'England - Qtr'!X13+'Northern Ireland - Qtr'!X13+'Scotland - Qtr'!X13+'Wales - Qtr'!X13</f>
        <v>1473.28</v>
      </c>
      <c r="AB13" s="112" t="n">
        <f aca="false">'England - Qtr'!Y13+'Northern Ireland - Qtr'!Y13+'Scotland - Qtr'!Y13+'Wales - Qtr'!Y13</f>
        <v>1473.28</v>
      </c>
      <c r="AC13" s="112" t="n">
        <f aca="false">'England - Qtr'!Z13+'Northern Ireland - Qtr'!Z13+'Scotland - Qtr'!Z13+'Wales - Qtr'!Z13</f>
        <v>1473.28</v>
      </c>
      <c r="AD13" s="112" t="n">
        <f aca="false">'England - Qtr'!AA13+'Northern Ireland - Qtr'!AA13+'Scotland - Qtr'!AA13+'Wales - Qtr'!AA13</f>
        <v>1473.18</v>
      </c>
      <c r="AE13" s="112" t="n">
        <f aca="false">'England - Qtr'!AB13+'Northern Ireland - Qtr'!AB13+'Scotland - Qtr'!AB13+'Wales - Qtr'!AB13</f>
        <v>1473.18</v>
      </c>
      <c r="AF13" s="112" t="n">
        <f aca="false">'England - Qtr'!AC13+'Northern Ireland - Qtr'!AC13+'Scotland - Qtr'!AC13+'Wales - Qtr'!AC13</f>
        <v>1473.18</v>
      </c>
      <c r="AG13" s="112" t="n">
        <f aca="false">'England - Qtr'!AD13+'Northern Ireland - Qtr'!AD13+'Scotland - Qtr'!AD13+'Wales - Qtr'!AD13</f>
        <v>1473.18</v>
      </c>
      <c r="AH13" s="112" t="n">
        <f aca="false">'England - Qtr'!AE13+'Northern Ireland - Qtr'!AE13+'Scotland - Qtr'!AE13+'Wales - Qtr'!AE13</f>
        <v>1476.68</v>
      </c>
      <c r="AI13" s="112" t="n">
        <f aca="false">'England - Qtr'!AF13+'Northern Ireland - Qtr'!AF13+'Scotland - Qtr'!AF13+'Wales - Qtr'!AF13</f>
        <v>1476.68</v>
      </c>
      <c r="AJ13" s="112" t="n">
        <f aca="false">'England - Qtr'!AG13+'Northern Ireland - Qtr'!AG13+'Scotland - Qtr'!AG13+'Wales - Qtr'!AG13</f>
        <v>1476.68</v>
      </c>
      <c r="AK13" s="112" t="n">
        <f aca="false">'England - Qtr'!AH13+'Northern Ireland - Qtr'!AH13+'Scotland - Qtr'!AH13+'Wales - Qtr'!AH13</f>
        <v>1473.18</v>
      </c>
      <c r="AL13" s="112" t="n">
        <f aca="false">'England - Qtr'!AI13+'Northern Ireland - Qtr'!AI13+'Scotland - Qtr'!AI13+'Wales - Qtr'!AI13</f>
        <v>1473.18</v>
      </c>
      <c r="AM13" s="112" t="n">
        <f aca="false">'England - Qtr'!AJ13+'Northern Ireland - Qtr'!AJ13+'Scotland - Qtr'!AJ13+'Wales - Qtr'!AJ13</f>
        <v>1473.18</v>
      </c>
      <c r="AN13" s="112" t="n">
        <f aca="false">'England - Qtr'!AK13+'Northern Ireland - Qtr'!AK13+'Scotland - Qtr'!AK13+'Wales - Qtr'!AK13</f>
        <v>1473.18</v>
      </c>
      <c r="AO13" s="112" t="n">
        <f aca="false">'England - Qtr'!AL13+'Northern Ireland - Qtr'!AL13+'Scotland - Qtr'!AL13+'Wales - Qtr'!AL13</f>
        <v>1473.18</v>
      </c>
      <c r="AP13" s="112" t="n">
        <f aca="false">'England - Qtr'!AM13+'Northern Ireland - Qtr'!AM13+'Scotland - Qtr'!AM13+'Wales - Qtr'!AM13</f>
        <v>1471.08</v>
      </c>
      <c r="AQ13" s="112" t="n">
        <f aca="false">'England - Qtr'!AN13+'Northern Ireland - Qtr'!AN13+'Scotland - Qtr'!AN13+'Wales - Qtr'!AN13</f>
        <v>1471.08</v>
      </c>
      <c r="AR13" s="112" t="n">
        <f aca="false">'England - Qtr'!AO13+'Northern Ireland - Qtr'!AO13+'Scotland - Qtr'!AO13+'Wales - Qtr'!AO13</f>
        <v>1471.08</v>
      </c>
      <c r="AS13" s="112" t="n">
        <f aca="false">'England - Qtr'!AP13+'Northern Ireland - Qtr'!AP13+'Scotland - Qtr'!AP13+'Wales - Qtr'!AP13</f>
        <v>1470.68</v>
      </c>
      <c r="AT13" s="112" t="n">
        <f aca="false">'England - Qtr'!AQ13+'Northern Ireland - Qtr'!AQ13+'Scotland - Qtr'!AQ13+'Wales - Qtr'!AQ13</f>
        <v>1471.43</v>
      </c>
      <c r="AU13" s="112" t="n">
        <f aca="false">'England - Qtr'!AR13+'Northern Ireland - Qtr'!AR13+'Scotland - Qtr'!AR13+'Wales - Qtr'!AR13</f>
        <v>1471.43</v>
      </c>
      <c r="AV13" s="112" t="n">
        <f aca="false">'England - Qtr'!AS13+'Northern Ireland - Qtr'!AS13+'Scotland - Qtr'!AS13+'Wales - Qtr'!AS13</f>
        <v>1471.43</v>
      </c>
      <c r="AW13" s="163"/>
    </row>
    <row r="14" s="34" customFormat="true" ht="20.15" hidden="false" customHeight="true" outlineLevel="0" collapsed="false">
      <c r="A14" s="36" t="s">
        <v>145</v>
      </c>
      <c r="B14" s="112" t="n">
        <v>1011</v>
      </c>
      <c r="C14" s="112" t="n">
        <v>1019</v>
      </c>
      <c r="D14" s="112" t="n">
        <v>1021</v>
      </c>
      <c r="E14" s="112" t="n">
        <v>1021</v>
      </c>
      <c r="F14" s="112" t="n">
        <v>1053</v>
      </c>
      <c r="G14" s="112" t="n">
        <v>1053</v>
      </c>
      <c r="H14" s="112" t="n">
        <v>1053</v>
      </c>
      <c r="I14" s="112" t="n">
        <v>1053</v>
      </c>
      <c r="J14" s="112" t="n">
        <v>1039</v>
      </c>
      <c r="K14" s="112" t="n">
        <v>1039</v>
      </c>
      <c r="L14" s="112" t="n">
        <v>1041</v>
      </c>
      <c r="M14" s="112" t="n">
        <v>1042</v>
      </c>
      <c r="N14" s="112" t="n">
        <v>1050</v>
      </c>
      <c r="O14" s="112" t="n">
        <v>1050</v>
      </c>
      <c r="P14" s="112" t="n">
        <v>1050</v>
      </c>
      <c r="Q14" s="37" t="n">
        <v>1050</v>
      </c>
      <c r="R14" s="112" t="n">
        <v>1053</v>
      </c>
      <c r="S14" s="112" t="n">
        <v>1054</v>
      </c>
      <c r="T14" s="112" t="n">
        <v>1057</v>
      </c>
      <c r="U14" s="112" t="n">
        <v>1058</v>
      </c>
      <c r="V14" s="112" t="n">
        <f aca="false">'England - Qtr'!S14+'Northern Ireland - Qtr'!S14+'Scotland - Qtr'!S14+'Wales - Qtr'!S14</f>
        <v>1061.32</v>
      </c>
      <c r="W14" s="112" t="n">
        <f aca="false">'England - Qtr'!T14+'Northern Ireland - Qtr'!T14+'Scotland - Qtr'!T14+'Wales - Qtr'!T14</f>
        <v>1061.32</v>
      </c>
      <c r="X14" s="112" t="n">
        <f aca="false">'England - Qtr'!U14+'Northern Ireland - Qtr'!U14+'Scotland - Qtr'!U14+'Wales - Qtr'!U14</f>
        <v>1061.32</v>
      </c>
      <c r="Y14" s="112" t="n">
        <f aca="false">'England - Qtr'!V14+'Northern Ireland - Qtr'!V14+'Scotland - Qtr'!V14+'Wales - Qtr'!V14</f>
        <v>1061.32</v>
      </c>
      <c r="Z14" s="112" t="n">
        <f aca="false">'England - Qtr'!W14+'Northern Ireland - Qtr'!W14+'Scotland - Qtr'!W14+'Wales - Qtr'!W14</f>
        <v>1061.57</v>
      </c>
      <c r="AA14" s="112" t="n">
        <f aca="false">'England - Qtr'!X14+'Northern Ireland - Qtr'!X14+'Scotland - Qtr'!X14+'Wales - Qtr'!X14</f>
        <v>1061.91</v>
      </c>
      <c r="AB14" s="112" t="n">
        <f aca="false">'England - Qtr'!Y14+'Northern Ireland - Qtr'!Y14+'Scotland - Qtr'!Y14+'Wales - Qtr'!Y14</f>
        <v>1061.91</v>
      </c>
      <c r="AC14" s="112" t="n">
        <f aca="false">'England - Qtr'!Z14+'Northern Ireland - Qtr'!Z14+'Scotland - Qtr'!Z14+'Wales - Qtr'!Z14</f>
        <v>1061.91</v>
      </c>
      <c r="AD14" s="112" t="n">
        <f aca="false">'England - Qtr'!AA14+'Northern Ireland - Qtr'!AA14+'Scotland - Qtr'!AA14+'Wales - Qtr'!AA14</f>
        <v>1066.12</v>
      </c>
      <c r="AE14" s="112" t="n">
        <f aca="false">'England - Qtr'!AB14+'Northern Ireland - Qtr'!AB14+'Scotland - Qtr'!AB14+'Wales - Qtr'!AB14</f>
        <v>1066.12</v>
      </c>
      <c r="AF14" s="112" t="n">
        <f aca="false">'England - Qtr'!AC14+'Northern Ireland - Qtr'!AC14+'Scotland - Qtr'!AC14+'Wales - Qtr'!AC14</f>
        <v>1066.12</v>
      </c>
      <c r="AG14" s="112" t="n">
        <f aca="false">'England - Qtr'!AD14+'Northern Ireland - Qtr'!AD14+'Scotland - Qtr'!AD14+'Wales - Qtr'!AD14</f>
        <v>1066.12</v>
      </c>
      <c r="AH14" s="112" t="n">
        <f aca="false">'England - Qtr'!AE14+'Northern Ireland - Qtr'!AE14+'Scotland - Qtr'!AE14+'Wales - Qtr'!AE14</f>
        <v>1063.06</v>
      </c>
      <c r="AI14" s="112" t="n">
        <f aca="false">'England - Qtr'!AF14+'Northern Ireland - Qtr'!AF14+'Scotland - Qtr'!AF14+'Wales - Qtr'!AF14</f>
        <v>1063.06</v>
      </c>
      <c r="AJ14" s="112" t="n">
        <f aca="false">'England - Qtr'!AG14+'Northern Ireland - Qtr'!AG14+'Scotland - Qtr'!AG14+'Wales - Qtr'!AG14</f>
        <v>1063.06</v>
      </c>
      <c r="AK14" s="112" t="n">
        <f aca="false">'England - Qtr'!AH14+'Northern Ireland - Qtr'!AH14+'Scotland - Qtr'!AH14+'Wales - Qtr'!AH14</f>
        <v>1063.06</v>
      </c>
      <c r="AL14" s="112" t="n">
        <f aca="false">'England - Qtr'!AI14+'Northern Ireland - Qtr'!AI14+'Scotland - Qtr'!AI14+'Wales - Qtr'!AI14</f>
        <v>1055.49</v>
      </c>
      <c r="AM14" s="112" t="n">
        <f aca="false">'England - Qtr'!AJ14+'Northern Ireland - Qtr'!AJ14+'Scotland - Qtr'!AJ14+'Wales - Qtr'!AJ14</f>
        <v>1055.49</v>
      </c>
      <c r="AN14" s="112" t="n">
        <f aca="false">'England - Qtr'!AK14+'Northern Ireland - Qtr'!AK14+'Scotland - Qtr'!AK14+'Wales - Qtr'!AK14</f>
        <v>1055.49</v>
      </c>
      <c r="AO14" s="112" t="n">
        <f aca="false">'England - Qtr'!AL14+'Northern Ireland - Qtr'!AL14+'Scotland - Qtr'!AL14+'Wales - Qtr'!AL14</f>
        <v>1055.49</v>
      </c>
      <c r="AP14" s="112" t="n">
        <f aca="false">'England - Qtr'!AM14+'Northern Ireland - Qtr'!AM14+'Scotland - Qtr'!AM14+'Wales - Qtr'!AM14</f>
        <v>1054.56</v>
      </c>
      <c r="AQ14" s="112" t="n">
        <f aca="false">'England - Qtr'!AN14+'Northern Ireland - Qtr'!AN14+'Scotland - Qtr'!AN14+'Wales - Qtr'!AN14</f>
        <v>1054.56</v>
      </c>
      <c r="AR14" s="112" t="n">
        <f aca="false">'England - Qtr'!AO14+'Northern Ireland - Qtr'!AO14+'Scotland - Qtr'!AO14+'Wales - Qtr'!AO14</f>
        <v>1054.56</v>
      </c>
      <c r="AS14" s="112" t="n">
        <f aca="false">'England - Qtr'!AP14+'Northern Ireland - Qtr'!AP14+'Scotland - Qtr'!AP14+'Wales - Qtr'!AP14</f>
        <v>1054.56</v>
      </c>
      <c r="AT14" s="112" t="n">
        <f aca="false">'England - Qtr'!AQ14+'Northern Ireland - Qtr'!AQ14+'Scotland - Qtr'!AQ14+'Wales - Qtr'!AQ14</f>
        <v>1054.56</v>
      </c>
      <c r="AU14" s="112" t="n">
        <f aca="false">'England - Qtr'!AR14+'Northern Ireland - Qtr'!AR14+'Scotland - Qtr'!AR14+'Wales - Qtr'!AR14</f>
        <v>1054.56</v>
      </c>
      <c r="AV14" s="112" t="n">
        <f aca="false">'England - Qtr'!AS14+'Northern Ireland - Qtr'!AS14+'Scotland - Qtr'!AS14+'Wales - Qtr'!AS14</f>
        <v>1054.56</v>
      </c>
      <c r="AW14" s="163"/>
    </row>
    <row r="15" s="34" customFormat="true" ht="20.15" hidden="false" customHeight="true" outlineLevel="0" collapsed="false">
      <c r="A15" s="36" t="s">
        <v>146</v>
      </c>
      <c r="B15" s="112" t="n">
        <v>184</v>
      </c>
      <c r="C15" s="112" t="n">
        <v>186</v>
      </c>
      <c r="D15" s="112" t="n">
        <v>186</v>
      </c>
      <c r="E15" s="112" t="n">
        <v>193</v>
      </c>
      <c r="F15" s="112" t="n">
        <v>194</v>
      </c>
      <c r="G15" s="112" t="n">
        <v>198</v>
      </c>
      <c r="H15" s="112" t="n">
        <v>199</v>
      </c>
      <c r="I15" s="112" t="n">
        <v>199</v>
      </c>
      <c r="J15" s="112" t="n">
        <v>206</v>
      </c>
      <c r="K15" s="112" t="n">
        <v>206</v>
      </c>
      <c r="L15" s="112" t="n">
        <v>212</v>
      </c>
      <c r="M15" s="112" t="n">
        <v>212</v>
      </c>
      <c r="N15" s="112" t="n">
        <v>197</v>
      </c>
      <c r="O15" s="112" t="n">
        <v>199</v>
      </c>
      <c r="P15" s="112" t="n">
        <v>201</v>
      </c>
      <c r="Q15" s="37" t="n">
        <v>201</v>
      </c>
      <c r="R15" s="112" t="n">
        <v>215</v>
      </c>
      <c r="S15" s="112" t="n">
        <v>224</v>
      </c>
      <c r="T15" s="112" t="n">
        <v>225</v>
      </c>
      <c r="U15" s="112" t="n">
        <v>230</v>
      </c>
      <c r="V15" s="112" t="n">
        <f aca="false">'England - Qtr'!S15+'Northern Ireland - Qtr'!S15+'Scotland - Qtr'!S15+'Wales - Qtr'!S15</f>
        <v>231.2</v>
      </c>
      <c r="W15" s="112" t="n">
        <f aca="false">'England - Qtr'!T15+'Northern Ireland - Qtr'!T15+'Scotland - Qtr'!T15+'Wales - Qtr'!T15</f>
        <v>231.2</v>
      </c>
      <c r="X15" s="112" t="n">
        <f aca="false">'England - Qtr'!U15+'Northern Ireland - Qtr'!U15+'Scotland - Qtr'!U15+'Wales - Qtr'!U15</f>
        <v>231.2</v>
      </c>
      <c r="Y15" s="112" t="n">
        <f aca="false">'England - Qtr'!V15+'Northern Ireland - Qtr'!V15+'Scotland - Qtr'!V15+'Wales - Qtr'!V15</f>
        <v>231.3</v>
      </c>
      <c r="Z15" s="112" t="n">
        <f aca="false">'England - Qtr'!W15+'Northern Ireland - Qtr'!W15+'Scotland - Qtr'!W15+'Wales - Qtr'!W15</f>
        <v>256.76</v>
      </c>
      <c r="AA15" s="112" t="n">
        <f aca="false">'England - Qtr'!X15+'Northern Ireland - Qtr'!X15+'Scotland - Qtr'!X15+'Wales - Qtr'!X15</f>
        <v>257.33</v>
      </c>
      <c r="AB15" s="112" t="n">
        <f aca="false">'England - Qtr'!Y15+'Northern Ireland - Qtr'!Y15+'Scotland - Qtr'!Y15+'Wales - Qtr'!Y15</f>
        <v>257.33</v>
      </c>
      <c r="AC15" s="112" t="n">
        <f aca="false">'England - Qtr'!Z15+'Northern Ireland - Qtr'!Z15+'Scotland - Qtr'!Z15+'Wales - Qtr'!Z15</f>
        <v>257.33</v>
      </c>
      <c r="AD15" s="112" t="n">
        <f aca="false">'England - Qtr'!AA15+'Northern Ireland - Qtr'!AA15+'Scotland - Qtr'!AA15+'Wales - Qtr'!AA15</f>
        <v>245.49</v>
      </c>
      <c r="AE15" s="112" t="n">
        <f aca="false">'England - Qtr'!AB15+'Northern Ireland - Qtr'!AB15+'Scotland - Qtr'!AB15+'Wales - Qtr'!AB15</f>
        <v>245.49</v>
      </c>
      <c r="AF15" s="112" t="n">
        <f aca="false">'England - Qtr'!AC15+'Northern Ireland - Qtr'!AC15+'Scotland - Qtr'!AC15+'Wales - Qtr'!AC15</f>
        <v>245.49</v>
      </c>
      <c r="AG15" s="112" t="n">
        <f aca="false">'England - Qtr'!AD15+'Northern Ireland - Qtr'!AD15+'Scotland - Qtr'!AD15+'Wales - Qtr'!AD15</f>
        <v>245.49</v>
      </c>
      <c r="AH15" s="112" t="n">
        <f aca="false">'England - Qtr'!AE15+'Northern Ireland - Qtr'!AE15+'Scotland - Qtr'!AE15+'Wales - Qtr'!AE15</f>
        <v>246.51</v>
      </c>
      <c r="AI15" s="112" t="n">
        <f aca="false">'England - Qtr'!AF15+'Northern Ireland - Qtr'!AF15+'Scotland - Qtr'!AF15+'Wales - Qtr'!AF15</f>
        <v>246.51</v>
      </c>
      <c r="AJ15" s="112" t="n">
        <f aca="false">'England - Qtr'!AG15+'Northern Ireland - Qtr'!AG15+'Scotland - Qtr'!AG15+'Wales - Qtr'!AG15</f>
        <v>246.51</v>
      </c>
      <c r="AK15" s="112" t="n">
        <f aca="false">'England - Qtr'!AH15+'Northern Ireland - Qtr'!AH15+'Scotland - Qtr'!AH15+'Wales - Qtr'!AH15</f>
        <v>246.51</v>
      </c>
      <c r="AL15" s="112" t="n">
        <f aca="false">'England - Qtr'!AI15+'Northern Ireland - Qtr'!AI15+'Scotland - Qtr'!AI15+'Wales - Qtr'!AI15</f>
        <v>246.51</v>
      </c>
      <c r="AM15" s="112" t="n">
        <f aca="false">'England - Qtr'!AJ15+'Northern Ireland - Qtr'!AJ15+'Scotland - Qtr'!AJ15+'Wales - Qtr'!AJ15</f>
        <v>246.51</v>
      </c>
      <c r="AN15" s="112" t="n">
        <f aca="false">'England - Qtr'!AK15+'Northern Ireland - Qtr'!AK15+'Scotland - Qtr'!AK15+'Wales - Qtr'!AK15</f>
        <v>246.51</v>
      </c>
      <c r="AO15" s="112" t="n">
        <f aca="false">'England - Qtr'!AL15+'Northern Ireland - Qtr'!AL15+'Scotland - Qtr'!AL15+'Wales - Qtr'!AL15</f>
        <v>246.51</v>
      </c>
      <c r="AP15" s="112" t="n">
        <f aca="false">'England - Qtr'!AM15+'Northern Ireland - Qtr'!AM15+'Scotland - Qtr'!AM15+'Wales - Qtr'!AM15</f>
        <v>246.51</v>
      </c>
      <c r="AQ15" s="112" t="n">
        <f aca="false">'England - Qtr'!AN15+'Northern Ireland - Qtr'!AN15+'Scotland - Qtr'!AN15+'Wales - Qtr'!AN15</f>
        <v>246.51</v>
      </c>
      <c r="AR15" s="112" t="n">
        <f aca="false">'England - Qtr'!AO15+'Northern Ireland - Qtr'!AO15+'Scotland - Qtr'!AO15+'Wales - Qtr'!AO15</f>
        <v>246.51</v>
      </c>
      <c r="AS15" s="112" t="n">
        <f aca="false">'England - Qtr'!AP15+'Northern Ireland - Qtr'!AP15+'Scotland - Qtr'!AP15+'Wales - Qtr'!AP15</f>
        <v>246.51</v>
      </c>
      <c r="AT15" s="112" t="n">
        <f aca="false">'England - Qtr'!AQ15+'Northern Ireland - Qtr'!AQ15+'Scotland - Qtr'!AQ15+'Wales - Qtr'!AQ15</f>
        <v>246.51</v>
      </c>
      <c r="AU15" s="112" t="n">
        <f aca="false">'England - Qtr'!AR15+'Northern Ireland - Qtr'!AR15+'Scotland - Qtr'!AR15+'Wales - Qtr'!AR15</f>
        <v>246.51</v>
      </c>
      <c r="AV15" s="112" t="n">
        <f aca="false">'England - Qtr'!AS15+'Northern Ireland - Qtr'!AS15+'Scotland - Qtr'!AS15+'Wales - Qtr'!AS15</f>
        <v>246.51</v>
      </c>
      <c r="AW15" s="163"/>
    </row>
    <row r="16" s="34" customFormat="true" ht="20.15" hidden="false" customHeight="true" outlineLevel="0" collapsed="false">
      <c r="A16" s="36" t="s">
        <v>147</v>
      </c>
      <c r="B16" s="112" t="n">
        <v>413</v>
      </c>
      <c r="C16" s="112" t="n">
        <v>413</v>
      </c>
      <c r="D16" s="112" t="n">
        <v>413</v>
      </c>
      <c r="E16" s="112" t="n">
        <v>413</v>
      </c>
      <c r="F16" s="112" t="n">
        <v>422</v>
      </c>
      <c r="G16" s="112" t="n">
        <v>422</v>
      </c>
      <c r="H16" s="112" t="n">
        <v>422</v>
      </c>
      <c r="I16" s="112" t="n">
        <v>502</v>
      </c>
      <c r="J16" s="112" t="n">
        <v>499</v>
      </c>
      <c r="K16" s="112" t="n">
        <v>499</v>
      </c>
      <c r="L16" s="112" t="n">
        <v>499</v>
      </c>
      <c r="M16" s="112" t="n">
        <v>513</v>
      </c>
      <c r="N16" s="112" t="n">
        <v>538</v>
      </c>
      <c r="O16" s="112" t="n">
        <v>545</v>
      </c>
      <c r="P16" s="112" t="n">
        <v>545</v>
      </c>
      <c r="Q16" s="37" t="n">
        <v>545</v>
      </c>
      <c r="R16" s="112" t="n">
        <v>595</v>
      </c>
      <c r="S16" s="112" t="n">
        <v>621</v>
      </c>
      <c r="T16" s="112" t="n">
        <v>629</v>
      </c>
      <c r="U16" s="112" t="n">
        <v>680</v>
      </c>
      <c r="V16" s="112" t="n">
        <f aca="false">'England - Qtr'!S16+'Northern Ireland - Qtr'!S16+'Scotland - Qtr'!S16+'Wales - Qtr'!S16</f>
        <v>830.44</v>
      </c>
      <c r="W16" s="112" t="n">
        <f aca="false">'England - Qtr'!T16+'Northern Ireland - Qtr'!T16+'Scotland - Qtr'!T16+'Wales - Qtr'!T16</f>
        <v>839.44</v>
      </c>
      <c r="X16" s="112" t="n">
        <f aca="false">'England - Qtr'!U16+'Northern Ireland - Qtr'!U16+'Scotland - Qtr'!U16+'Wales - Qtr'!U16</f>
        <v>907.44</v>
      </c>
      <c r="Y16" s="112" t="n">
        <f aca="false">'England - Qtr'!V16+'Northern Ireland - Qtr'!V16+'Scotland - Qtr'!V16+'Wales - Qtr'!V16</f>
        <v>929.94</v>
      </c>
      <c r="Z16" s="112" t="n">
        <f aca="false">'England - Qtr'!W16+'Northern Ireland - Qtr'!W16+'Scotland - Qtr'!W16+'Wales - Qtr'!W16</f>
        <v>939.29</v>
      </c>
      <c r="AA16" s="112" t="n">
        <f aca="false">'England - Qtr'!X16+'Northern Ireland - Qtr'!X16+'Scotland - Qtr'!X16+'Wales - Qtr'!X16</f>
        <v>939.29</v>
      </c>
      <c r="AB16" s="112" t="n">
        <f aca="false">'England - Qtr'!Y16+'Northern Ireland - Qtr'!Y16+'Scotland - Qtr'!Y16+'Wales - Qtr'!Y16</f>
        <v>988.29</v>
      </c>
      <c r="AC16" s="112" t="n">
        <f aca="false">'England - Qtr'!Z16+'Northern Ireland - Qtr'!Z16+'Scotland - Qtr'!Z16+'Wales - Qtr'!Z16</f>
        <v>1028.29</v>
      </c>
      <c r="AD16" s="112" t="n">
        <f aca="false">'England - Qtr'!AA16+'Northern Ireland - Qtr'!AA16+'Scotland - Qtr'!AA16+'Wales - Qtr'!AA16</f>
        <v>1077.08</v>
      </c>
      <c r="AE16" s="112" t="n">
        <f aca="false">'England - Qtr'!AB16+'Northern Ireland - Qtr'!AB16+'Scotland - Qtr'!AB16+'Wales - Qtr'!AB16</f>
        <v>1077.08</v>
      </c>
      <c r="AF16" s="112" t="n">
        <f aca="false">'England - Qtr'!AC16+'Northern Ireland - Qtr'!AC16+'Scotland - Qtr'!AC16+'Wales - Qtr'!AC16</f>
        <v>1077.08</v>
      </c>
      <c r="AG16" s="112" t="n">
        <f aca="false">'England - Qtr'!AD16+'Northern Ireland - Qtr'!AD16+'Scotland - Qtr'!AD16+'Wales - Qtr'!AD16</f>
        <v>1090.93</v>
      </c>
      <c r="AH16" s="112" t="n">
        <f aca="false">'England - Qtr'!AE16+'Northern Ireland - Qtr'!AE16+'Scotland - Qtr'!AE16+'Wales - Qtr'!AE16</f>
        <v>1136.54</v>
      </c>
      <c r="AI16" s="112" t="n">
        <f aca="false">'England - Qtr'!AF16+'Northern Ireland - Qtr'!AF16+'Scotland - Qtr'!AF16+'Wales - Qtr'!AF16</f>
        <v>1136.54</v>
      </c>
      <c r="AJ16" s="112" t="n">
        <f aca="false">'England - Qtr'!AG16+'Northern Ireland - Qtr'!AG16+'Scotland - Qtr'!AG16+'Wales - Qtr'!AG16</f>
        <v>1136.54</v>
      </c>
      <c r="AK16" s="112" t="n">
        <f aca="false">'England - Qtr'!AH16+'Northern Ireland - Qtr'!AH16+'Scotland - Qtr'!AH16+'Wales - Qtr'!AH16</f>
        <v>1136.54</v>
      </c>
      <c r="AL16" s="112" t="n">
        <f aca="false">'England - Qtr'!AI16+'Northern Ireland - Qtr'!AI16+'Scotland - Qtr'!AI16+'Wales - Qtr'!AI16</f>
        <v>1161.01</v>
      </c>
      <c r="AM16" s="112" t="n">
        <f aca="false">'England - Qtr'!AJ16+'Northern Ireland - Qtr'!AJ16+'Scotland - Qtr'!AJ16+'Wales - Qtr'!AJ16</f>
        <v>1161.01</v>
      </c>
      <c r="AN16" s="112" t="n">
        <f aca="false">'England - Qtr'!AK16+'Northern Ireland - Qtr'!AK16+'Scotland - Qtr'!AK16+'Wales - Qtr'!AK16</f>
        <v>1149.71</v>
      </c>
      <c r="AO16" s="112" t="n">
        <f aca="false">'England - Qtr'!AL16+'Northern Ireland - Qtr'!AL16+'Scotland - Qtr'!AL16+'Wales - Qtr'!AL16</f>
        <v>1321.44</v>
      </c>
      <c r="AP16" s="112" t="n">
        <f aca="false">'England - Qtr'!AM16+'Northern Ireland - Qtr'!AM16+'Scotland - Qtr'!AM16+'Wales - Qtr'!AM16</f>
        <v>1362.26</v>
      </c>
      <c r="AQ16" s="112" t="n">
        <f aca="false">'England - Qtr'!AN16+'Northern Ireland - Qtr'!AN16+'Scotland - Qtr'!AN16+'Wales - Qtr'!AN16</f>
        <v>1362.26</v>
      </c>
      <c r="AR16" s="112" t="n">
        <f aca="false">'England - Qtr'!AO16+'Northern Ireland - Qtr'!AO16+'Scotland - Qtr'!AO16+'Wales - Qtr'!AO16</f>
        <v>1412.16</v>
      </c>
      <c r="AS16" s="112" t="n">
        <f aca="false">'England - Qtr'!AP16+'Northern Ireland - Qtr'!AP16+'Scotland - Qtr'!AP16+'Wales - Qtr'!AP16</f>
        <v>1446.94</v>
      </c>
      <c r="AT16" s="112" t="n">
        <f aca="false">'England - Qtr'!AQ16+'Northern Ireland - Qtr'!AQ16+'Scotland - Qtr'!AQ16+'Wales - Qtr'!AQ16</f>
        <v>1466.93</v>
      </c>
      <c r="AU16" s="112" t="n">
        <f aca="false">'England - Qtr'!AR16+'Northern Ireland - Qtr'!AR16+'Scotland - Qtr'!AR16+'Wales - Qtr'!AR16</f>
        <v>1466.93</v>
      </c>
      <c r="AV16" s="112" t="n">
        <f aca="false">'England - Qtr'!AS16+'Northern Ireland - Qtr'!AS16+'Scotland - Qtr'!AS16+'Wales - Qtr'!AS16</f>
        <v>1466.93</v>
      </c>
      <c r="AW16" s="163"/>
    </row>
    <row r="17" s="34" customFormat="true" ht="20.15" hidden="false" customHeight="true" outlineLevel="0" collapsed="false">
      <c r="A17" s="36" t="s">
        <v>148</v>
      </c>
      <c r="B17" s="112" t="n">
        <v>111</v>
      </c>
      <c r="C17" s="112" t="n">
        <v>111</v>
      </c>
      <c r="D17" s="112" t="n">
        <v>111</v>
      </c>
      <c r="E17" s="112" t="n">
        <v>111</v>
      </c>
      <c r="F17" s="112" t="n">
        <v>111</v>
      </c>
      <c r="G17" s="112" t="n">
        <v>111</v>
      </c>
      <c r="H17" s="112" t="n">
        <v>111</v>
      </c>
      <c r="I17" s="112" t="n">
        <v>111</v>
      </c>
      <c r="J17" s="112" t="n">
        <v>111</v>
      </c>
      <c r="K17" s="112" t="n">
        <v>111</v>
      </c>
      <c r="L17" s="112" t="n">
        <v>111</v>
      </c>
      <c r="M17" s="112" t="n">
        <v>111</v>
      </c>
      <c r="N17" s="112" t="n">
        <v>111</v>
      </c>
      <c r="O17" s="112" t="n">
        <v>111</v>
      </c>
      <c r="P17" s="112" t="n">
        <v>111</v>
      </c>
      <c r="Q17" s="37" t="n">
        <v>111</v>
      </c>
      <c r="R17" s="112" t="n">
        <v>111</v>
      </c>
      <c r="S17" s="112" t="n">
        <v>111</v>
      </c>
      <c r="T17" s="112" t="n">
        <v>111</v>
      </c>
      <c r="U17" s="112" t="n">
        <v>111</v>
      </c>
      <c r="V17" s="112" t="n">
        <f aca="false">'England - Qtr'!S17+'Northern Ireland - Qtr'!S17+'Scotland - Qtr'!S17+'Wales - Qtr'!S17</f>
        <v>110.52</v>
      </c>
      <c r="W17" s="112" t="n">
        <f aca="false">'England - Qtr'!T17+'Northern Ireland - Qtr'!T17+'Scotland - Qtr'!T17+'Wales - Qtr'!T17</f>
        <v>110.52</v>
      </c>
      <c r="X17" s="112" t="n">
        <f aca="false">'England - Qtr'!U17+'Northern Ireland - Qtr'!U17+'Scotland - Qtr'!U17+'Wales - Qtr'!U17</f>
        <v>110.52</v>
      </c>
      <c r="Y17" s="112" t="n">
        <f aca="false">'England - Qtr'!V17+'Northern Ireland - Qtr'!V17+'Scotland - Qtr'!V17+'Wales - Qtr'!V17</f>
        <v>110.52</v>
      </c>
      <c r="Z17" s="112" t="n">
        <f aca="false">'England - Qtr'!W17+'Northern Ireland - Qtr'!W17+'Scotland - Qtr'!W17+'Wales - Qtr'!W17</f>
        <v>129.32</v>
      </c>
      <c r="AA17" s="112" t="n">
        <f aca="false">'England - Qtr'!X17+'Northern Ireland - Qtr'!X17+'Scotland - Qtr'!X17+'Wales - Qtr'!X17</f>
        <v>129.32</v>
      </c>
      <c r="AB17" s="112" t="n">
        <f aca="false">'England - Qtr'!Y17+'Northern Ireland - Qtr'!Y17+'Scotland - Qtr'!Y17+'Wales - Qtr'!Y17</f>
        <v>129.32</v>
      </c>
      <c r="AC17" s="112" t="n">
        <f aca="false">'England - Qtr'!Z17+'Northern Ireland - Qtr'!Z17+'Scotland - Qtr'!Z17+'Wales - Qtr'!Z17</f>
        <v>129.32</v>
      </c>
      <c r="AD17" s="112" t="n">
        <f aca="false">'England - Qtr'!AA17+'Northern Ireland - Qtr'!AA17+'Scotland - Qtr'!AA17+'Wales - Qtr'!AA17</f>
        <v>129.32</v>
      </c>
      <c r="AE17" s="112" t="n">
        <f aca="false">'England - Qtr'!AB17+'Northern Ireland - Qtr'!AB17+'Scotland - Qtr'!AB17+'Wales - Qtr'!AB17</f>
        <v>129.32</v>
      </c>
      <c r="AF17" s="112" t="n">
        <f aca="false">'England - Qtr'!AC17+'Northern Ireland - Qtr'!AC17+'Scotland - Qtr'!AC17+'Wales - Qtr'!AC17</f>
        <v>129.32</v>
      </c>
      <c r="AG17" s="112" t="n">
        <f aca="false">'England - Qtr'!AD17+'Northern Ireland - Qtr'!AD17+'Scotland - Qtr'!AD17+'Wales - Qtr'!AD17</f>
        <v>129.32</v>
      </c>
      <c r="AH17" s="112" t="n">
        <f aca="false">'England - Qtr'!AE17+'Northern Ireland - Qtr'!AE17+'Scotland - Qtr'!AE17+'Wales - Qtr'!AE17</f>
        <v>129.32</v>
      </c>
      <c r="AI17" s="112" t="n">
        <f aca="false">'England - Qtr'!AF17+'Northern Ireland - Qtr'!AF17+'Scotland - Qtr'!AF17+'Wales - Qtr'!AF17</f>
        <v>129.32</v>
      </c>
      <c r="AJ17" s="112" t="n">
        <f aca="false">'England - Qtr'!AG17+'Northern Ireland - Qtr'!AG17+'Scotland - Qtr'!AG17+'Wales - Qtr'!AG17</f>
        <v>129.32</v>
      </c>
      <c r="AK17" s="112" t="n">
        <f aca="false">'England - Qtr'!AH17+'Northern Ireland - Qtr'!AH17+'Scotland - Qtr'!AH17+'Wales - Qtr'!AH17</f>
        <v>129.32</v>
      </c>
      <c r="AL17" s="112" t="n">
        <f aca="false">'England - Qtr'!AI17+'Northern Ireland - Qtr'!AI17+'Scotland - Qtr'!AI17+'Wales - Qtr'!AI17</f>
        <v>129.32</v>
      </c>
      <c r="AM17" s="112" t="n">
        <f aca="false">'England - Qtr'!AJ17+'Northern Ireland - Qtr'!AJ17+'Scotland - Qtr'!AJ17+'Wales - Qtr'!AJ17</f>
        <v>129.32</v>
      </c>
      <c r="AN17" s="112" t="n">
        <f aca="false">'England - Qtr'!AK17+'Northern Ireland - Qtr'!AK17+'Scotland - Qtr'!AK17+'Wales - Qtr'!AK17</f>
        <v>129.32</v>
      </c>
      <c r="AO17" s="112" t="n">
        <f aca="false">'England - Qtr'!AL17+'Northern Ireland - Qtr'!AL17+'Scotland - Qtr'!AL17+'Wales - Qtr'!AL17</f>
        <v>129.32</v>
      </c>
      <c r="AP17" s="112" t="n">
        <f aca="false">'England - Qtr'!AM17+'Northern Ireland - Qtr'!AM17+'Scotland - Qtr'!AM17+'Wales - Qtr'!AM17</f>
        <v>129.32</v>
      </c>
      <c r="AQ17" s="112" t="n">
        <f aca="false">'England - Qtr'!AN17+'Northern Ireland - Qtr'!AN17+'Scotland - Qtr'!AN17+'Wales - Qtr'!AN17</f>
        <v>129.32</v>
      </c>
      <c r="AR17" s="112" t="n">
        <f aca="false">'England - Qtr'!AO17+'Northern Ireland - Qtr'!AO17+'Scotland - Qtr'!AO17+'Wales - Qtr'!AO17</f>
        <v>129.32</v>
      </c>
      <c r="AS17" s="112" t="n">
        <f aca="false">'England - Qtr'!AP17+'Northern Ireland - Qtr'!AP17+'Scotland - Qtr'!AP17+'Wales - Qtr'!AP17</f>
        <v>129.32</v>
      </c>
      <c r="AT17" s="112" t="n">
        <f aca="false">'England - Qtr'!AQ17+'Northern Ireland - Qtr'!AQ17+'Scotland - Qtr'!AQ17+'Wales - Qtr'!AQ17</f>
        <v>129.32</v>
      </c>
      <c r="AU17" s="112" t="n">
        <f aca="false">'England - Qtr'!AR17+'Northern Ireland - Qtr'!AR17+'Scotland - Qtr'!AR17+'Wales - Qtr'!AR17</f>
        <v>129.32</v>
      </c>
      <c r="AV17" s="112" t="n">
        <f aca="false">'England - Qtr'!AS17+'Northern Ireland - Qtr'!AS17+'Scotland - Qtr'!AS17+'Wales - Qtr'!AS17</f>
        <v>129.32</v>
      </c>
      <c r="AW17" s="163"/>
    </row>
    <row r="18" s="34" customFormat="true" ht="20.15" hidden="false" customHeight="true" outlineLevel="0" collapsed="false">
      <c r="A18" s="36" t="s">
        <v>149</v>
      </c>
      <c r="B18" s="112" t="n">
        <v>27</v>
      </c>
      <c r="C18" s="112" t="n">
        <v>27</v>
      </c>
      <c r="D18" s="112" t="n">
        <v>30</v>
      </c>
      <c r="E18" s="112" t="n">
        <v>30</v>
      </c>
      <c r="F18" s="112" t="n">
        <v>42</v>
      </c>
      <c r="G18" s="112" t="n">
        <v>46</v>
      </c>
      <c r="H18" s="112" t="n">
        <v>60</v>
      </c>
      <c r="I18" s="112" t="n">
        <v>74</v>
      </c>
      <c r="J18" s="112" t="n">
        <v>77</v>
      </c>
      <c r="K18" s="112" t="n">
        <v>90</v>
      </c>
      <c r="L18" s="112" t="n">
        <v>99</v>
      </c>
      <c r="M18" s="112" t="n">
        <v>121</v>
      </c>
      <c r="N18" s="112" t="n">
        <v>127</v>
      </c>
      <c r="O18" s="112" t="n">
        <v>133</v>
      </c>
      <c r="P18" s="112" t="n">
        <v>141</v>
      </c>
      <c r="Q18" s="37" t="n">
        <v>163</v>
      </c>
      <c r="R18" s="112" t="n">
        <v>191</v>
      </c>
      <c r="S18" s="112" t="n">
        <v>196</v>
      </c>
      <c r="T18" s="112" t="n">
        <v>210</v>
      </c>
      <c r="U18" s="112" t="n">
        <v>243</v>
      </c>
      <c r="V18" s="112" t="n">
        <f aca="false">'England - Qtr'!S18+'Northern Ireland - Qtr'!S18+'Scotland - Qtr'!S18+'Wales - Qtr'!S18</f>
        <v>265.51</v>
      </c>
      <c r="W18" s="112" t="n">
        <f aca="false">'England - Qtr'!T18+'Northern Ireland - Qtr'!T18+'Scotland - Qtr'!T18+'Wales - Qtr'!T18</f>
        <v>268.58</v>
      </c>
      <c r="X18" s="112" t="n">
        <f aca="false">'England - Qtr'!U18+'Northern Ireland - Qtr'!U18+'Scotland - Qtr'!U18+'Wales - Qtr'!U18</f>
        <v>301.88</v>
      </c>
      <c r="Y18" s="112" t="n">
        <f aca="false">'England - Qtr'!V18+'Northern Ireland - Qtr'!V18+'Scotland - Qtr'!V18+'Wales - Qtr'!V18</f>
        <v>335.74</v>
      </c>
      <c r="Z18" s="112" t="n">
        <f aca="false">'England - Qtr'!W18+'Northern Ireland - Qtr'!W18+'Scotland - Qtr'!W18+'Wales - Qtr'!W18</f>
        <v>372.42</v>
      </c>
      <c r="AA18" s="112" t="n">
        <f aca="false">'England - Qtr'!X18+'Northern Ireland - Qtr'!X18+'Scotland - Qtr'!X18+'Wales - Qtr'!X18</f>
        <v>378.3</v>
      </c>
      <c r="AB18" s="112" t="n">
        <f aca="false">'England - Qtr'!Y18+'Northern Ireland - Qtr'!Y18+'Scotland - Qtr'!Y18+'Wales - Qtr'!Y18</f>
        <v>399.45</v>
      </c>
      <c r="AC18" s="112" t="n">
        <f aca="false">'England - Qtr'!Z18+'Northern Ireland - Qtr'!Z18+'Scotland - Qtr'!Z18+'Wales - Qtr'!Z18</f>
        <v>454.38</v>
      </c>
      <c r="AD18" s="112" t="n">
        <f aca="false">'England - Qtr'!AA18+'Northern Ireland - Qtr'!AA18+'Scotland - Qtr'!AA18+'Wales - Qtr'!AA18</f>
        <v>481.37</v>
      </c>
      <c r="AE18" s="112" t="n">
        <f aca="false">'England - Qtr'!AB18+'Northern Ireland - Qtr'!AB18+'Scotland - Qtr'!AB18+'Wales - Qtr'!AB18</f>
        <v>484.78</v>
      </c>
      <c r="AF18" s="112" t="n">
        <f aca="false">'England - Qtr'!AC18+'Northern Ireland - Qtr'!AC18+'Scotland - Qtr'!AC18+'Wales - Qtr'!AC18</f>
        <v>495.28</v>
      </c>
      <c r="AG18" s="112" t="n">
        <f aca="false">'England - Qtr'!AD18+'Northern Ireland - Qtr'!AD18+'Scotland - Qtr'!AD18+'Wales - Qtr'!AD18</f>
        <v>507.45</v>
      </c>
      <c r="AH18" s="112" t="n">
        <f aca="false">'England - Qtr'!AE18+'Northern Ireland - Qtr'!AE18+'Scotland - Qtr'!AE18+'Wales - Qtr'!AE18</f>
        <v>525.56</v>
      </c>
      <c r="AI18" s="112" t="n">
        <f aca="false">'England - Qtr'!AF18+'Northern Ireland - Qtr'!AF18+'Scotland - Qtr'!AF18+'Wales - Qtr'!AF18</f>
        <v>525.56</v>
      </c>
      <c r="AJ18" s="112" t="n">
        <f aca="false">'England - Qtr'!AG18+'Northern Ireland - Qtr'!AG18+'Scotland - Qtr'!AG18+'Wales - Qtr'!AG18</f>
        <v>525.56</v>
      </c>
      <c r="AK18" s="112" t="n">
        <f aca="false">'England - Qtr'!AH18+'Northern Ireland - Qtr'!AH18+'Scotland - Qtr'!AH18+'Wales - Qtr'!AH18</f>
        <v>527.55</v>
      </c>
      <c r="AL18" s="112" t="n">
        <f aca="false">'England - Qtr'!AI18+'Northern Ireland - Qtr'!AI18+'Scotland - Qtr'!AI18+'Wales - Qtr'!AI18</f>
        <v>529.06</v>
      </c>
      <c r="AM18" s="112" t="n">
        <f aca="false">'England - Qtr'!AJ18+'Northern Ireland - Qtr'!AJ18+'Scotland - Qtr'!AJ18+'Wales - Qtr'!AJ18</f>
        <v>529.06</v>
      </c>
      <c r="AN18" s="112" t="n">
        <f aca="false">'England - Qtr'!AK18+'Northern Ireland - Qtr'!AK18+'Scotland - Qtr'!AK18+'Wales - Qtr'!AK18</f>
        <v>529.56</v>
      </c>
      <c r="AO18" s="112" t="n">
        <f aca="false">'England - Qtr'!AL18+'Northern Ireland - Qtr'!AL18+'Scotland - Qtr'!AL18+'Wales - Qtr'!AL18</f>
        <v>529.56</v>
      </c>
      <c r="AP18" s="112" t="n">
        <f aca="false">'England - Qtr'!AM18+'Northern Ireland - Qtr'!AM18+'Scotland - Qtr'!AM18+'Wales - Qtr'!AM18</f>
        <v>536.5</v>
      </c>
      <c r="AQ18" s="112" t="n">
        <f aca="false">'England - Qtr'!AN18+'Northern Ireland - Qtr'!AN18+'Scotland - Qtr'!AN18+'Wales - Qtr'!AN18</f>
        <v>536.5</v>
      </c>
      <c r="AR18" s="112" t="n">
        <f aca="false">'England - Qtr'!AO18+'Northern Ireland - Qtr'!AO18+'Scotland - Qtr'!AO18+'Wales - Qtr'!AO18</f>
        <v>537.94</v>
      </c>
      <c r="AS18" s="112" t="n">
        <f aca="false">'England - Qtr'!AP18+'Northern Ireland - Qtr'!AP18+'Scotland - Qtr'!AP18+'Wales - Qtr'!AP18</f>
        <v>538.17</v>
      </c>
      <c r="AT18" s="112" t="n">
        <f aca="false">'England - Qtr'!AQ18+'Northern Ireland - Qtr'!AQ18+'Scotland - Qtr'!AQ18+'Wales - Qtr'!AQ18</f>
        <v>539.79</v>
      </c>
      <c r="AU18" s="112" t="n">
        <f aca="false">'England - Qtr'!AR18+'Northern Ireland - Qtr'!AR18+'Scotland - Qtr'!AR18+'Wales - Qtr'!AR18</f>
        <v>539.79</v>
      </c>
      <c r="AV18" s="112" t="n">
        <f aca="false">'England - Qtr'!AS18+'Northern Ireland - Qtr'!AS18+'Scotland - Qtr'!AS18+'Wales - Qtr'!AS18</f>
        <v>540.79</v>
      </c>
      <c r="AW18" s="163"/>
    </row>
    <row r="19" s="34" customFormat="true" ht="20.15" hidden="false" customHeight="true" outlineLevel="0" collapsed="false">
      <c r="A19" s="36" t="s">
        <v>150</v>
      </c>
      <c r="B19" s="112" t="n">
        <v>319</v>
      </c>
      <c r="C19" s="112" t="n">
        <v>319</v>
      </c>
      <c r="D19" s="112" t="n">
        <v>319</v>
      </c>
      <c r="E19" s="112" t="n">
        <v>321</v>
      </c>
      <c r="F19" s="112" t="n">
        <v>321</v>
      </c>
      <c r="G19" s="112" t="n">
        <v>321</v>
      </c>
      <c r="H19" s="112" t="n">
        <v>324</v>
      </c>
      <c r="I19" s="112" t="n">
        <v>1164</v>
      </c>
      <c r="J19" s="112" t="n">
        <v>1148</v>
      </c>
      <c r="K19" s="112" t="n">
        <v>1153</v>
      </c>
      <c r="L19" s="112" t="n">
        <v>1156</v>
      </c>
      <c r="M19" s="112" t="n">
        <v>1166</v>
      </c>
      <c r="N19" s="112" t="n">
        <v>2124</v>
      </c>
      <c r="O19" s="112" t="n">
        <v>2773</v>
      </c>
      <c r="P19" s="112" t="n">
        <v>1955</v>
      </c>
      <c r="Q19" s="37" t="n">
        <v>1955</v>
      </c>
      <c r="R19" s="112" t="n">
        <v>2043</v>
      </c>
      <c r="S19" s="112" t="n">
        <v>2169</v>
      </c>
      <c r="T19" s="112" t="n">
        <v>2255</v>
      </c>
      <c r="U19" s="112" t="n">
        <v>2258</v>
      </c>
      <c r="V19" s="112" t="n">
        <f aca="false">'England - Qtr'!S19+'Northern Ireland - Qtr'!S19+'Scotland - Qtr'!S19+'Wales - Qtr'!S19</f>
        <v>2294.06</v>
      </c>
      <c r="W19" s="112" t="n">
        <f aca="false">'England - Qtr'!T19+'Northern Ireland - Qtr'!T19+'Scotland - Qtr'!T19+'Wales - Qtr'!T19</f>
        <v>2295.4</v>
      </c>
      <c r="X19" s="112" t="n">
        <f aca="false">'England - Qtr'!U19+'Northern Ireland - Qtr'!U19+'Scotland - Qtr'!U19+'Wales - Qtr'!U19</f>
        <v>2960.52</v>
      </c>
      <c r="Y19" s="112" t="n">
        <f aca="false">'England - Qtr'!V19+'Northern Ireland - Qtr'!V19+'Scotland - Qtr'!V19+'Wales - Qtr'!V19</f>
        <v>2604.07</v>
      </c>
      <c r="Z19" s="112" t="n">
        <f aca="false">'England - Qtr'!W19+'Northern Ireland - Qtr'!W19+'Scotland - Qtr'!W19+'Wales - Qtr'!W19</f>
        <v>2769.05</v>
      </c>
      <c r="AA19" s="112" t="n">
        <f aca="false">'England - Qtr'!X19+'Northern Ireland - Qtr'!X19+'Scotland - Qtr'!X19+'Wales - Qtr'!X19</f>
        <v>2769.94</v>
      </c>
      <c r="AB19" s="112" t="n">
        <f aca="false">'England - Qtr'!Y19+'Northern Ireland - Qtr'!Y19+'Scotland - Qtr'!Y19+'Wales - Qtr'!Y19</f>
        <v>2779.47</v>
      </c>
      <c r="AC19" s="112" t="n">
        <f aca="false">'England - Qtr'!Z19+'Northern Ireland - Qtr'!Z19+'Scotland - Qtr'!Z19+'Wales - Qtr'!Z19</f>
        <v>2833.55</v>
      </c>
      <c r="AD19" s="112" t="n">
        <f aca="false">'England - Qtr'!AA19+'Northern Ireland - Qtr'!AA19+'Scotland - Qtr'!AA19+'Wales - Qtr'!AA19</f>
        <v>2967.84</v>
      </c>
      <c r="AE19" s="112" t="n">
        <f aca="false">'England - Qtr'!AB19+'Northern Ireland - Qtr'!AB19+'Scotland - Qtr'!AB19+'Wales - Qtr'!AB19</f>
        <v>3020.19</v>
      </c>
      <c r="AF19" s="112" t="n">
        <f aca="false">'England - Qtr'!AC19+'Northern Ireland - Qtr'!AC19+'Scotland - Qtr'!AC19+'Wales - Qtr'!AC19</f>
        <v>3020.19</v>
      </c>
      <c r="AG19" s="112" t="n">
        <f aca="false">'England - Qtr'!AD19+'Northern Ireland - Qtr'!AD19+'Scotland - Qtr'!AD19+'Wales - Qtr'!AD19</f>
        <v>3020.19</v>
      </c>
      <c r="AH19" s="112" t="n">
        <f aca="false">'England - Qtr'!AE19+'Northern Ireland - Qtr'!AE19+'Scotland - Qtr'!AE19+'Wales - Qtr'!AE19</f>
        <v>3289.27</v>
      </c>
      <c r="AI19" s="112" t="n">
        <f aca="false">'England - Qtr'!AF19+'Northern Ireland - Qtr'!AF19+'Scotland - Qtr'!AF19+'Wales - Qtr'!AF19</f>
        <v>3731.27</v>
      </c>
      <c r="AJ19" s="112" t="n">
        <f aca="false">'England - Qtr'!AG19+'Northern Ireland - Qtr'!AG19+'Scotland - Qtr'!AG19+'Wales - Qtr'!AG19</f>
        <v>4463.27</v>
      </c>
      <c r="AK19" s="112" t="n">
        <f aca="false">'England - Qtr'!AH19+'Northern Ireland - Qtr'!AH19+'Scotland - Qtr'!AH19+'Wales - Qtr'!AH19</f>
        <v>4463.27</v>
      </c>
      <c r="AL19" s="112" t="n">
        <f aca="false">'England - Qtr'!AI19+'Northern Ireland - Qtr'!AI19+'Scotland - Qtr'!AI19+'Wales - Qtr'!AI19</f>
        <v>4519.26</v>
      </c>
      <c r="AM19" s="112" t="n">
        <f aca="false">'England - Qtr'!AJ19+'Northern Ireland - Qtr'!AJ19+'Scotland - Qtr'!AJ19+'Wales - Qtr'!AJ19</f>
        <v>4519.26</v>
      </c>
      <c r="AN19" s="112" t="n">
        <f aca="false">'England - Qtr'!AK19+'Northern Ireland - Qtr'!AK19+'Scotland - Qtr'!AK19+'Wales - Qtr'!AK19</f>
        <v>4519.26</v>
      </c>
      <c r="AO19" s="112" t="n">
        <f aca="false">'England - Qtr'!AL19+'Northern Ireland - Qtr'!AL19+'Scotland - Qtr'!AL19+'Wales - Qtr'!AL19</f>
        <v>4543.26</v>
      </c>
      <c r="AP19" s="112" t="n">
        <f aca="false">'England - Qtr'!AM19+'Northern Ireland - Qtr'!AM19+'Scotland - Qtr'!AM19+'Wales - Qtr'!AM19</f>
        <v>4552.05</v>
      </c>
      <c r="AQ19" s="112" t="n">
        <f aca="false">'England - Qtr'!AN19+'Northern Ireland - Qtr'!AN19+'Scotland - Qtr'!AN19+'Wales - Qtr'!AN19</f>
        <v>4552.05</v>
      </c>
      <c r="AR19" s="112" t="n">
        <f aca="false">'England - Qtr'!AO19+'Northern Ireland - Qtr'!AO19+'Scotland - Qtr'!AO19+'Wales - Qtr'!AO19</f>
        <v>4552.05</v>
      </c>
      <c r="AS19" s="112" t="n">
        <f aca="false">'England - Qtr'!AP19+'Northern Ireland - Qtr'!AP19+'Scotland - Qtr'!AP19+'Wales - Qtr'!AP19</f>
        <v>4552.53</v>
      </c>
      <c r="AT19" s="112" t="n">
        <f aca="false">'England - Qtr'!AQ19+'Northern Ireland - Qtr'!AQ19+'Scotland - Qtr'!AQ19+'Wales - Qtr'!AQ19</f>
        <v>4555.29</v>
      </c>
      <c r="AU19" s="112" t="n">
        <f aca="false">'England - Qtr'!AR19+'Northern Ireland - Qtr'!AR19+'Scotland - Qtr'!AR19+'Wales - Qtr'!AR19</f>
        <v>4555.86</v>
      </c>
      <c r="AV19" s="112" t="n">
        <f aca="false">'England - Qtr'!AS19+'Northern Ireland - Qtr'!AS19+'Scotland - Qtr'!AS19+'Wales - Qtr'!AS19</f>
        <v>4555.86</v>
      </c>
      <c r="AW19" s="163"/>
    </row>
    <row r="20" s="34" customFormat="true" ht="20.15" hidden="false" customHeight="true" outlineLevel="0" collapsed="false">
      <c r="A20" s="54" t="s">
        <v>151</v>
      </c>
      <c r="B20" s="115" t="n">
        <f aca="false">SUM(B8:B19)</f>
        <v>8609</v>
      </c>
      <c r="C20" s="115" t="n">
        <f aca="false">SUM(C8:C19)</f>
        <v>8732</v>
      </c>
      <c r="D20" s="115" t="n">
        <f aca="false">SUM(D8:D19)</f>
        <v>9172</v>
      </c>
      <c r="E20" s="115" t="n">
        <f aca="false">SUM(E8:E19)</f>
        <v>9256</v>
      </c>
      <c r="F20" s="115" t="n">
        <f aca="false">SUM(F8:F19)</f>
        <v>9554</v>
      </c>
      <c r="G20" s="115" t="n">
        <f aca="false">SUM(G8:G19)</f>
        <v>9949</v>
      </c>
      <c r="H20" s="115" t="n">
        <f aca="false">SUM(H8:H19)</f>
        <v>10514</v>
      </c>
      <c r="I20" s="115" t="n">
        <f aca="false">SUM(I8:I19)</f>
        <v>12382</v>
      </c>
      <c r="J20" s="115" t="n">
        <f aca="false">SUM(J8:J19)</f>
        <v>13378</v>
      </c>
      <c r="K20" s="115" t="n">
        <f aca="false">SUM(K8:K19)</f>
        <v>14165</v>
      </c>
      <c r="L20" s="115" t="n">
        <f aca="false">SUM(L8:L19)</f>
        <v>14917</v>
      </c>
      <c r="M20" s="115" t="n">
        <f aca="false">SUM(M8:M19)</f>
        <v>15651</v>
      </c>
      <c r="N20" s="55" t="n">
        <f aca="false">SUM(N8:N19)</f>
        <v>18253</v>
      </c>
      <c r="O20" s="55" t="n">
        <f aca="false">SUM(O8:O19)</f>
        <v>19667</v>
      </c>
      <c r="P20" s="55" t="n">
        <f aca="false">SUM(P8:P19)</f>
        <v>19470</v>
      </c>
      <c r="Q20" s="55" t="n">
        <f aca="false">SUM(Q8:Q19)</f>
        <v>19961</v>
      </c>
      <c r="R20" s="55" t="n">
        <f aca="false">SUM(R8:R19)</f>
        <v>22348</v>
      </c>
      <c r="S20" s="55" t="n">
        <f aca="false">SUM(S8:S19)</f>
        <v>23337</v>
      </c>
      <c r="T20" s="55" t="n">
        <f aca="false">SUM(T8:T19)</f>
        <v>24242</v>
      </c>
      <c r="U20" s="55" t="n">
        <f aca="false">SUM(U8:U19)</f>
        <v>24921</v>
      </c>
      <c r="V20" s="55" t="n">
        <f aca="false">SUM(V8:V19)</f>
        <v>27884.12</v>
      </c>
      <c r="W20" s="55" t="n">
        <f aca="false">SUM(W8:W19)</f>
        <v>28603.76</v>
      </c>
      <c r="X20" s="55" t="n">
        <f aca="false">SUM(X8:X19)</f>
        <v>30058.39</v>
      </c>
      <c r="Y20" s="55" t="n">
        <f aca="false">SUM(Y8:Y19)</f>
        <v>30965.77</v>
      </c>
      <c r="Z20" s="55" t="n">
        <f aca="false">SUM(Z8:Z19)</f>
        <v>32751.53</v>
      </c>
      <c r="AA20" s="55" t="n">
        <f aca="false">SUM(AA8:AA19)</f>
        <v>33401.31</v>
      </c>
      <c r="AB20" s="55" t="n">
        <f aca="false">SUM(AB8:AB19)</f>
        <v>34434.13</v>
      </c>
      <c r="AC20" s="55" t="n">
        <f aca="false">SUM(AC8:AC19)</f>
        <v>35650.74</v>
      </c>
      <c r="AD20" s="55" t="n">
        <f aca="false">SUM(AD8:AD19)</f>
        <v>37446.91</v>
      </c>
      <c r="AE20" s="55" t="n">
        <f aca="false">SUM(AE8:AE19)</f>
        <v>38228.92</v>
      </c>
      <c r="AF20" s="55" t="n">
        <f aca="false">SUM(AF8:AF19)</f>
        <v>39150.76</v>
      </c>
      <c r="AG20" s="55" t="n">
        <f aca="false">SUM(AG8:AG19)</f>
        <v>40292.56</v>
      </c>
      <c r="AH20" s="55" t="n">
        <f aca="false">SUM(AH8:AH19)</f>
        <v>41976.75</v>
      </c>
      <c r="AI20" s="55" t="n">
        <f aca="false">SUM(AI8:AI19)</f>
        <v>42687.99</v>
      </c>
      <c r="AJ20" s="55" t="n">
        <f aca="false">SUM(AJ8:AJ19)</f>
        <v>43804.65</v>
      </c>
      <c r="AK20" s="55" t="n">
        <f aca="false">SUM(AK8:AK19)</f>
        <v>44128.26</v>
      </c>
      <c r="AL20" s="55" t="n">
        <f aca="false">SUM(AL8:AL19)</f>
        <v>44783.23</v>
      </c>
      <c r="AM20" s="55" t="n">
        <f aca="false">SUM(AM8:AM19)</f>
        <v>45683.49</v>
      </c>
      <c r="AN20" s="55" t="n">
        <f aca="false">SUM(AN8:AN19)</f>
        <v>46352.13</v>
      </c>
      <c r="AO20" s="55" t="n">
        <f aca="false">SUM(AO8:AO19)</f>
        <v>46831.92</v>
      </c>
      <c r="AP20" s="55" t="n">
        <f aca="false">SUM(AP8:AP19)</f>
        <v>47159.85</v>
      </c>
      <c r="AQ20" s="55" t="n">
        <f aca="false">SUM(AQ8:AQ19)</f>
        <v>47458.92</v>
      </c>
      <c r="AR20" s="55" t="n">
        <f aca="false">SUM(AR8:AR19)</f>
        <v>47599.89</v>
      </c>
      <c r="AS20" s="55" t="n">
        <f aca="false">SUM(AS8:AS19)</f>
        <v>47813.44</v>
      </c>
      <c r="AT20" s="55" t="n">
        <f aca="false">SUM(AT8:AT19)</f>
        <v>47998.01</v>
      </c>
      <c r="AU20" s="55" t="n">
        <f aca="false">SUM(AU8:AU19)</f>
        <v>48423.75</v>
      </c>
      <c r="AV20" s="55" t="n">
        <f aca="false">SUM(AV8:AV19)</f>
        <v>49032.7</v>
      </c>
    </row>
    <row r="21" s="34" customFormat="true" ht="20.15" hidden="false" customHeight="true" outlineLevel="0" collapsed="false">
      <c r="A21" s="36" t="s">
        <v>152</v>
      </c>
      <c r="B21" s="112" t="n">
        <v>278</v>
      </c>
      <c r="C21" s="112" t="n">
        <v>278</v>
      </c>
      <c r="D21" s="112" t="n">
        <v>278</v>
      </c>
      <c r="E21" s="112" t="n">
        <v>278</v>
      </c>
      <c r="F21" s="112" t="n">
        <v>353</v>
      </c>
      <c r="G21" s="112" t="n">
        <v>353</v>
      </c>
      <c r="H21" s="112" t="n">
        <v>353</v>
      </c>
      <c r="I21" s="112" t="n">
        <v>353</v>
      </c>
      <c r="J21" s="112" t="n">
        <v>208</v>
      </c>
      <c r="K21" s="112" t="n">
        <v>208</v>
      </c>
      <c r="L21" s="112" t="n">
        <v>208</v>
      </c>
      <c r="M21" s="112" t="n">
        <v>208</v>
      </c>
      <c r="N21" s="47" t="n">
        <v>39</v>
      </c>
      <c r="O21" s="47" t="n">
        <v>39</v>
      </c>
      <c r="P21" s="47" t="n">
        <v>39</v>
      </c>
      <c r="Q21" s="47" t="n">
        <v>39</v>
      </c>
      <c r="R21" s="47" t="n">
        <v>14</v>
      </c>
      <c r="S21" s="47" t="n">
        <v>14</v>
      </c>
      <c r="T21" s="47" t="n">
        <v>14</v>
      </c>
      <c r="U21" s="47" t="n">
        <v>14</v>
      </c>
      <c r="V21" s="47" t="n">
        <v>21</v>
      </c>
      <c r="W21" s="47" t="n">
        <v>21</v>
      </c>
      <c r="X21" s="47" t="n">
        <v>21</v>
      </c>
      <c r="Y21" s="47" t="n">
        <v>21</v>
      </c>
      <c r="Z21" s="47" t="n">
        <v>13</v>
      </c>
      <c r="AA21" s="47" t="n">
        <v>13</v>
      </c>
      <c r="AB21" s="47" t="n">
        <v>13</v>
      </c>
      <c r="AC21" s="47" t="n">
        <v>13</v>
      </c>
      <c r="AD21" s="47" t="n">
        <v>6</v>
      </c>
      <c r="AE21" s="47" t="n">
        <v>6</v>
      </c>
      <c r="AF21" s="47" t="n">
        <v>6</v>
      </c>
      <c r="AG21" s="47" t="n">
        <v>6</v>
      </c>
      <c r="AH21" s="47" t="n">
        <v>0</v>
      </c>
      <c r="AI21" s="47" t="n">
        <v>0</v>
      </c>
      <c r="AJ21" s="47" t="n">
        <v>0</v>
      </c>
      <c r="AK21" s="47" t="n">
        <v>0</v>
      </c>
      <c r="AL21" s="47" t="n">
        <v>0</v>
      </c>
      <c r="AM21" s="47" t="n">
        <v>0</v>
      </c>
      <c r="AN21" s="47" t="n">
        <v>0</v>
      </c>
      <c r="AO21" s="47" t="n">
        <v>0</v>
      </c>
      <c r="AP21" s="47" t="n">
        <v>0</v>
      </c>
      <c r="AQ21" s="47" t="n">
        <v>0</v>
      </c>
      <c r="AR21" s="47" t="n">
        <v>0</v>
      </c>
      <c r="AS21" s="47" t="n">
        <v>0</v>
      </c>
      <c r="AT21" s="47" t="n">
        <v>0</v>
      </c>
      <c r="AU21" s="47" t="n">
        <v>0</v>
      </c>
      <c r="AV21" s="47" t="n">
        <v>0</v>
      </c>
    </row>
    <row r="22" s="34" customFormat="true" ht="20.15" hidden="false" customHeight="true" outlineLevel="0" collapsed="false">
      <c r="A22" s="69"/>
      <c r="B22" s="63"/>
      <c r="C22" s="37"/>
      <c r="D22" s="37"/>
      <c r="E22" s="37"/>
      <c r="F22" s="37"/>
      <c r="G22" s="37"/>
      <c r="H22" s="112"/>
      <c r="I22" s="37"/>
      <c r="J22" s="37"/>
      <c r="K22" s="37"/>
      <c r="L22" s="164"/>
      <c r="M22" s="164"/>
      <c r="N22" s="37"/>
      <c r="O22" s="37"/>
      <c r="P22" s="37"/>
      <c r="Q22" s="37"/>
      <c r="R22" s="37"/>
      <c r="S22" s="37"/>
      <c r="T22" s="37"/>
      <c r="U22" s="37"/>
      <c r="V22" s="37"/>
      <c r="W22" s="37"/>
      <c r="X22" s="37"/>
      <c r="Y22" s="37"/>
      <c r="Z22" s="37"/>
      <c r="AA22" s="37"/>
      <c r="AB22" s="37"/>
      <c r="AC22" s="37"/>
      <c r="AD22" s="165"/>
      <c r="AE22" s="37"/>
      <c r="AF22" s="37"/>
      <c r="AG22" s="37"/>
      <c r="AH22" s="37"/>
      <c r="AI22" s="37"/>
      <c r="AJ22" s="37"/>
      <c r="AK22" s="37"/>
      <c r="AL22" s="37"/>
      <c r="AM22" s="37"/>
      <c r="AN22" s="37"/>
      <c r="AO22" s="37"/>
      <c r="AP22" s="37"/>
      <c r="AQ22" s="37"/>
      <c r="AR22" s="37"/>
      <c r="AS22" s="37"/>
      <c r="AT22" s="37"/>
      <c r="AU22" s="37"/>
      <c r="AV22" s="37"/>
    </row>
    <row r="23" s="34" customFormat="true" ht="45" hidden="false" customHeight="true" outlineLevel="0" collapsed="false">
      <c r="A23" s="160" t="s">
        <v>242</v>
      </c>
      <c r="B23" s="161" t="s">
        <v>195</v>
      </c>
      <c r="C23" s="161" t="s">
        <v>196</v>
      </c>
      <c r="D23" s="161" t="s">
        <v>197</v>
      </c>
      <c r="E23" s="161" t="s">
        <v>198</v>
      </c>
      <c r="F23" s="161" t="s">
        <v>199</v>
      </c>
      <c r="G23" s="161" t="s">
        <v>200</v>
      </c>
      <c r="H23" s="161" t="s">
        <v>201</v>
      </c>
      <c r="I23" s="161" t="s">
        <v>202</v>
      </c>
      <c r="J23" s="161" t="s">
        <v>203</v>
      </c>
      <c r="K23" s="161" t="s">
        <v>204</v>
      </c>
      <c r="L23" s="161" t="s">
        <v>205</v>
      </c>
      <c r="M23" s="161" t="s">
        <v>206</v>
      </c>
      <c r="N23" s="162" t="s">
        <v>207</v>
      </c>
      <c r="O23" s="162" t="s">
        <v>208</v>
      </c>
      <c r="P23" s="162" t="s">
        <v>209</v>
      </c>
      <c r="Q23" s="162" t="s">
        <v>210</v>
      </c>
      <c r="R23" s="162" t="s">
        <v>211</v>
      </c>
      <c r="S23" s="162" t="s">
        <v>212</v>
      </c>
      <c r="T23" s="162" t="s">
        <v>213</v>
      </c>
      <c r="U23" s="162" t="s">
        <v>214</v>
      </c>
      <c r="V23" s="162" t="s">
        <v>215</v>
      </c>
      <c r="W23" s="162" t="s">
        <v>216</v>
      </c>
      <c r="X23" s="162" t="s">
        <v>217</v>
      </c>
      <c r="Y23" s="162" t="s">
        <v>218</v>
      </c>
      <c r="Z23" s="162" t="s">
        <v>219</v>
      </c>
      <c r="AA23" s="162" t="s">
        <v>220</v>
      </c>
      <c r="AB23" s="162" t="s">
        <v>221</v>
      </c>
      <c r="AC23" s="162" t="s">
        <v>222</v>
      </c>
      <c r="AD23" s="162" t="s">
        <v>223</v>
      </c>
      <c r="AE23" s="162" t="s">
        <v>224</v>
      </c>
      <c r="AF23" s="162" t="s">
        <v>225</v>
      </c>
      <c r="AG23" s="162" t="s">
        <v>226</v>
      </c>
      <c r="AH23" s="162" t="s">
        <v>227</v>
      </c>
      <c r="AI23" s="162" t="s">
        <v>228</v>
      </c>
      <c r="AJ23" s="162" t="s">
        <v>229</v>
      </c>
      <c r="AK23" s="162" t="s">
        <v>230</v>
      </c>
      <c r="AL23" s="162" t="s">
        <v>231</v>
      </c>
      <c r="AM23" s="162" t="s">
        <v>232</v>
      </c>
      <c r="AN23" s="162" t="s">
        <v>233</v>
      </c>
      <c r="AO23" s="162" t="s">
        <v>234</v>
      </c>
      <c r="AP23" s="162" t="s">
        <v>235</v>
      </c>
      <c r="AQ23" s="162" t="s">
        <v>236</v>
      </c>
      <c r="AR23" s="166" t="s">
        <v>237</v>
      </c>
      <c r="AS23" s="166" t="s">
        <v>238</v>
      </c>
      <c r="AT23" s="166" t="s">
        <v>239</v>
      </c>
      <c r="AU23" s="166" t="s">
        <v>240</v>
      </c>
      <c r="AV23" s="166" t="s">
        <v>241</v>
      </c>
      <c r="AW23" s="167"/>
    </row>
    <row r="24" s="34" customFormat="true" ht="20.15" hidden="false" customHeight="true" outlineLevel="0" collapsed="false">
      <c r="A24" s="36" t="s">
        <v>154</v>
      </c>
      <c r="B24" s="112" t="n">
        <v>1757.35</v>
      </c>
      <c r="C24" s="112" t="n">
        <v>1198.51</v>
      </c>
      <c r="D24" s="112" t="n">
        <v>1933.71</v>
      </c>
      <c r="E24" s="112" t="n">
        <v>2336.4</v>
      </c>
      <c r="F24" s="112" t="n">
        <v>2396.57</v>
      </c>
      <c r="G24" s="112" t="n">
        <v>2492.24</v>
      </c>
      <c r="H24" s="112" t="n">
        <v>1914.76</v>
      </c>
      <c r="I24" s="112" t="n">
        <v>4010.38</v>
      </c>
      <c r="J24" s="112" t="n">
        <v>3565.23</v>
      </c>
      <c r="K24" s="112" t="n">
        <v>2241.98</v>
      </c>
      <c r="L24" s="112" t="n">
        <v>2647.5</v>
      </c>
      <c r="M24" s="112" t="n">
        <v>3789.24</v>
      </c>
      <c r="N24" s="112" t="n">
        <v>3974.46</v>
      </c>
      <c r="O24" s="112" t="n">
        <v>3873.58</v>
      </c>
      <c r="P24" s="112" t="n">
        <v>2768.53</v>
      </c>
      <c r="Q24" s="37" t="n">
        <v>6308.81</v>
      </c>
      <c r="R24" s="112" t="n">
        <v>6666.15</v>
      </c>
      <c r="S24" s="112" t="n">
        <v>3036.41</v>
      </c>
      <c r="T24" s="112" t="n">
        <v>2884.04</v>
      </c>
      <c r="U24" s="112" t="n">
        <v>5968.05</v>
      </c>
      <c r="V24" s="112" t="n">
        <v>7160.87</v>
      </c>
      <c r="W24" s="112" t="n">
        <v>4757.43</v>
      </c>
      <c r="X24" s="112" t="n">
        <v>3809.02</v>
      </c>
      <c r="Y24" s="112" t="n">
        <v>7124.67</v>
      </c>
      <c r="Z24" s="112" t="n">
        <f aca="false">'England - Qtr'!W23+'Northern Ireland - Qtr'!W23+'Scotland - Qtr'!W23+'Wales - Qtr'!W23</f>
        <v>6324.27</v>
      </c>
      <c r="AA24" s="112" t="n">
        <f aca="false">'England - Qtr'!X23+'Northern Ireland - Qtr'!X23+'Scotland - Qtr'!X23+'Wales - Qtr'!X23</f>
        <v>3957.09</v>
      </c>
      <c r="AB24" s="112" t="n">
        <f aca="false">'England - Qtr'!Y23+'Northern Ireland - Qtr'!Y23+'Scotland - Qtr'!Y23+'Wales - Qtr'!Y23</f>
        <v>4599.31</v>
      </c>
      <c r="AC24" s="112" t="n">
        <f aca="false">'England - Qtr'!Z23+'Northern Ireland - Qtr'!Z23+'Scotland - Qtr'!Z23+'Wales - Qtr'!Z23</f>
        <v>5873.01</v>
      </c>
      <c r="AD24" s="112" t="n">
        <f aca="false">'England - Qtr'!AA23+'Northern Ireland - Qtr'!AA23+'Scotland - Qtr'!AA23+'Wales - Qtr'!AA23</f>
        <v>7745.42</v>
      </c>
      <c r="AE24" s="112" t="n">
        <f aca="false">'England - Qtr'!AB23+'Northern Ireland - Qtr'!AB23+'Scotland - Qtr'!AB23+'Wales - Qtr'!AB23</f>
        <v>6186.06</v>
      </c>
      <c r="AF24" s="112" t="n">
        <f aca="false">'England - Qtr'!AC23+'Northern Ireland - Qtr'!AC23+'Scotland - Qtr'!AC23+'Wales - Qtr'!AC23</f>
        <v>5629.92</v>
      </c>
      <c r="AG24" s="112" t="n">
        <f aca="false">'England - Qtr'!AD23+'Northern Ireland - Qtr'!AD23+'Scotland - Qtr'!AD23+'Wales - Qtr'!AD23</f>
        <v>9163.83</v>
      </c>
      <c r="AH24" s="112" t="n">
        <f aca="false">'England - Qtr'!AE23+'Northern Ireland - Qtr'!AE23+'Scotland - Qtr'!AE23+'Wales - Qtr'!AE23</f>
        <v>9561.36</v>
      </c>
      <c r="AI24" s="112" t="n">
        <f aca="false">'England - Qtr'!AF23+'Northern Ireland - Qtr'!AF23+'Scotland - Qtr'!AF23+'Wales - Qtr'!AF23</f>
        <v>5436.63</v>
      </c>
      <c r="AJ24" s="112" t="n">
        <f aca="false">'England - Qtr'!AG23+'Northern Ireland - Qtr'!AG23+'Scotland - Qtr'!AG23+'Wales - Qtr'!AG23</f>
        <v>5546.96</v>
      </c>
      <c r="AK24" s="112" t="n">
        <f aca="false">'England - Qtr'!AH23+'Northern Ireland - Qtr'!AH23+'Scotland - Qtr'!AH23+'Wales - Qtr'!AH23</f>
        <v>9837.46</v>
      </c>
      <c r="AL24" s="112" t="n">
        <f aca="false">'England - Qtr'!AI23+'Northern Ireland - Qtr'!AI23+'Scotland - Qtr'!AI23+'Wales - Qtr'!AI23</f>
        <v>9829.3</v>
      </c>
      <c r="AM24" s="112" t="n">
        <f aca="false">'England - Qtr'!AJ23+'Northern Ireland - Qtr'!AJ23+'Scotland - Qtr'!AJ23+'Wales - Qtr'!AJ23</f>
        <v>6043.82</v>
      </c>
      <c r="AN24" s="112" t="n">
        <f aca="false">'England - Qtr'!AK23+'Northern Ireland - Qtr'!AK23+'Scotland - Qtr'!AK23+'Wales - Qtr'!AK23</f>
        <v>6796.8</v>
      </c>
      <c r="AO24" s="112" t="n">
        <f aca="false">'England - Qtr'!AL23+'Northern Ireland - Qtr'!AL23+'Scotland - Qtr'!AL23+'Wales - Qtr'!AL23</f>
        <v>9150.09</v>
      </c>
      <c r="AP24" s="112" t="n">
        <f aca="false">'England - Qtr'!AM23+'Northern Ireland - Qtr'!AM23+'Scotland - Qtr'!AM23+'Wales - Qtr'!AM23</f>
        <v>12874.88</v>
      </c>
      <c r="AQ24" s="112" t="n">
        <f aca="false">'England - Qtr'!AN23+'Northern Ireland - Qtr'!AN23+'Scotland - Qtr'!AN23+'Wales - Qtr'!AN23</f>
        <v>6076.36</v>
      </c>
      <c r="AR24" s="112" t="n">
        <f aca="false">'England - Qtr'!AO23+'Northern Ireland - Qtr'!AO23+'Scotland - Qtr'!AO23+'Wales - Qtr'!AO23</f>
        <v>6647.22</v>
      </c>
      <c r="AS24" s="112" t="n">
        <f aca="false">'England - Qtr'!AP23+'Northern Ireland - Qtr'!AP23+'Scotland - Qtr'!AP23+'Wales - Qtr'!AP23</f>
        <v>9089.59</v>
      </c>
      <c r="AT24" s="112" t="n">
        <f aca="false">'England - Qtr'!AQ23+'Northern Ireland - Qtr'!AQ23+'Scotland - Qtr'!AQ23+'Wales - Qtr'!AQ23</f>
        <v>9948</v>
      </c>
      <c r="AU24" s="112" t="n">
        <f aca="false">'England - Qtr'!AR23+'Northern Ireland - Qtr'!AR23+'Scotland - Qtr'!AR23+'Wales - Qtr'!AR23</f>
        <v>5325.24</v>
      </c>
      <c r="AV24" s="112" t="n">
        <f aca="false">'England - Qtr'!AS23+'Northern Ireland - Qtr'!AS23+'Scotland - Qtr'!AS23+'Wales - Qtr'!AS23</f>
        <v>4131.99</v>
      </c>
      <c r="AW24" s="167"/>
    </row>
    <row r="25" s="34" customFormat="true" ht="20.15" hidden="false" customHeight="true" outlineLevel="0" collapsed="false">
      <c r="A25" s="36" t="s">
        <v>155</v>
      </c>
      <c r="B25" s="112" t="n">
        <v>670.86</v>
      </c>
      <c r="C25" s="112" t="n">
        <v>460.44</v>
      </c>
      <c r="D25" s="112" t="n">
        <v>825.67</v>
      </c>
      <c r="E25" s="112" t="n">
        <v>1102.7</v>
      </c>
      <c r="F25" s="112" t="n">
        <v>998.07</v>
      </c>
      <c r="G25" s="112" t="n">
        <v>1128.61</v>
      </c>
      <c r="H25" s="112" t="n">
        <v>1098.45</v>
      </c>
      <c r="I25" s="112" t="n">
        <v>1923.9</v>
      </c>
      <c r="J25" s="112" t="n">
        <v>1507.04</v>
      </c>
      <c r="K25" s="112" t="n">
        <v>1649.95</v>
      </c>
      <c r="L25" s="112" t="n">
        <v>1707.44</v>
      </c>
      <c r="M25" s="112" t="n">
        <v>2738.74</v>
      </c>
      <c r="N25" s="112" t="n">
        <v>2804.62</v>
      </c>
      <c r="O25" s="112" t="n">
        <v>2614.92</v>
      </c>
      <c r="P25" s="112" t="n">
        <v>1965.32</v>
      </c>
      <c r="Q25" s="37" t="n">
        <v>4086.92</v>
      </c>
      <c r="R25" s="112" t="n">
        <v>4383.82</v>
      </c>
      <c r="S25" s="112" t="n">
        <v>2092.07</v>
      </c>
      <c r="T25" s="112" t="n">
        <v>2242.1</v>
      </c>
      <c r="U25" s="112" t="n">
        <v>4686.6</v>
      </c>
      <c r="V25" s="112" t="n">
        <v>4675.27</v>
      </c>
      <c r="W25" s="112" t="n">
        <v>3577.58</v>
      </c>
      <c r="X25" s="112" t="n">
        <v>3412.26</v>
      </c>
      <c r="Y25" s="112" t="n">
        <v>5757.63</v>
      </c>
      <c r="Z25" s="112" t="n">
        <f aca="false">'England - Qtr'!W24+'Northern Ireland - Qtr'!W24+'Scotland - Qtr'!W24+'Wales - Qtr'!W24</f>
        <v>5148.29</v>
      </c>
      <c r="AA25" s="112" t="n">
        <f aca="false">'England - Qtr'!X24+'Northern Ireland - Qtr'!X24+'Scotland - Qtr'!X24+'Wales - Qtr'!X24</f>
        <v>3252.21</v>
      </c>
      <c r="AB25" s="112" t="n">
        <f aca="false">'England - Qtr'!Y24+'Northern Ireland - Qtr'!Y24+'Scotland - Qtr'!Y24+'Wales - Qtr'!Y24</f>
        <v>3581.88</v>
      </c>
      <c r="AC25" s="112" t="n">
        <f aca="false">'England - Qtr'!Z24+'Northern Ireland - Qtr'!Z24+'Scotland - Qtr'!Z24+'Wales - Qtr'!Z24</f>
        <v>4423.36</v>
      </c>
      <c r="AD25" s="112" t="n">
        <f aca="false">'England - Qtr'!AA24+'Northern Ireland - Qtr'!AA24+'Scotland - Qtr'!AA24+'Wales - Qtr'!AA24</f>
        <v>5162.04</v>
      </c>
      <c r="AE25" s="112" t="n">
        <f aca="false">'England - Qtr'!AB24+'Northern Ireland - Qtr'!AB24+'Scotland - Qtr'!AB24+'Wales - Qtr'!AB24</f>
        <v>3991.54</v>
      </c>
      <c r="AF25" s="112" t="n">
        <f aca="false">'England - Qtr'!AC24+'Northern Ireland - Qtr'!AC24+'Scotland - Qtr'!AC24+'Wales - Qtr'!AC24</f>
        <v>3959.23</v>
      </c>
      <c r="AG25" s="112" t="n">
        <f aca="false">'England - Qtr'!AD24+'Northern Ireland - Qtr'!AD24+'Scotland - Qtr'!AD24+'Wales - Qtr'!AD24</f>
        <v>7803.11</v>
      </c>
      <c r="AH25" s="112" t="n">
        <f aca="false">'England - Qtr'!AE24+'Northern Ireland - Qtr'!AE24+'Scotland - Qtr'!AE24+'Wales - Qtr'!AE24</f>
        <v>7927.02</v>
      </c>
      <c r="AI25" s="112" t="n">
        <f aca="false">'England - Qtr'!AF24+'Northern Ireland - Qtr'!AF24+'Scotland - Qtr'!AF24+'Wales - Qtr'!AF24</f>
        <v>4727.01</v>
      </c>
      <c r="AJ25" s="112" t="n">
        <f aca="false">'England - Qtr'!AG24+'Northern Ireland - Qtr'!AG24+'Scotland - Qtr'!AG24+'Wales - Qtr'!AG24</f>
        <v>5018</v>
      </c>
      <c r="AK25" s="112" t="n">
        <f aca="false">'England - Qtr'!AH24+'Northern Ireland - Qtr'!AH24+'Scotland - Qtr'!AH24+'Wales - Qtr'!AH24</f>
        <v>8853.17</v>
      </c>
      <c r="AL25" s="112" t="n">
        <f aca="false">'England - Qtr'!AI24+'Northern Ireland - Qtr'!AI24+'Scotland - Qtr'!AI24+'Wales - Qtr'!AI24</f>
        <v>8600</v>
      </c>
      <c r="AM25" s="112" t="n">
        <f aca="false">'England - Qtr'!AJ24+'Northern Ireland - Qtr'!AJ24+'Scotland - Qtr'!AJ24+'Wales - Qtr'!AJ24</f>
        <v>5936.17</v>
      </c>
      <c r="AN25" s="112" t="n">
        <f aca="false">'England - Qtr'!AK24+'Northern Ireland - Qtr'!AK24+'Scotland - Qtr'!AK24+'Wales - Qtr'!AK24</f>
        <v>7188.31</v>
      </c>
      <c r="AO25" s="112" t="n">
        <f aca="false">'England - Qtr'!AL24+'Northern Ireland - Qtr'!AL24+'Scotland - Qtr'!AL24+'Wales - Qtr'!AL24</f>
        <v>10250.67</v>
      </c>
      <c r="AP25" s="112" t="n">
        <f aca="false">'England - Qtr'!AM24+'Northern Ireland - Qtr'!AM24+'Scotland - Qtr'!AM24+'Wales - Qtr'!AM24</f>
        <v>13362</v>
      </c>
      <c r="AQ25" s="112" t="n">
        <f aca="false">'England - Qtr'!AN24+'Northern Ireland - Qtr'!AN24+'Scotland - Qtr'!AN24+'Wales - Qtr'!AN24</f>
        <v>7290.1</v>
      </c>
      <c r="AR25" s="112" t="n">
        <f aca="false">'England - Qtr'!AO24+'Northern Ireland - Qtr'!AO24+'Scotland - Qtr'!AO24+'Wales - Qtr'!AO24</f>
        <v>8011.6</v>
      </c>
      <c r="AS25" s="112" t="n">
        <f aca="false">'England - Qtr'!AP24+'Northern Ireland - Qtr'!AP24+'Scotland - Qtr'!AP24+'Wales - Qtr'!AP24</f>
        <v>12017.39</v>
      </c>
      <c r="AT25" s="112" t="n">
        <f aca="false">'England - Qtr'!AQ24+'Northern Ireland - Qtr'!AQ24+'Scotland - Qtr'!AQ24+'Wales - Qtr'!AQ24</f>
        <v>11200.54</v>
      </c>
      <c r="AU25" s="112" t="n">
        <f aca="false">'England - Qtr'!AR24+'Northern Ireland - Qtr'!AR24+'Scotland - Qtr'!AR24+'Wales - Qtr'!AR24</f>
        <v>6190.71</v>
      </c>
      <c r="AV25" s="112" t="n">
        <f aca="false">'England - Qtr'!AS24+'Northern Ireland - Qtr'!AS24+'Scotland - Qtr'!AS24+'Wales - Qtr'!AS24</f>
        <v>6066.62</v>
      </c>
      <c r="AW25" s="167"/>
    </row>
    <row r="26" s="34" customFormat="true" ht="20.15" hidden="false" customHeight="true" outlineLevel="0" collapsed="false">
      <c r="A26" s="36" t="s">
        <v>156</v>
      </c>
      <c r="B26" s="112" t="n">
        <v>0.55</v>
      </c>
      <c r="C26" s="112" t="n">
        <v>0.62</v>
      </c>
      <c r="D26" s="112" t="n">
        <v>0.63</v>
      </c>
      <c r="E26" s="112" t="n">
        <v>0.09</v>
      </c>
      <c r="F26" s="112" t="n">
        <v>0.19</v>
      </c>
      <c r="G26" s="112" t="n">
        <v>0.32</v>
      </c>
      <c r="H26" s="112" t="n">
        <v>0.18</v>
      </c>
      <c r="I26" s="112" t="n">
        <v>0.25</v>
      </c>
      <c r="J26" s="112" t="n">
        <v>0.96</v>
      </c>
      <c r="K26" s="112" t="n">
        <v>0.86</v>
      </c>
      <c r="L26" s="112" t="n">
        <v>1.21</v>
      </c>
      <c r="M26" s="112" t="n">
        <v>1.18</v>
      </c>
      <c r="N26" s="112" t="n">
        <v>1.27</v>
      </c>
      <c r="O26" s="112" t="n">
        <v>1.12</v>
      </c>
      <c r="P26" s="112" t="n">
        <v>1</v>
      </c>
      <c r="Q26" s="37" t="n">
        <v>1.37</v>
      </c>
      <c r="R26" s="112" t="n">
        <v>0.47</v>
      </c>
      <c r="S26" s="112" t="n">
        <v>0.94</v>
      </c>
      <c r="T26" s="112" t="n">
        <v>0.22</v>
      </c>
      <c r="U26" s="112" t="n">
        <v>0.59</v>
      </c>
      <c r="V26" s="112" t="n">
        <v>0.57</v>
      </c>
      <c r="W26" s="112" t="n">
        <v>0.47</v>
      </c>
      <c r="X26" s="112" t="n">
        <v>0.48</v>
      </c>
      <c r="Y26" s="112" t="n">
        <v>0.48</v>
      </c>
      <c r="Z26" s="112" t="n">
        <f aca="false">'England - Qtr'!W25+'Northern Ireland - Qtr'!W25+'Scotland - Qtr'!W25+'Wales - Qtr'!W25</f>
        <v>0</v>
      </c>
      <c r="AA26" s="112" t="n">
        <f aca="false">'England - Qtr'!X25+'Northern Ireland - Qtr'!X25+'Scotland - Qtr'!X25+'Wales - Qtr'!X25</f>
        <v>0</v>
      </c>
      <c r="AB26" s="112" t="n">
        <f aca="false">'England - Qtr'!Y25+'Northern Ireland - Qtr'!Y25+'Scotland - Qtr'!Y25+'Wales - Qtr'!Y25</f>
        <v>0</v>
      </c>
      <c r="AC26" s="112" t="n">
        <f aca="false">'England - Qtr'!Z25+'Northern Ireland - Qtr'!Z25+'Scotland - Qtr'!Z25+'Wales - Qtr'!Z25</f>
        <v>0.01</v>
      </c>
      <c r="AD26" s="112" t="n">
        <f aca="false">'England - Qtr'!AA25+'Northern Ireland - Qtr'!AA25+'Scotland - Qtr'!AA25+'Wales - Qtr'!AA25</f>
        <v>0.33</v>
      </c>
      <c r="AE26" s="112" t="n">
        <f aca="false">'England - Qtr'!AB25+'Northern Ireland - Qtr'!AB25+'Scotland - Qtr'!AB25+'Wales - Qtr'!AB25</f>
        <v>0.1</v>
      </c>
      <c r="AF26" s="112" t="n">
        <f aca="false">'England - Qtr'!AC25+'Northern Ireland - Qtr'!AC25+'Scotland - Qtr'!AC25+'Wales - Qtr'!AC25</f>
        <v>2.44</v>
      </c>
      <c r="AG26" s="112" t="n">
        <f aca="false">'England - Qtr'!AD25+'Northern Ireland - Qtr'!AD25+'Scotland - Qtr'!AD25+'Wales - Qtr'!AD25</f>
        <v>1.32</v>
      </c>
      <c r="AH26" s="112" t="n">
        <f aca="false">'England - Qtr'!AE25+'Northern Ireland - Qtr'!AE25+'Scotland - Qtr'!AE25+'Wales - Qtr'!AE25</f>
        <v>3.14</v>
      </c>
      <c r="AI26" s="112" t="n">
        <f aca="false">'England - Qtr'!AF25+'Northern Ireland - Qtr'!AF25+'Scotland - Qtr'!AF25+'Wales - Qtr'!AF25</f>
        <v>3.11</v>
      </c>
      <c r="AJ26" s="112" t="n">
        <f aca="false">'England - Qtr'!AG25+'Northern Ireland - Qtr'!AG25+'Scotland - Qtr'!AG25+'Wales - Qtr'!AG25</f>
        <v>1.14</v>
      </c>
      <c r="AK26" s="112" t="n">
        <f aca="false">'England - Qtr'!AH25+'Northern Ireland - Qtr'!AH25+'Scotland - Qtr'!AH25+'Wales - Qtr'!AH25</f>
        <v>1.91</v>
      </c>
      <c r="AL26" s="112" t="n">
        <f aca="false">'England - Qtr'!AI25+'Northern Ireland - Qtr'!AI25+'Scotland - Qtr'!AI25+'Wales - Qtr'!AI25</f>
        <v>3.16</v>
      </c>
      <c r="AM26" s="112" t="n">
        <f aca="false">'England - Qtr'!AJ25+'Northern Ireland - Qtr'!AJ25+'Scotland - Qtr'!AJ25+'Wales - Qtr'!AJ25</f>
        <v>3.92</v>
      </c>
      <c r="AN26" s="112" t="n">
        <f aca="false">'England - Qtr'!AK25+'Northern Ireland - Qtr'!AK25+'Scotland - Qtr'!AK25+'Wales - Qtr'!AK25</f>
        <v>3.98</v>
      </c>
      <c r="AO26" s="112" t="n">
        <f aca="false">'England - Qtr'!AL25+'Northern Ireland - Qtr'!AL25+'Scotland - Qtr'!AL25+'Wales - Qtr'!AL25</f>
        <v>2.93</v>
      </c>
      <c r="AP26" s="112" t="n">
        <f aca="false">'England - Qtr'!AM25+'Northern Ireland - Qtr'!AM25+'Scotland - Qtr'!AM25+'Wales - Qtr'!AM25</f>
        <v>2.93</v>
      </c>
      <c r="AQ26" s="112" t="n">
        <f aca="false">'England - Qtr'!AN25+'Northern Ireland - Qtr'!AN25+'Scotland - Qtr'!AN25+'Wales - Qtr'!AN25</f>
        <v>3.13</v>
      </c>
      <c r="AR26" s="112" t="n">
        <f aca="false">'England - Qtr'!AO25+'Northern Ireland - Qtr'!AO25+'Scotland - Qtr'!AO25+'Wales - Qtr'!AO25</f>
        <v>3.45</v>
      </c>
      <c r="AS26" s="112" t="n">
        <f aca="false">'England - Qtr'!AP25+'Northern Ireland - Qtr'!AP25+'Scotland - Qtr'!AP25+'Wales - Qtr'!AP25</f>
        <v>1.77</v>
      </c>
      <c r="AT26" s="112" t="n">
        <f aca="false">'England - Qtr'!AQ25+'Northern Ireland - Qtr'!AQ25+'Scotland - Qtr'!AQ25+'Wales - Qtr'!AQ25</f>
        <v>1.34</v>
      </c>
      <c r="AU26" s="112" t="n">
        <f aca="false">'England - Qtr'!AR25+'Northern Ireland - Qtr'!AR25+'Scotland - Qtr'!AR25+'Wales - Qtr'!AR25</f>
        <v>1.25</v>
      </c>
      <c r="AV26" s="112" t="n">
        <f aca="false">'England - Qtr'!AS25+'Northern Ireland - Qtr'!AS25+'Scotland - Qtr'!AS25+'Wales - Qtr'!AS25</f>
        <v>0.85</v>
      </c>
      <c r="AW26" s="167"/>
    </row>
    <row r="27" s="34" customFormat="true" ht="20.15" hidden="false" customHeight="true" outlineLevel="0" collapsed="false">
      <c r="A27" s="36" t="s">
        <v>157</v>
      </c>
      <c r="B27" s="112" t="n">
        <v>5.74</v>
      </c>
      <c r="C27" s="112" t="n">
        <v>11.16</v>
      </c>
      <c r="D27" s="112" t="n">
        <v>14.52</v>
      </c>
      <c r="E27" s="112" t="n">
        <v>8.86</v>
      </c>
      <c r="F27" s="112" t="n">
        <v>15.34</v>
      </c>
      <c r="G27" s="112" t="n">
        <v>66.05</v>
      </c>
      <c r="H27" s="112" t="n">
        <v>105.16</v>
      </c>
      <c r="I27" s="112" t="n">
        <v>57.11</v>
      </c>
      <c r="J27" s="112" t="n">
        <v>178.23</v>
      </c>
      <c r="K27" s="112" t="n">
        <v>437.84</v>
      </c>
      <c r="L27" s="112" t="n">
        <v>554.1</v>
      </c>
      <c r="M27" s="112" t="n">
        <v>183.59</v>
      </c>
      <c r="N27" s="112" t="n">
        <v>140.23</v>
      </c>
      <c r="O27" s="112" t="n">
        <v>701.04</v>
      </c>
      <c r="P27" s="112" t="n">
        <v>859.57</v>
      </c>
      <c r="Q27" s="37" t="n">
        <v>309.42</v>
      </c>
      <c r="R27" s="112" t="n">
        <v>470.45</v>
      </c>
      <c r="S27" s="112" t="n">
        <v>1472.92</v>
      </c>
      <c r="T27" s="112" t="n">
        <v>1561.84</v>
      </c>
      <c r="U27" s="112" t="n">
        <v>548.86</v>
      </c>
      <c r="V27" s="112" t="n">
        <v>937.53</v>
      </c>
      <c r="W27" s="112" t="n">
        <v>3104.26</v>
      </c>
      <c r="X27" s="112" t="n">
        <v>2695.23</v>
      </c>
      <c r="Y27" s="112" t="n">
        <v>795.84</v>
      </c>
      <c r="Z27" s="112" t="n">
        <f aca="false">'England - Qtr'!W26+'Northern Ireland - Qtr'!W26+'Scotland - Qtr'!W26+'Wales - Qtr'!W26</f>
        <v>1457.2</v>
      </c>
      <c r="AA27" s="112" t="n">
        <f aca="false">'England - Qtr'!X26+'Northern Ireland - Qtr'!X26+'Scotland - Qtr'!X26+'Wales - Qtr'!X26</f>
        <v>3868.22</v>
      </c>
      <c r="AB27" s="112" t="n">
        <f aca="false">'England - Qtr'!Y26+'Northern Ireland - Qtr'!Y26+'Scotland - Qtr'!Y26+'Wales - Qtr'!Y26</f>
        <v>3739.22</v>
      </c>
      <c r="AC27" s="112" t="n">
        <f aca="false">'England - Qtr'!Z26+'Northern Ireland - Qtr'!Z26+'Scotland - Qtr'!Z26+'Wales - Qtr'!Z26</f>
        <v>1330.49</v>
      </c>
      <c r="AD27" s="112" t="n">
        <f aca="false">'England - Qtr'!AA26+'Northern Ireland - Qtr'!AA26+'Scotland - Qtr'!AA26+'Wales - Qtr'!AA26</f>
        <v>1605.77</v>
      </c>
      <c r="AE27" s="112" t="n">
        <f aca="false">'England - Qtr'!AB26+'Northern Ireland - Qtr'!AB26+'Scotland - Qtr'!AB26+'Wales - Qtr'!AB26</f>
        <v>4578.73</v>
      </c>
      <c r="AF27" s="112" t="n">
        <f aca="false">'England - Qtr'!AC26+'Northern Ireland - Qtr'!AC26+'Scotland - Qtr'!AC26+'Wales - Qtr'!AC26</f>
        <v>3956.85</v>
      </c>
      <c r="AG27" s="112" t="n">
        <f aca="false">'England - Qtr'!AD26+'Northern Ireland - Qtr'!AD26+'Scotland - Qtr'!AD26+'Wales - Qtr'!AD26</f>
        <v>1315.89</v>
      </c>
      <c r="AH27" s="112" t="n">
        <f aca="false">'England - Qtr'!AE26+'Northern Ireland - Qtr'!AE26+'Scotland - Qtr'!AE26+'Wales - Qtr'!AE26</f>
        <v>1793.14</v>
      </c>
      <c r="AI27" s="112" t="n">
        <f aca="false">'England - Qtr'!AF26+'Northern Ireland - Qtr'!AF26+'Scotland - Qtr'!AF26+'Wales - Qtr'!AF26</f>
        <v>4909.38</v>
      </c>
      <c r="AJ27" s="112" t="n">
        <f aca="false">'England - Qtr'!AG26+'Northern Ireland - Qtr'!AG26+'Scotland - Qtr'!AG26+'Wales - Qtr'!AG26</f>
        <v>4481</v>
      </c>
      <c r="AK27" s="112" t="n">
        <f aca="false">'England - Qtr'!AH26+'Northern Ireland - Qtr'!AH26+'Scotland - Qtr'!AH26+'Wales - Qtr'!AH26</f>
        <v>1484.88</v>
      </c>
      <c r="AL27" s="112" t="n">
        <f aca="false">'England - Qtr'!AI26+'Northern Ireland - Qtr'!AI26+'Scotland - Qtr'!AI26+'Wales - Qtr'!AI26</f>
        <v>1962.48</v>
      </c>
      <c r="AM27" s="112" t="n">
        <f aca="false">'England - Qtr'!AJ26+'Northern Ireland - Qtr'!AJ26+'Scotland - Qtr'!AJ26+'Wales - Qtr'!AJ26</f>
        <v>4694.99</v>
      </c>
      <c r="AN27" s="112" t="n">
        <f aca="false">'England - Qtr'!AK26+'Northern Ireland - Qtr'!AK26+'Scotland - Qtr'!AK26+'Wales - Qtr'!AK26</f>
        <v>4534.98</v>
      </c>
      <c r="AO27" s="112" t="n">
        <f aca="false">'England - Qtr'!AL26+'Northern Ireland - Qtr'!AL26+'Scotland - Qtr'!AL26+'Wales - Qtr'!AL26</f>
        <v>1387.64</v>
      </c>
      <c r="AP27" s="112" t="n">
        <f aca="false">'England - Qtr'!AM26+'Northern Ireland - Qtr'!AM26+'Scotland - Qtr'!AM26+'Wales - Qtr'!AM26</f>
        <v>2185.47</v>
      </c>
      <c r="AQ27" s="112" t="n">
        <f aca="false">'England - Qtr'!AN26+'Northern Ireland - Qtr'!AN26+'Scotland - Qtr'!AN26+'Wales - Qtr'!AN26</f>
        <v>5486.18</v>
      </c>
      <c r="AR27" s="112" t="n">
        <f aca="false">'England - Qtr'!AO26+'Northern Ireland - Qtr'!AO26+'Scotland - Qtr'!AO26+'Wales - Qtr'!AO26</f>
        <v>4250.42</v>
      </c>
      <c r="AS27" s="112" t="n">
        <f aca="false">'England - Qtr'!AP26+'Northern Ireland - Qtr'!AP26+'Scotland - Qtr'!AP26+'Wales - Qtr'!AP26</f>
        <v>1235.92</v>
      </c>
      <c r="AT27" s="112" t="n">
        <f aca="false">'England - Qtr'!AQ26+'Northern Ireland - Qtr'!AQ26+'Scotland - Qtr'!AQ26+'Wales - Qtr'!AQ26</f>
        <v>1726.38</v>
      </c>
      <c r="AU27" s="112" t="n">
        <f aca="false">'England - Qtr'!AR26+'Northern Ireland - Qtr'!AR26+'Scotland - Qtr'!AR26+'Wales - Qtr'!AR26</f>
        <v>4838.53</v>
      </c>
      <c r="AV27" s="112" t="n">
        <f aca="false">'England - Qtr'!AS26+'Northern Ireland - Qtr'!AS26+'Scotland - Qtr'!AS26+'Wales - Qtr'!AS26</f>
        <v>4173.02</v>
      </c>
      <c r="AW27" s="167"/>
    </row>
    <row r="28" s="34" customFormat="true" ht="20.15" hidden="false" customHeight="true" outlineLevel="0" collapsed="false">
      <c r="A28" s="36" t="s">
        <v>158</v>
      </c>
      <c r="B28" s="112" t="n">
        <v>844.91</v>
      </c>
      <c r="C28" s="112" t="n">
        <v>653.63</v>
      </c>
      <c r="D28" s="112" t="n">
        <v>855.88</v>
      </c>
      <c r="E28" s="112" t="n">
        <v>1236.95</v>
      </c>
      <c r="F28" s="112" t="n">
        <v>1303.67</v>
      </c>
      <c r="G28" s="112" t="n">
        <v>1141.57</v>
      </c>
      <c r="H28" s="112" t="n">
        <v>1231.31</v>
      </c>
      <c r="I28" s="112" t="n">
        <v>2015.19</v>
      </c>
      <c r="J28" s="112" t="n">
        <v>1825.23</v>
      </c>
      <c r="K28" s="112" t="n">
        <v>795.59</v>
      </c>
      <c r="L28" s="112" t="n">
        <v>1053.62</v>
      </c>
      <c r="M28" s="112" t="n">
        <v>1635.2</v>
      </c>
      <c r="N28" s="112" t="n">
        <v>1253.02</v>
      </c>
      <c r="O28" s="112" t="n">
        <v>969.11</v>
      </c>
      <c r="P28" s="112" t="n">
        <v>743.05</v>
      </c>
      <c r="Q28" s="37" t="n">
        <v>1736.3</v>
      </c>
      <c r="R28" s="112" t="n">
        <v>2243.47</v>
      </c>
      <c r="S28" s="112" t="n">
        <v>1113.27</v>
      </c>
      <c r="T28" s="112" t="n">
        <v>778.6</v>
      </c>
      <c r="U28" s="112" t="n">
        <v>1752.46</v>
      </c>
      <c r="V28" s="112" t="n">
        <v>2010.55</v>
      </c>
      <c r="W28" s="112" t="n">
        <v>1425.33</v>
      </c>
      <c r="X28" s="112" t="n">
        <v>1028.44</v>
      </c>
      <c r="Y28" s="112" t="n">
        <v>1832.95</v>
      </c>
      <c r="Z28" s="112" t="n">
        <f aca="false">'England - Qtr'!W27+'Northern Ireland - Qtr'!W27+'Scotland - Qtr'!W27+'Wales - Qtr'!W27</f>
        <v>2081.56</v>
      </c>
      <c r="AA28" s="112" t="n">
        <f aca="false">'England - Qtr'!X27+'Northern Ireland - Qtr'!X27+'Scotland - Qtr'!X27+'Wales - Qtr'!X27</f>
        <v>932.57</v>
      </c>
      <c r="AB28" s="112" t="n">
        <f aca="false">'England - Qtr'!Y27+'Northern Ireland - Qtr'!Y27+'Scotland - Qtr'!Y27+'Wales - Qtr'!Y27</f>
        <v>1147.99</v>
      </c>
      <c r="AC28" s="112" t="n">
        <f aca="false">'England - Qtr'!Z27+'Northern Ireland - Qtr'!Z27+'Scotland - Qtr'!Z27+'Wales - Qtr'!Z27</f>
        <v>1208.27</v>
      </c>
      <c r="AD28" s="112" t="n">
        <f aca="false">'England - Qtr'!AA27+'Northern Ireland - Qtr'!AA27+'Scotland - Qtr'!AA27+'Wales - Qtr'!AA27</f>
        <v>1798.44</v>
      </c>
      <c r="AE28" s="112" t="n">
        <f aca="false">'England - Qtr'!AB27+'Northern Ireland - Qtr'!AB27+'Scotland - Qtr'!AB27+'Wales - Qtr'!AB27</f>
        <v>863.85</v>
      </c>
      <c r="AF28" s="112" t="n">
        <f aca="false">'England - Qtr'!AC27+'Northern Ireland - Qtr'!AC27+'Scotland - Qtr'!AC27+'Wales - Qtr'!AC27</f>
        <v>1263.84</v>
      </c>
      <c r="AG28" s="112" t="n">
        <f aca="false">'England - Qtr'!AD27+'Northern Ireland - Qtr'!AD27+'Scotland - Qtr'!AD27+'Wales - Qtr'!AD27</f>
        <v>1955.73</v>
      </c>
      <c r="AH28" s="112" t="n">
        <f aca="false">'England - Qtr'!AE27+'Northern Ireland - Qtr'!AE27+'Scotland - Qtr'!AE27+'Wales - Qtr'!AE27</f>
        <v>1564.5</v>
      </c>
      <c r="AI28" s="112" t="n">
        <f aca="false">'England - Qtr'!AF27+'Northern Ireland - Qtr'!AF27+'Scotland - Qtr'!AF27+'Wales - Qtr'!AF27</f>
        <v>953.57</v>
      </c>
      <c r="AJ28" s="112" t="n">
        <f aca="false">'England - Qtr'!AG27+'Northern Ireland - Qtr'!AG27+'Scotland - Qtr'!AG27+'Wales - Qtr'!AG27</f>
        <v>890.92</v>
      </c>
      <c r="AK28" s="112" t="n">
        <f aca="false">'England - Qtr'!AH27+'Northern Ireland - Qtr'!AH27+'Scotland - Qtr'!AH27+'Wales - Qtr'!AH27</f>
        <v>2034.29</v>
      </c>
      <c r="AL28" s="112" t="n">
        <f aca="false">'England - Qtr'!AI27+'Northern Ireland - Qtr'!AI27+'Scotland - Qtr'!AI27+'Wales - Qtr'!AI27</f>
        <v>1846.1</v>
      </c>
      <c r="AM28" s="112" t="n">
        <f aca="false">'England - Qtr'!AJ27+'Northern Ireland - Qtr'!AJ27+'Scotland - Qtr'!AJ27+'Wales - Qtr'!AJ27</f>
        <v>846</v>
      </c>
      <c r="AN28" s="112" t="n">
        <f aca="false">'England - Qtr'!AK27+'Northern Ireland - Qtr'!AK27+'Scotland - Qtr'!AK27+'Wales - Qtr'!AK27</f>
        <v>1390.58</v>
      </c>
      <c r="AO28" s="112" t="n">
        <f aca="false">'England - Qtr'!AL27+'Northern Ireland - Qtr'!AL27+'Scotland - Qtr'!AL27+'Wales - Qtr'!AL27</f>
        <v>1763.59</v>
      </c>
      <c r="AP28" s="112" t="n">
        <f aca="false">'England - Qtr'!AM27+'Northern Ireland - Qtr'!AM27+'Scotland - Qtr'!AM27+'Wales - Qtr'!AM27</f>
        <v>2382.38</v>
      </c>
      <c r="AQ28" s="112" t="n">
        <f aca="false">'England - Qtr'!AN27+'Northern Ireland - Qtr'!AN27+'Scotland - Qtr'!AN27+'Wales - Qtr'!AN27</f>
        <v>1057.43</v>
      </c>
      <c r="AR28" s="112" t="n">
        <f aca="false">'England - Qtr'!AO27+'Northern Ireland - Qtr'!AO27+'Scotland - Qtr'!AO27+'Wales - Qtr'!AO27</f>
        <v>1181.12</v>
      </c>
      <c r="AS28" s="112" t="n">
        <f aca="false">'England - Qtr'!AP27+'Northern Ireland - Qtr'!AP27+'Scotland - Qtr'!AP27+'Wales - Qtr'!AP27</f>
        <v>2132.99</v>
      </c>
      <c r="AT28" s="112" t="n">
        <f aca="false">'England - Qtr'!AQ27+'Northern Ireland - Qtr'!AQ27+'Scotland - Qtr'!AQ27+'Wales - Qtr'!AQ27</f>
        <v>1594.73</v>
      </c>
      <c r="AU28" s="112" t="n">
        <f aca="false">'England - Qtr'!AR27+'Northern Ireland - Qtr'!AR27+'Scotland - Qtr'!AR27+'Wales - Qtr'!AR27</f>
        <v>988.1</v>
      </c>
      <c r="AV28" s="112" t="n">
        <f aca="false">'England - Qtr'!AS27+'Northern Ireland - Qtr'!AS27+'Scotland - Qtr'!AS27+'Wales - Qtr'!AS27</f>
        <v>654.88</v>
      </c>
      <c r="AW28" s="167"/>
    </row>
    <row r="29" s="34" customFormat="true" ht="20.15" hidden="false" customHeight="true" outlineLevel="0" collapsed="false">
      <c r="A29" s="36" t="s">
        <v>159</v>
      </c>
      <c r="B29" s="112" t="n">
        <v>1300.63</v>
      </c>
      <c r="C29" s="112" t="n">
        <v>1291.12</v>
      </c>
      <c r="D29" s="112" t="n">
        <v>1301.25</v>
      </c>
      <c r="E29" s="112" t="n">
        <v>1323.86</v>
      </c>
      <c r="F29" s="112" t="n">
        <v>1327.38</v>
      </c>
      <c r="G29" s="112" t="n">
        <v>1316.82</v>
      </c>
      <c r="H29" s="112" t="n">
        <v>1318.34</v>
      </c>
      <c r="I29" s="112" t="n">
        <v>1355.48</v>
      </c>
      <c r="J29" s="112" t="n">
        <v>1308.54</v>
      </c>
      <c r="K29" s="112" t="n">
        <v>1289.46</v>
      </c>
      <c r="L29" s="112" t="n">
        <v>1305.31</v>
      </c>
      <c r="M29" s="112" t="n">
        <v>1305.19</v>
      </c>
      <c r="N29" s="112" t="n">
        <v>1295.88</v>
      </c>
      <c r="O29" s="112" t="n">
        <v>1292.41</v>
      </c>
      <c r="P29" s="112" t="n">
        <v>1272.48</v>
      </c>
      <c r="Q29" s="37" t="n">
        <v>1313.88</v>
      </c>
      <c r="R29" s="112" t="n">
        <v>1268.69</v>
      </c>
      <c r="S29" s="112" t="n">
        <v>1261.99</v>
      </c>
      <c r="T29" s="112" t="n">
        <v>1238.55</v>
      </c>
      <c r="U29" s="112" t="n">
        <v>1263.98</v>
      </c>
      <c r="V29" s="112" t="n">
        <v>1239.76</v>
      </c>
      <c r="W29" s="112" t="n">
        <v>1211.62</v>
      </c>
      <c r="X29" s="112" t="n">
        <v>1200.67</v>
      </c>
      <c r="Y29" s="112" t="n">
        <v>1220.13</v>
      </c>
      <c r="Z29" s="112" t="n">
        <f aca="false">'England - Qtr'!W28+'Northern Ireland - Qtr'!W28+'Scotland - Qtr'!W28+'Wales - Qtr'!W28</f>
        <v>1217.93</v>
      </c>
      <c r="AA29" s="112" t="n">
        <f aca="false">'England - Qtr'!X28+'Northern Ireland - Qtr'!X28+'Scotland - Qtr'!X28+'Wales - Qtr'!X28</f>
        <v>1170.8</v>
      </c>
      <c r="AB29" s="112" t="n">
        <f aca="false">'England - Qtr'!Y28+'Northern Ireland - Qtr'!Y28+'Scotland - Qtr'!Y28+'Wales - Qtr'!Y28</f>
        <v>1158.17</v>
      </c>
      <c r="AC29" s="112" t="n">
        <f aca="false">'England - Qtr'!Z28+'Northern Ireland - Qtr'!Z28+'Scotland - Qtr'!Z28+'Wales - Qtr'!Z28</f>
        <v>1155.96</v>
      </c>
      <c r="AD29" s="112" t="n">
        <f aca="false">'England - Qtr'!AA28+'Northern Ireland - Qtr'!AA28+'Scotland - Qtr'!AA28+'Wales - Qtr'!AA28</f>
        <v>1095.8</v>
      </c>
      <c r="AE29" s="112" t="n">
        <f aca="false">'England - Qtr'!AB28+'Northern Ireland - Qtr'!AB28+'Scotland - Qtr'!AB28+'Wales - Qtr'!AB28</f>
        <v>1058.75</v>
      </c>
      <c r="AF29" s="112" t="n">
        <f aca="false">'England - Qtr'!AC28+'Northern Ireland - Qtr'!AC28+'Scotland - Qtr'!AC28+'Wales - Qtr'!AC28</f>
        <v>1063</v>
      </c>
      <c r="AG29" s="112" t="n">
        <f aca="false">'England - Qtr'!AD28+'Northern Ireland - Qtr'!AD28+'Scotland - Qtr'!AD28+'Wales - Qtr'!AD28</f>
        <v>1066.25</v>
      </c>
      <c r="AH29" s="112" t="n">
        <f aca="false">'England - Qtr'!AE28+'Northern Ireland - Qtr'!AE28+'Scotland - Qtr'!AE28+'Wales - Qtr'!AE28</f>
        <v>1005.41</v>
      </c>
      <c r="AI29" s="112" t="n">
        <f aca="false">'England - Qtr'!AF28+'Northern Ireland - Qtr'!AF28+'Scotland - Qtr'!AF28+'Wales - Qtr'!AF28</f>
        <v>976.52</v>
      </c>
      <c r="AJ29" s="112" t="n">
        <f aca="false">'England - Qtr'!AG28+'Northern Ireland - Qtr'!AG28+'Scotland - Qtr'!AG28+'Wales - Qtr'!AG28</f>
        <v>958.48</v>
      </c>
      <c r="AK29" s="112" t="n">
        <f aca="false">'England - Qtr'!AH28+'Northern Ireland - Qtr'!AH28+'Scotland - Qtr'!AH28+'Wales - Qtr'!AH28</f>
        <v>975.38</v>
      </c>
      <c r="AL29" s="112" t="n">
        <f aca="false">'England - Qtr'!AI28+'Northern Ireland - Qtr'!AI28+'Scotland - Qtr'!AI28+'Wales - Qtr'!AI28</f>
        <v>930.12</v>
      </c>
      <c r="AM29" s="112" t="n">
        <f aca="false">'England - Qtr'!AJ28+'Northern Ireland - Qtr'!AJ28+'Scotland - Qtr'!AJ28+'Wales - Qtr'!AJ28</f>
        <v>892.02</v>
      </c>
      <c r="AN29" s="112" t="n">
        <f aca="false">'England - Qtr'!AK28+'Northern Ireland - Qtr'!AK28+'Scotland - Qtr'!AK28+'Wales - Qtr'!AK28</f>
        <v>891.06</v>
      </c>
      <c r="AO29" s="112" t="n">
        <f aca="false">'England - Qtr'!AL28+'Northern Ireland - Qtr'!AL28+'Scotland - Qtr'!AL28+'Wales - Qtr'!AL28</f>
        <v>911.12</v>
      </c>
      <c r="AP29" s="112" t="n">
        <f aca="false">'England - Qtr'!AM28+'Northern Ireland - Qtr'!AM28+'Scotland - Qtr'!AM28+'Wales - Qtr'!AM28</f>
        <v>892.3</v>
      </c>
      <c r="AQ29" s="112" t="n">
        <f aca="false">'England - Qtr'!AN28+'Northern Ireland - Qtr'!AN28+'Scotland - Qtr'!AN28+'Wales - Qtr'!AN28</f>
        <v>867.4</v>
      </c>
      <c r="AR29" s="112" t="n">
        <f aca="false">'England - Qtr'!AO28+'Northern Ireland - Qtr'!AO28+'Scotland - Qtr'!AO28+'Wales - Qtr'!AO28</f>
        <v>854.71</v>
      </c>
      <c r="AS29" s="112" t="n">
        <f aca="false">'England - Qtr'!AP28+'Northern Ireland - Qtr'!AP28+'Scotland - Qtr'!AP28+'Wales - Qtr'!AP28</f>
        <v>881.68</v>
      </c>
      <c r="AT29" s="112" t="n">
        <f aca="false">'England - Qtr'!AQ28+'Northern Ireland - Qtr'!AQ28+'Scotland - Qtr'!AQ28+'Wales - Qtr'!AQ28</f>
        <v>836.79</v>
      </c>
      <c r="AU29" s="112" t="n">
        <f aca="false">'England - Qtr'!AR28+'Northern Ireland - Qtr'!AR28+'Scotland - Qtr'!AR28+'Wales - Qtr'!AR28</f>
        <v>824.41</v>
      </c>
      <c r="AV29" s="112" t="n">
        <f aca="false">'England - Qtr'!AS28+'Northern Ireland - Qtr'!AS28+'Scotland - Qtr'!AS28+'Wales - Qtr'!AS28</f>
        <v>820.46</v>
      </c>
      <c r="AW29" s="167"/>
      <c r="AX29" s="86"/>
      <c r="AY29" s="86"/>
    </row>
    <row r="30" s="34" customFormat="true" ht="20.15" hidden="false" customHeight="true" outlineLevel="0" collapsed="false">
      <c r="A30" s="36" t="s">
        <v>160</v>
      </c>
      <c r="B30" s="112" t="n">
        <v>174.97</v>
      </c>
      <c r="C30" s="112" t="n">
        <v>188.98</v>
      </c>
      <c r="D30" s="112" t="n">
        <v>180.14</v>
      </c>
      <c r="E30" s="112" t="n">
        <v>179.37</v>
      </c>
      <c r="F30" s="112" t="n">
        <v>189.48</v>
      </c>
      <c r="G30" s="112" t="n">
        <v>197.75</v>
      </c>
      <c r="H30" s="112" t="n">
        <v>190.42</v>
      </c>
      <c r="I30" s="112" t="n">
        <v>197.35</v>
      </c>
      <c r="J30" s="112" t="n">
        <v>191.02</v>
      </c>
      <c r="K30" s="112" t="n">
        <v>186.03</v>
      </c>
      <c r="L30" s="112" t="n">
        <v>174.72</v>
      </c>
      <c r="M30" s="112" t="n">
        <v>186.77</v>
      </c>
      <c r="N30" s="112" t="n">
        <v>180.01</v>
      </c>
      <c r="O30" s="112" t="n">
        <v>204.34</v>
      </c>
      <c r="P30" s="112" t="n">
        <v>184.22</v>
      </c>
      <c r="Q30" s="37" t="n">
        <v>197.41</v>
      </c>
      <c r="R30" s="112" t="n">
        <v>191.98</v>
      </c>
      <c r="S30" s="112" t="n">
        <v>224.78</v>
      </c>
      <c r="T30" s="112" t="n">
        <v>208.33</v>
      </c>
      <c r="U30" s="112" t="n">
        <v>215.05</v>
      </c>
      <c r="V30" s="112" t="n">
        <v>224.79</v>
      </c>
      <c r="W30" s="112" t="n">
        <v>232.75</v>
      </c>
      <c r="X30" s="112" t="n">
        <v>216.62</v>
      </c>
      <c r="Y30" s="112" t="n">
        <v>220.21</v>
      </c>
      <c r="Z30" s="112" t="n">
        <f aca="false">'England - Qtr'!W29+'Northern Ireland - Qtr'!W29+'Scotland - Qtr'!W29+'Wales - Qtr'!W29</f>
        <v>236.25</v>
      </c>
      <c r="AA30" s="112" t="n">
        <f aca="false">'England - Qtr'!X29+'Northern Ireland - Qtr'!X29+'Scotland - Qtr'!X29+'Wales - Qtr'!X29</f>
        <v>250.79</v>
      </c>
      <c r="AB30" s="112" t="n">
        <f aca="false">'England - Qtr'!Y29+'Northern Ireland - Qtr'!Y29+'Scotland - Qtr'!Y29+'Wales - Qtr'!Y29</f>
        <v>228.84</v>
      </c>
      <c r="AC30" s="112" t="n">
        <f aca="false">'England - Qtr'!Z29+'Northern Ireland - Qtr'!Z29+'Scotland - Qtr'!Z29+'Wales - Qtr'!Z29</f>
        <v>234.42</v>
      </c>
      <c r="AD30" s="112" t="n">
        <f aca="false">'England - Qtr'!AA29+'Northern Ireland - Qtr'!AA29+'Scotland - Qtr'!AA29+'Wales - Qtr'!AA29</f>
        <v>245.91</v>
      </c>
      <c r="AE30" s="112" t="n">
        <f aca="false">'England - Qtr'!AB29+'Northern Ireland - Qtr'!AB29+'Scotland - Qtr'!AB29+'Wales - Qtr'!AB29</f>
        <v>246.88</v>
      </c>
      <c r="AF30" s="112" t="n">
        <f aca="false">'England - Qtr'!AC29+'Northern Ireland - Qtr'!AC29+'Scotland - Qtr'!AC29+'Wales - Qtr'!AC29</f>
        <v>231.72</v>
      </c>
      <c r="AG30" s="112" t="n">
        <f aca="false">'England - Qtr'!AD29+'Northern Ireland - Qtr'!AD29+'Scotland - Qtr'!AD29+'Wales - Qtr'!AD29</f>
        <v>242.83</v>
      </c>
      <c r="AH30" s="112" t="n">
        <f aca="false">'England - Qtr'!AE29+'Northern Ireland - Qtr'!AE29+'Scotland - Qtr'!AE29+'Wales - Qtr'!AE29</f>
        <v>242.98</v>
      </c>
      <c r="AI30" s="112" t="n">
        <f aca="false">'England - Qtr'!AF29+'Northern Ireland - Qtr'!AF29+'Scotland - Qtr'!AF29+'Wales - Qtr'!AF29</f>
        <v>263.1</v>
      </c>
      <c r="AJ30" s="112" t="n">
        <f aca="false">'England - Qtr'!AG29+'Northern Ireland - Qtr'!AG29+'Scotland - Qtr'!AG29+'Wales - Qtr'!AG29</f>
        <v>227.99</v>
      </c>
      <c r="AK30" s="112" t="n">
        <f aca="false">'England - Qtr'!AH29+'Northern Ireland - Qtr'!AH29+'Scotland - Qtr'!AH29+'Wales - Qtr'!AH29</f>
        <v>257.96</v>
      </c>
      <c r="AL30" s="112" t="n">
        <f aca="false">'England - Qtr'!AI29+'Northern Ireland - Qtr'!AI29+'Scotland - Qtr'!AI29+'Wales - Qtr'!AI29</f>
        <v>263.14</v>
      </c>
      <c r="AM30" s="112" t="n">
        <f aca="false">'England - Qtr'!AJ29+'Northern Ireland - Qtr'!AJ29+'Scotland - Qtr'!AJ29+'Wales - Qtr'!AJ29</f>
        <v>269.84</v>
      </c>
      <c r="AN30" s="112" t="n">
        <f aca="false">'England - Qtr'!AK29+'Northern Ireland - Qtr'!AK29+'Scotland - Qtr'!AK29+'Wales - Qtr'!AK29</f>
        <v>254.4</v>
      </c>
      <c r="AO30" s="112" t="n">
        <f aca="false">'England - Qtr'!AL29+'Northern Ireland - Qtr'!AL29+'Scotland - Qtr'!AL29+'Wales - Qtr'!AL29</f>
        <v>261.24</v>
      </c>
      <c r="AP30" s="112" t="n">
        <f aca="false">'England - Qtr'!AM29+'Northern Ireland - Qtr'!AM29+'Scotland - Qtr'!AM29+'Wales - Qtr'!AM29</f>
        <v>268.61</v>
      </c>
      <c r="AQ30" s="112" t="n">
        <f aca="false">'England - Qtr'!AN29+'Northern Ireland - Qtr'!AN29+'Scotland - Qtr'!AN29+'Wales - Qtr'!AN29</f>
        <v>278.93</v>
      </c>
      <c r="AR30" s="112" t="n">
        <f aca="false">'England - Qtr'!AO29+'Northern Ireland - Qtr'!AO29+'Scotland - Qtr'!AO29+'Wales - Qtr'!AO29</f>
        <v>253.24</v>
      </c>
      <c r="AS30" s="112" t="n">
        <f aca="false">'England - Qtr'!AP29+'Northern Ireland - Qtr'!AP29+'Scotland - Qtr'!AP29+'Wales - Qtr'!AP29</f>
        <v>266</v>
      </c>
      <c r="AT30" s="112" t="n">
        <f aca="false">'England - Qtr'!AQ29+'Northern Ireland - Qtr'!AQ29+'Scotland - Qtr'!AQ29+'Wales - Qtr'!AQ29</f>
        <v>263.14</v>
      </c>
      <c r="AU30" s="112" t="n">
        <f aca="false">'England - Qtr'!AR29+'Northern Ireland - Qtr'!AR29+'Scotland - Qtr'!AR29+'Wales - Qtr'!AR29</f>
        <v>277.56</v>
      </c>
      <c r="AV30" s="112" t="n">
        <f aca="false">'England - Qtr'!AS29+'Northern Ireland - Qtr'!AS29+'Scotland - Qtr'!AS29+'Wales - Qtr'!AS29</f>
        <v>248.05</v>
      </c>
      <c r="AW30" s="167"/>
    </row>
    <row r="31" s="34" customFormat="true" ht="20.15" hidden="false" customHeight="true" outlineLevel="0" collapsed="false">
      <c r="A31" s="36" t="s">
        <v>161</v>
      </c>
      <c r="B31" s="112" t="n">
        <v>377.84</v>
      </c>
      <c r="C31" s="112" t="n">
        <v>383</v>
      </c>
      <c r="D31" s="112" t="n">
        <v>378.01</v>
      </c>
      <c r="E31" s="112" t="n">
        <v>389.91</v>
      </c>
      <c r="F31" s="112" t="n">
        <v>377.5</v>
      </c>
      <c r="G31" s="112" t="n">
        <v>368.41</v>
      </c>
      <c r="H31" s="112" t="n">
        <v>377.34</v>
      </c>
      <c r="I31" s="112" t="n">
        <v>380.78</v>
      </c>
      <c r="J31" s="112" t="n">
        <v>423.24</v>
      </c>
      <c r="K31" s="112" t="n">
        <v>431.17</v>
      </c>
      <c r="L31" s="112" t="n">
        <v>465.35</v>
      </c>
      <c r="M31" s="112" t="n">
        <v>453.14</v>
      </c>
      <c r="N31" s="112" t="n">
        <v>414.82</v>
      </c>
      <c r="O31" s="112" t="n">
        <v>401.33</v>
      </c>
      <c r="P31" s="112" t="n">
        <v>418.87</v>
      </c>
      <c r="Q31" s="37" t="n">
        <v>413.15</v>
      </c>
      <c r="R31" s="112" t="n">
        <v>468.81</v>
      </c>
      <c r="S31" s="112" t="n">
        <v>465.59</v>
      </c>
      <c r="T31" s="112" t="n">
        <v>485.21</v>
      </c>
      <c r="U31" s="112" t="n">
        <v>480.26</v>
      </c>
      <c r="V31" s="112" t="n">
        <v>608.51</v>
      </c>
      <c r="W31" s="112" t="n">
        <v>603.39</v>
      </c>
      <c r="X31" s="112" t="n">
        <v>684.91</v>
      </c>
      <c r="Y31" s="112" t="n">
        <v>685.62</v>
      </c>
      <c r="Z31" s="112" t="n">
        <v>727.83</v>
      </c>
      <c r="AA31" s="112" t="n">
        <v>625.37</v>
      </c>
      <c r="AB31" s="112" t="n">
        <v>677.1</v>
      </c>
      <c r="AC31" s="112" t="n">
        <v>709.45</v>
      </c>
      <c r="AD31" s="112" t="n">
        <v>844.66</v>
      </c>
      <c r="AE31" s="112" t="n">
        <v>822.21</v>
      </c>
      <c r="AF31" s="112" t="n">
        <v>867.74</v>
      </c>
      <c r="AG31" s="112" t="n">
        <v>850.99</v>
      </c>
      <c r="AH31" s="112" t="n">
        <v>872.61</v>
      </c>
      <c r="AI31" s="112" t="n">
        <v>872.61</v>
      </c>
      <c r="AJ31" s="112" t="n">
        <v>872.61</v>
      </c>
      <c r="AK31" s="112" t="n">
        <v>872.61</v>
      </c>
      <c r="AL31" s="112" t="n">
        <v>945.25</v>
      </c>
      <c r="AM31" s="112" t="n">
        <v>945.82</v>
      </c>
      <c r="AN31" s="112" t="n">
        <v>946.38</v>
      </c>
      <c r="AO31" s="112" t="n">
        <v>972.05</v>
      </c>
      <c r="AP31" s="112" t="n">
        <v>1087.95</v>
      </c>
      <c r="AQ31" s="112" t="n">
        <v>1087.95</v>
      </c>
      <c r="AR31" s="112" t="n">
        <v>1087.95</v>
      </c>
      <c r="AS31" s="112" t="n">
        <v>1087.95</v>
      </c>
      <c r="AT31" s="112" t="n">
        <v>1170.17</v>
      </c>
      <c r="AU31" s="112" t="n">
        <v>1148.65</v>
      </c>
      <c r="AV31" s="112" t="n">
        <v>1212.89</v>
      </c>
      <c r="AW31" s="167"/>
    </row>
    <row r="32" s="69" customFormat="true" ht="20.15" hidden="false" customHeight="true" outlineLevel="0" collapsed="false">
      <c r="A32" s="36" t="s">
        <v>162</v>
      </c>
      <c r="B32" s="112" t="n">
        <v>578.56</v>
      </c>
      <c r="C32" s="112" t="n">
        <v>459.71</v>
      </c>
      <c r="D32" s="112" t="n">
        <v>677.83</v>
      </c>
      <c r="E32" s="112" t="n">
        <v>716.34</v>
      </c>
      <c r="F32" s="112" t="n">
        <v>828.47</v>
      </c>
      <c r="G32" s="112" t="n">
        <v>598.95</v>
      </c>
      <c r="H32" s="112" t="n">
        <v>792.04</v>
      </c>
      <c r="I32" s="112" t="n">
        <v>873.58</v>
      </c>
      <c r="J32" s="112" t="n">
        <v>658.4</v>
      </c>
      <c r="K32" s="112" t="n">
        <v>401.66</v>
      </c>
      <c r="L32" s="112" t="n">
        <v>421.44</v>
      </c>
      <c r="M32" s="112" t="n">
        <v>347</v>
      </c>
      <c r="N32" s="112" t="n">
        <v>126.31</v>
      </c>
      <c r="O32" s="112" t="n">
        <v>68.61</v>
      </c>
      <c r="P32" s="112" t="n">
        <v>70.33</v>
      </c>
      <c r="Q32" s="37" t="n">
        <v>72.01</v>
      </c>
      <c r="R32" s="112" t="n">
        <v>33.04</v>
      </c>
      <c r="S32" s="112" t="n">
        <v>37.1</v>
      </c>
      <c r="T32" s="112" t="n">
        <v>28.22</v>
      </c>
      <c r="U32" s="112" t="n">
        <v>25.48</v>
      </c>
      <c r="V32" s="112" t="n">
        <v>35.75</v>
      </c>
      <c r="W32" s="112" t="n">
        <v>35.66</v>
      </c>
      <c r="X32" s="112" t="n">
        <v>56.99</v>
      </c>
      <c r="Y32" s="112" t="n">
        <v>54.91</v>
      </c>
      <c r="Z32" s="112" t="n">
        <v>51</v>
      </c>
      <c r="AA32" s="112" t="n">
        <v>14.99</v>
      </c>
      <c r="AB32" s="112" t="n">
        <v>4.77</v>
      </c>
      <c r="AC32" s="112" t="n">
        <v>46.7</v>
      </c>
      <c r="AD32" s="112" t="n">
        <v>51.41</v>
      </c>
      <c r="AE32" s="112" t="n">
        <v>0.68</v>
      </c>
      <c r="AF32" s="112" t="n">
        <v>1.79</v>
      </c>
      <c r="AG32" s="112" t="n">
        <v>0</v>
      </c>
      <c r="AH32" s="112" t="n">
        <v>0.27</v>
      </c>
      <c r="AI32" s="112" t="n">
        <v>0.27</v>
      </c>
      <c r="AJ32" s="112" t="n">
        <v>0.27</v>
      </c>
      <c r="AK32" s="112" t="n">
        <v>0.27</v>
      </c>
      <c r="AL32" s="112" t="n">
        <v>0.42</v>
      </c>
      <c r="AM32" s="112" t="n">
        <v>0.42</v>
      </c>
      <c r="AN32" s="112" t="n">
        <v>0.42</v>
      </c>
      <c r="AO32" s="112" t="n">
        <v>0.42</v>
      </c>
      <c r="AP32" s="112" t="n">
        <v>0</v>
      </c>
      <c r="AQ32" s="112" t="n">
        <v>0</v>
      </c>
      <c r="AR32" s="112" t="n">
        <v>0</v>
      </c>
      <c r="AS32" s="112" t="n">
        <v>0</v>
      </c>
      <c r="AT32" s="112" t="n">
        <v>0</v>
      </c>
      <c r="AU32" s="112" t="n">
        <v>0</v>
      </c>
      <c r="AV32" s="112" t="n">
        <v>0</v>
      </c>
      <c r="AW32" s="96"/>
    </row>
    <row r="33" s="34" customFormat="true" ht="20.15" hidden="false" customHeight="true" outlineLevel="0" collapsed="false">
      <c r="A33" s="36" t="s">
        <v>163</v>
      </c>
      <c r="B33" s="112" t="n">
        <v>167.26</v>
      </c>
      <c r="C33" s="112" t="n">
        <v>160.6</v>
      </c>
      <c r="D33" s="112" t="n">
        <v>143.33</v>
      </c>
      <c r="E33" s="112" t="n">
        <v>156.02</v>
      </c>
      <c r="F33" s="112" t="n">
        <v>158.89</v>
      </c>
      <c r="G33" s="112" t="n">
        <v>153.9</v>
      </c>
      <c r="H33" s="112" t="n">
        <v>154.12</v>
      </c>
      <c r="I33" s="112" t="n">
        <v>147.7</v>
      </c>
      <c r="J33" s="112" t="n">
        <v>177.76</v>
      </c>
      <c r="K33" s="112" t="n">
        <v>141.4</v>
      </c>
      <c r="L33" s="112" t="n">
        <v>143.72</v>
      </c>
      <c r="M33" s="112" t="n">
        <v>180.01</v>
      </c>
      <c r="N33" s="112" t="n">
        <v>165.87</v>
      </c>
      <c r="O33" s="112" t="n">
        <v>167.25</v>
      </c>
      <c r="P33" s="112" t="n">
        <v>144.21</v>
      </c>
      <c r="Q33" s="37" t="n">
        <v>150.91</v>
      </c>
      <c r="R33" s="112" t="n">
        <v>158.95</v>
      </c>
      <c r="S33" s="112" t="n">
        <v>160.87</v>
      </c>
      <c r="T33" s="112" t="n">
        <v>131.99</v>
      </c>
      <c r="U33" s="112" t="n">
        <v>162.09</v>
      </c>
      <c r="V33" s="112" t="n">
        <v>169.76</v>
      </c>
      <c r="W33" s="112" t="n">
        <v>171.09</v>
      </c>
      <c r="X33" s="112" t="n">
        <v>141.84</v>
      </c>
      <c r="Y33" s="112" t="n">
        <v>165.12</v>
      </c>
      <c r="Z33" s="112" t="n">
        <v>171.32</v>
      </c>
      <c r="AA33" s="112" t="n">
        <v>165.11</v>
      </c>
      <c r="AB33" s="112" t="n">
        <v>140.5</v>
      </c>
      <c r="AC33" s="112" t="n">
        <v>173.27</v>
      </c>
      <c r="AD33" s="112" t="n">
        <v>174.25</v>
      </c>
      <c r="AE33" s="112" t="n">
        <v>165.75</v>
      </c>
      <c r="AF33" s="112" t="n">
        <v>140.72</v>
      </c>
      <c r="AG33" s="112" t="n">
        <v>168.46</v>
      </c>
      <c r="AH33" s="112" t="n">
        <v>171.87</v>
      </c>
      <c r="AI33" s="112" t="n">
        <v>163.15</v>
      </c>
      <c r="AJ33" s="112" t="n">
        <v>130.27</v>
      </c>
      <c r="AK33" s="112" t="n">
        <v>168.65</v>
      </c>
      <c r="AL33" s="112" t="n">
        <v>171.09</v>
      </c>
      <c r="AM33" s="112" t="n">
        <v>168.9</v>
      </c>
      <c r="AN33" s="112" t="n">
        <v>145.62</v>
      </c>
      <c r="AO33" s="112" t="n">
        <v>175.23</v>
      </c>
      <c r="AP33" s="112" t="n">
        <v>177.21</v>
      </c>
      <c r="AQ33" s="112" t="n">
        <v>162.83</v>
      </c>
      <c r="AR33" s="112" t="n">
        <v>143.15</v>
      </c>
      <c r="AS33" s="112" t="n">
        <v>164.01</v>
      </c>
      <c r="AT33" s="112" t="n">
        <v>164.63</v>
      </c>
      <c r="AU33" s="112" t="n">
        <v>165.8</v>
      </c>
      <c r="AV33" s="112" t="n">
        <v>137.44</v>
      </c>
      <c r="AW33" s="167"/>
    </row>
    <row r="34" s="34" customFormat="true" ht="20.15" hidden="false" customHeight="true" outlineLevel="0" collapsed="false">
      <c r="A34" s="36" t="s">
        <v>149</v>
      </c>
      <c r="B34" s="112" t="n">
        <v>18.08</v>
      </c>
      <c r="C34" s="112" t="n">
        <v>24.05</v>
      </c>
      <c r="D34" s="112" t="n">
        <v>31.73</v>
      </c>
      <c r="E34" s="112" t="n">
        <v>43.63</v>
      </c>
      <c r="F34" s="112" t="n">
        <v>47.15</v>
      </c>
      <c r="G34" s="112" t="n">
        <v>52.29</v>
      </c>
      <c r="H34" s="112" t="n">
        <v>59.88</v>
      </c>
      <c r="I34" s="112" t="n">
        <v>77.86</v>
      </c>
      <c r="J34" s="112" t="n">
        <v>97.83</v>
      </c>
      <c r="K34" s="112" t="n">
        <v>116.6</v>
      </c>
      <c r="L34" s="112" t="n">
        <v>129.81</v>
      </c>
      <c r="M34" s="112" t="n">
        <v>150.39</v>
      </c>
      <c r="N34" s="112" t="n">
        <v>159.56</v>
      </c>
      <c r="O34" s="112" t="n">
        <v>167.44</v>
      </c>
      <c r="P34" s="112" t="n">
        <v>181.1</v>
      </c>
      <c r="Q34" s="37" t="n">
        <v>204.95</v>
      </c>
      <c r="R34" s="112" t="n">
        <v>228.77</v>
      </c>
      <c r="S34" s="112" t="n">
        <v>243.77</v>
      </c>
      <c r="T34" s="112" t="n">
        <v>258.83</v>
      </c>
      <c r="U34" s="112" t="n">
        <v>291.19</v>
      </c>
      <c r="V34" s="112" t="n">
        <v>329.21</v>
      </c>
      <c r="W34" s="112" t="n">
        <v>352.42</v>
      </c>
      <c r="X34" s="112" t="n">
        <v>374.13</v>
      </c>
      <c r="Y34" s="112" t="n">
        <v>428.91</v>
      </c>
      <c r="Z34" s="112" t="n">
        <v>508.11</v>
      </c>
      <c r="AA34" s="112" t="n">
        <v>518.47</v>
      </c>
      <c r="AB34" s="112" t="n">
        <v>550.82</v>
      </c>
      <c r="AC34" s="112" t="n">
        <v>580.39</v>
      </c>
      <c r="AD34" s="112" t="n">
        <v>647.21</v>
      </c>
      <c r="AE34" s="112" t="n">
        <v>653.73</v>
      </c>
      <c r="AF34" s="112" t="n">
        <v>661.95</v>
      </c>
      <c r="AG34" s="112" t="n">
        <v>669</v>
      </c>
      <c r="AH34" s="112" t="n">
        <v>686.55</v>
      </c>
      <c r="AI34" s="112" t="n">
        <v>698.46</v>
      </c>
      <c r="AJ34" s="112" t="n">
        <v>705.4</v>
      </c>
      <c r="AK34" s="112" t="n">
        <v>707.15</v>
      </c>
      <c r="AL34" s="112" t="n">
        <v>716.36</v>
      </c>
      <c r="AM34" s="112" t="n">
        <v>714.6</v>
      </c>
      <c r="AN34" s="112" t="n">
        <v>731.03</v>
      </c>
      <c r="AO34" s="112" t="n">
        <v>725.97</v>
      </c>
      <c r="AP34" s="112" t="n">
        <v>722.18</v>
      </c>
      <c r="AQ34" s="112" t="n">
        <v>717.73</v>
      </c>
      <c r="AR34" s="112" t="n">
        <v>734.53</v>
      </c>
      <c r="AS34" s="112" t="n">
        <v>729.96</v>
      </c>
      <c r="AT34" s="112" t="n">
        <v>811.03</v>
      </c>
      <c r="AU34" s="112" t="n">
        <v>816.56</v>
      </c>
      <c r="AV34" s="112" t="n">
        <v>817.24</v>
      </c>
      <c r="AW34" s="167"/>
    </row>
    <row r="35" s="34" customFormat="true" ht="20.15" hidden="false" customHeight="true" outlineLevel="0" collapsed="false">
      <c r="A35" s="36" t="s">
        <v>164</v>
      </c>
      <c r="B35" s="112" t="n">
        <v>351.95</v>
      </c>
      <c r="C35" s="112" t="n">
        <v>420.93</v>
      </c>
      <c r="D35" s="112" t="n">
        <v>414.07</v>
      </c>
      <c r="E35" s="112" t="n">
        <v>427.92</v>
      </c>
      <c r="F35" s="112" t="n">
        <v>432.76</v>
      </c>
      <c r="G35" s="112" t="n">
        <v>466.89</v>
      </c>
      <c r="H35" s="112" t="n">
        <v>456.02</v>
      </c>
      <c r="I35" s="112" t="n">
        <v>415.33</v>
      </c>
      <c r="J35" s="112" t="n">
        <v>1068.86</v>
      </c>
      <c r="K35" s="112" t="n">
        <v>441.52</v>
      </c>
      <c r="L35" s="112" t="n">
        <v>904.07</v>
      </c>
      <c r="M35" s="112" t="n">
        <v>1633.37</v>
      </c>
      <c r="N35" s="112" t="n">
        <v>1797.2</v>
      </c>
      <c r="O35" s="112" t="n">
        <v>2760.65</v>
      </c>
      <c r="P35" s="112" t="n">
        <v>2188.39</v>
      </c>
      <c r="Q35" s="37" t="n">
        <v>2086.52</v>
      </c>
      <c r="R35" s="112" t="n">
        <v>2218.4</v>
      </c>
      <c r="S35" s="112" t="n">
        <v>3055.2</v>
      </c>
      <c r="T35" s="112" t="n">
        <v>3563.48</v>
      </c>
      <c r="U35" s="112" t="n">
        <v>4248.4</v>
      </c>
      <c r="V35" s="112" t="n">
        <v>4352.01</v>
      </c>
      <c r="W35" s="112" t="n">
        <v>4411.04</v>
      </c>
      <c r="X35" s="112" t="n">
        <v>4384.23</v>
      </c>
      <c r="Y35" s="112" t="n">
        <v>5444.92</v>
      </c>
      <c r="Z35" s="112" t="n">
        <v>5615.82</v>
      </c>
      <c r="AA35" s="112" t="n">
        <v>4962.24</v>
      </c>
      <c r="AB35" s="112" t="n">
        <v>3462.42</v>
      </c>
      <c r="AC35" s="112" t="n">
        <v>4706.7</v>
      </c>
      <c r="AD35" s="112" t="n">
        <v>5906.57</v>
      </c>
      <c r="AE35" s="112" t="n">
        <v>4878.25</v>
      </c>
      <c r="AF35" s="112" t="n">
        <v>4798.44</v>
      </c>
      <c r="AG35" s="112" t="n">
        <v>4339.23</v>
      </c>
      <c r="AH35" s="112" t="n">
        <v>4762.76</v>
      </c>
      <c r="AI35" s="112" t="n">
        <v>5661.79</v>
      </c>
      <c r="AJ35" s="112" t="n">
        <v>5897.39</v>
      </c>
      <c r="AK35" s="112" t="n">
        <v>6814.04</v>
      </c>
      <c r="AL35" s="112" t="n">
        <v>5892.73</v>
      </c>
      <c r="AM35" s="112" t="n">
        <v>6074.53</v>
      </c>
      <c r="AN35" s="112" t="n">
        <v>6062.73</v>
      </c>
      <c r="AO35" s="112" t="n">
        <v>7242.52</v>
      </c>
      <c r="AP35" s="112" t="n">
        <v>7179.15</v>
      </c>
      <c r="AQ35" s="112" t="n">
        <v>6774.74</v>
      </c>
      <c r="AR35" s="112" t="n">
        <v>6073.84</v>
      </c>
      <c r="AS35" s="112" t="n">
        <v>6817</v>
      </c>
      <c r="AT35" s="112" t="n">
        <v>7156.2</v>
      </c>
      <c r="AU35" s="112" t="n">
        <v>6618.28</v>
      </c>
      <c r="AV35" s="112" t="n">
        <v>6032.92</v>
      </c>
      <c r="AW35" s="167"/>
    </row>
    <row r="36" s="34" customFormat="true" ht="20.15" hidden="false" customHeight="true" outlineLevel="0" collapsed="false">
      <c r="A36" s="54" t="s">
        <v>151</v>
      </c>
      <c r="B36" s="115" t="n">
        <v>6248.68</v>
      </c>
      <c r="C36" s="115" t="n">
        <v>5252.75</v>
      </c>
      <c r="D36" s="115" t="n">
        <v>6756.78</v>
      </c>
      <c r="E36" s="115" t="n">
        <v>7922.05</v>
      </c>
      <c r="F36" s="115" t="n">
        <v>8075.46</v>
      </c>
      <c r="G36" s="115" t="n">
        <v>7983.78</v>
      </c>
      <c r="H36" s="115" t="n">
        <v>7698.03</v>
      </c>
      <c r="I36" s="115" t="n">
        <v>11454.9</v>
      </c>
      <c r="J36" s="115" t="n">
        <v>11002.34</v>
      </c>
      <c r="K36" s="115" t="n">
        <v>8134.07</v>
      </c>
      <c r="L36" s="115" t="n">
        <v>9508.3</v>
      </c>
      <c r="M36" s="115" t="n">
        <v>12603.83</v>
      </c>
      <c r="N36" s="55" t="n">
        <v>12313.25</v>
      </c>
      <c r="O36" s="55" t="n">
        <v>13221.8</v>
      </c>
      <c r="P36" s="55" t="n">
        <f aca="false">SUM(P24:P35)</f>
        <v>10797.07</v>
      </c>
      <c r="Q36" s="55" t="n">
        <f aca="false">SUM(Q24:Q35)</f>
        <v>16881.65</v>
      </c>
      <c r="R36" s="55" t="n">
        <f aca="false">SUM(R24:R35)</f>
        <v>18333</v>
      </c>
      <c r="S36" s="55" t="n">
        <f aca="false">SUM(S24:S35)</f>
        <v>13164.91</v>
      </c>
      <c r="T36" s="55" t="n">
        <f aca="false">SUM(T24:T35)</f>
        <v>13381.41</v>
      </c>
      <c r="U36" s="55" t="n">
        <f aca="false">SUM(U24:U35)</f>
        <v>19643.01</v>
      </c>
      <c r="V36" s="55" t="n">
        <f aca="false">SUM(V24:V35)</f>
        <v>21744.58</v>
      </c>
      <c r="W36" s="55" t="n">
        <f aca="false">SUM(W24:W35)</f>
        <v>19883.04</v>
      </c>
      <c r="X36" s="55" t="n">
        <f aca="false">SUM(X24:X35)</f>
        <v>18004.82</v>
      </c>
      <c r="Y36" s="55" t="n">
        <f aca="false">SUM(Y24:Y35)</f>
        <v>23731.39</v>
      </c>
      <c r="Z36" s="55" t="n">
        <f aca="false">SUM(Z24:Z35)</f>
        <v>23539.58</v>
      </c>
      <c r="AA36" s="55" t="n">
        <f aca="false">SUM(AA24:AA35)</f>
        <v>19717.86</v>
      </c>
      <c r="AB36" s="55" t="n">
        <f aca="false">SUM(AB24:AB35)</f>
        <v>19291.02</v>
      </c>
      <c r="AC36" s="55" t="n">
        <f aca="false">SUM(AC24:AC35)</f>
        <v>20442.03</v>
      </c>
      <c r="AD36" s="55" t="n">
        <f aca="false">SUM(AD24:AD35)</f>
        <v>25277.81</v>
      </c>
      <c r="AE36" s="55" t="n">
        <f aca="false">SUM(AE24:AE35)</f>
        <v>23446.53</v>
      </c>
      <c r="AF36" s="55" t="n">
        <f aca="false">SUM(AF24:AF35)</f>
        <v>22577.64</v>
      </c>
      <c r="AG36" s="55" t="n">
        <f aca="false">SUM(AG24:AG35)</f>
        <v>27576.64</v>
      </c>
      <c r="AH36" s="55" t="n">
        <f aca="false">SUM(AH24:AH35)</f>
        <v>28591.61</v>
      </c>
      <c r="AI36" s="55" t="n">
        <f aca="false">SUM(AI24:AI35)</f>
        <v>24665.6</v>
      </c>
      <c r="AJ36" s="55" t="n">
        <f aca="false">SUM(AJ24:AJ35)</f>
        <v>24730.43</v>
      </c>
      <c r="AK36" s="55" t="n">
        <f aca="false">SUM(AK24:AK35)</f>
        <v>32007.77</v>
      </c>
      <c r="AL36" s="55" t="n">
        <f aca="false">SUM(AL24:AL35)</f>
        <v>31160.15</v>
      </c>
      <c r="AM36" s="55" t="n">
        <f aca="false">SUM(AM24:AM35)</f>
        <v>26591.03</v>
      </c>
      <c r="AN36" s="55" t="n">
        <f aca="false">SUM(AN24:AN35)</f>
        <v>28946.29</v>
      </c>
      <c r="AO36" s="55" t="n">
        <f aca="false">SUM(AO24:AO35)</f>
        <v>32843.47</v>
      </c>
      <c r="AP36" s="55" t="n">
        <f aca="false">SUM(AP24:AP35)</f>
        <v>41135.06</v>
      </c>
      <c r="AQ36" s="55" t="n">
        <f aca="false">SUM(AQ24:AQ35)</f>
        <v>29802.78</v>
      </c>
      <c r="AR36" s="55" t="n">
        <f aca="false">SUM(AR24:AR35)</f>
        <v>29241.23</v>
      </c>
      <c r="AS36" s="55" t="n">
        <f aca="false">SUM(AS24:AS35)</f>
        <v>34424.26</v>
      </c>
      <c r="AT36" s="55" t="n">
        <f aca="false">SUM(AT24:AT35)</f>
        <v>34872.95</v>
      </c>
      <c r="AU36" s="55" t="n">
        <f aca="false">SUM(AU24:AU35)</f>
        <v>27195.09</v>
      </c>
      <c r="AV36" s="55" t="n">
        <f aca="false">SUM(AV24:AV35)</f>
        <v>24296.36</v>
      </c>
      <c r="AW36" s="167"/>
    </row>
    <row r="37" s="34" customFormat="true" ht="20.15" hidden="false" customHeight="true" outlineLevel="0" collapsed="false">
      <c r="A37" s="36" t="s">
        <v>165</v>
      </c>
      <c r="B37" s="112" t="n">
        <v>246.73</v>
      </c>
      <c r="C37" s="112" t="n">
        <v>246.73</v>
      </c>
      <c r="D37" s="112" t="n">
        <v>246.73</v>
      </c>
      <c r="E37" s="112" t="n">
        <v>246.73</v>
      </c>
      <c r="F37" s="112" t="n">
        <v>235.09</v>
      </c>
      <c r="G37" s="112" t="n">
        <v>230.2</v>
      </c>
      <c r="H37" s="112" t="n">
        <v>239.5</v>
      </c>
      <c r="I37" s="112" t="n">
        <v>380.67</v>
      </c>
      <c r="J37" s="112" t="n">
        <v>337.57</v>
      </c>
      <c r="K37" s="112" t="n">
        <v>349.02</v>
      </c>
      <c r="L37" s="112" t="n">
        <v>376.21</v>
      </c>
      <c r="M37" s="112" t="n">
        <v>366.26</v>
      </c>
      <c r="N37" s="47" t="n">
        <v>372.24</v>
      </c>
      <c r="O37" s="47" t="n">
        <v>360.43</v>
      </c>
      <c r="P37" s="47" t="n">
        <v>376.78</v>
      </c>
      <c r="Q37" s="47" t="n">
        <v>371.64</v>
      </c>
      <c r="R37" s="47" t="n">
        <v>474.68</v>
      </c>
      <c r="S37" s="47" t="n">
        <v>471.45</v>
      </c>
      <c r="T37" s="47" t="n">
        <v>491.08</v>
      </c>
      <c r="U37" s="47" t="n">
        <v>486.13</v>
      </c>
      <c r="V37" s="47" t="n">
        <v>608.24</v>
      </c>
      <c r="W37" s="47" t="n">
        <v>605.64</v>
      </c>
      <c r="X37" s="47" t="n">
        <v>684.65</v>
      </c>
      <c r="Y37" s="47" t="n">
        <v>685.37</v>
      </c>
      <c r="Z37" s="47" t="n">
        <v>728.2</v>
      </c>
      <c r="AA37" s="47" t="n">
        <v>625.74</v>
      </c>
      <c r="AB37" s="47" t="n">
        <v>677.47</v>
      </c>
      <c r="AC37" s="47" t="n">
        <v>709.82</v>
      </c>
      <c r="AD37" s="47" t="n">
        <v>845.03</v>
      </c>
      <c r="AE37" s="47" t="n">
        <v>822.58</v>
      </c>
      <c r="AF37" s="47" t="n">
        <v>868.11</v>
      </c>
      <c r="AG37" s="47" t="n">
        <v>851.36</v>
      </c>
      <c r="AH37" s="47" t="n">
        <v>872.98</v>
      </c>
      <c r="AI37" s="47" t="n">
        <v>872.98</v>
      </c>
      <c r="AJ37" s="47" t="n">
        <v>872.98</v>
      </c>
      <c r="AK37" s="47" t="n">
        <v>872.98</v>
      </c>
      <c r="AL37" s="47" t="n">
        <v>945.62</v>
      </c>
      <c r="AM37" s="47" t="n">
        <v>946.19</v>
      </c>
      <c r="AN37" s="47" t="n">
        <v>946.75</v>
      </c>
      <c r="AO37" s="47" t="n">
        <v>972.42</v>
      </c>
      <c r="AP37" s="47" t="n">
        <v>1088.31</v>
      </c>
      <c r="AQ37" s="47" t="n">
        <v>1088.32</v>
      </c>
      <c r="AR37" s="47" t="n">
        <v>1088.32</v>
      </c>
      <c r="AS37" s="47" t="n">
        <v>1088.32</v>
      </c>
      <c r="AT37" s="47" t="n">
        <v>1169.22</v>
      </c>
      <c r="AU37" s="47" t="n">
        <v>1154.69</v>
      </c>
      <c r="AV37" s="47" t="n">
        <v>1155.69</v>
      </c>
      <c r="AW37" s="167"/>
    </row>
    <row r="38" s="34" customFormat="true" ht="20.15" hidden="false" customHeight="true" outlineLevel="0" collapsed="false">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168"/>
      <c r="AU38" s="168"/>
      <c r="AV38" s="168"/>
    </row>
    <row r="39" s="34" customFormat="true" ht="45" hidden="false" customHeight="true" outlineLevel="0" collapsed="false">
      <c r="A39" s="160" t="s">
        <v>243</v>
      </c>
      <c r="B39" s="161" t="s">
        <v>195</v>
      </c>
      <c r="C39" s="161" t="s">
        <v>196</v>
      </c>
      <c r="D39" s="161" t="s">
        <v>197</v>
      </c>
      <c r="E39" s="161" t="s">
        <v>198</v>
      </c>
      <c r="F39" s="161" t="s">
        <v>199</v>
      </c>
      <c r="G39" s="161" t="s">
        <v>200</v>
      </c>
      <c r="H39" s="161" t="s">
        <v>201</v>
      </c>
      <c r="I39" s="161" t="s">
        <v>202</v>
      </c>
      <c r="J39" s="161" t="s">
        <v>203</v>
      </c>
      <c r="K39" s="161" t="s">
        <v>204</v>
      </c>
      <c r="L39" s="161" t="s">
        <v>205</v>
      </c>
      <c r="M39" s="161" t="s">
        <v>206</v>
      </c>
      <c r="N39" s="162" t="s">
        <v>207</v>
      </c>
      <c r="O39" s="162" t="s">
        <v>208</v>
      </c>
      <c r="P39" s="162" t="s">
        <v>209</v>
      </c>
      <c r="Q39" s="162" t="s">
        <v>210</v>
      </c>
      <c r="R39" s="162" t="s">
        <v>211</v>
      </c>
      <c r="S39" s="162" t="s">
        <v>212</v>
      </c>
      <c r="T39" s="162" t="s">
        <v>213</v>
      </c>
      <c r="U39" s="162" t="s">
        <v>214</v>
      </c>
      <c r="V39" s="162" t="s">
        <v>215</v>
      </c>
      <c r="W39" s="162" t="s">
        <v>216</v>
      </c>
      <c r="X39" s="162" t="s">
        <v>217</v>
      </c>
      <c r="Y39" s="162" t="s">
        <v>218</v>
      </c>
      <c r="Z39" s="162" t="s">
        <v>219</v>
      </c>
      <c r="AA39" s="162" t="s">
        <v>220</v>
      </c>
      <c r="AB39" s="162" t="s">
        <v>221</v>
      </c>
      <c r="AC39" s="162" t="s">
        <v>222</v>
      </c>
      <c r="AD39" s="162" t="s">
        <v>223</v>
      </c>
      <c r="AE39" s="162" t="s">
        <v>224</v>
      </c>
      <c r="AF39" s="162" t="s">
        <v>225</v>
      </c>
      <c r="AG39" s="162" t="s">
        <v>226</v>
      </c>
      <c r="AH39" s="162" t="s">
        <v>227</v>
      </c>
      <c r="AI39" s="162" t="s">
        <v>228</v>
      </c>
      <c r="AJ39" s="162" t="s">
        <v>229</v>
      </c>
      <c r="AK39" s="162" t="s">
        <v>230</v>
      </c>
      <c r="AL39" s="162" t="s">
        <v>231</v>
      </c>
      <c r="AM39" s="162" t="s">
        <v>232</v>
      </c>
      <c r="AN39" s="162" t="s">
        <v>233</v>
      </c>
      <c r="AO39" s="162" t="s">
        <v>234</v>
      </c>
      <c r="AP39" s="162" t="s">
        <v>235</v>
      </c>
      <c r="AQ39" s="162" t="s">
        <v>236</v>
      </c>
      <c r="AR39" s="162" t="s">
        <v>237</v>
      </c>
      <c r="AS39" s="162" t="s">
        <v>238</v>
      </c>
      <c r="AT39" s="162" t="s">
        <v>239</v>
      </c>
      <c r="AU39" s="162" t="s">
        <v>240</v>
      </c>
      <c r="AV39" s="162" t="s">
        <v>241</v>
      </c>
      <c r="AW39" s="167"/>
    </row>
    <row r="40" s="34" customFormat="true" ht="20.15" hidden="false" customHeight="true" outlineLevel="0" collapsed="false">
      <c r="A40" s="36" t="s">
        <v>141</v>
      </c>
      <c r="B40" s="134" t="n">
        <f aca="false">100000*B24/((SUM(Annual!B8,B8)/2)*24*90)</f>
        <v>22.036510372778</v>
      </c>
      <c r="C40" s="134" t="n">
        <f aca="false">100000*C24/((SUM(B8,C8)/2)*24*91)</f>
        <v>14.0117021580063</v>
      </c>
      <c r="D40" s="134" t="n">
        <f aca="false">100000*D24/((SUM(C8,D8)/2)*24*92)</f>
        <v>22.01821386604</v>
      </c>
      <c r="E40" s="134" t="n">
        <f aca="false">100000*E24/((SUM(D8,E8)/2)*24*92)</f>
        <v>26.0789198746283</v>
      </c>
      <c r="F40" s="134" t="n">
        <f aca="false">100000*F24/((SUM(E8,F8)/2)*24*90)</f>
        <v>26.877983240023</v>
      </c>
      <c r="G40" s="134" t="n">
        <f aca="false">100000*G24/((SUM(F8,G8)/2)*24*91)</f>
        <v>26.7840753699221</v>
      </c>
      <c r="H40" s="134" t="n">
        <f aca="false">100000*H24/((SUM(G8,H8)/2)*24*92)</f>
        <v>19.5555762540423</v>
      </c>
      <c r="I40" s="134" t="n">
        <f aca="false">100000*I24/((SUM(H8,I8)/2)*24*92)</f>
        <v>39.1358605872672</v>
      </c>
      <c r="J40" s="134" t="n">
        <f aca="false">100000*J24/((SUM(I8,J8)/2)*24*91)</f>
        <v>33.1121971334953</v>
      </c>
      <c r="K40" s="134" t="n">
        <f aca="false">100000*K24/((SUM(J8,K8)/2)*24*91)</f>
        <v>19.4957291624275</v>
      </c>
      <c r="L40" s="134" t="n">
        <f aca="false">100000*L24/((SUM(K8,L8)/2)*24*92)</f>
        <v>21.4230643745485</v>
      </c>
      <c r="M40" s="134" t="n">
        <f aca="false">100000*M24/((SUM(L8,M8)/2)*24*92)</f>
        <v>29.0871407516581</v>
      </c>
      <c r="N40" s="134" t="n">
        <f aca="false">100000*N24/((SUM(M8,N8)/2)*24*90)</f>
        <v>28.8134634791384</v>
      </c>
      <c r="O40" s="134" t="n">
        <f aca="false">100000*O24/((SUM(N8,O8)/2)*24*91)</f>
        <v>25.6878443930367</v>
      </c>
      <c r="P40" s="134" t="n">
        <f aca="false">100000*P24/((SUM(O8,P8)/2)*24*92)</f>
        <v>17.2994374260166</v>
      </c>
      <c r="Q40" s="86" t="n">
        <f aca="false">100000*Q24/((SUM(P8,Q8)/2)*24*92)</f>
        <v>38.0712978787089</v>
      </c>
      <c r="R40" s="134" t="n">
        <f aca="false">100000*R24/((SUM(Q8,R8)/2)*24*90)</f>
        <v>40.4638856110601</v>
      </c>
      <c r="S40" s="134" t="n">
        <f aca="false">100000*S24/((SUM(R8,S8)/2)*24*91)</f>
        <v>17.7492355297794</v>
      </c>
      <c r="T40" s="134" t="n">
        <f aca="false">100000*T24/((SUM(S8,T8)/2)*24*92)</f>
        <v>16.0473927911037</v>
      </c>
      <c r="U40" s="134" t="n">
        <f aca="false">100000*U24/((SUM(T8,U8)/2)*24*92)</f>
        <v>32.0745365569262</v>
      </c>
      <c r="V40" s="134" t="n">
        <f aca="false">100000*V24/((SUM(U8,V8)/2)*24*90)</f>
        <v>38.4104292543431</v>
      </c>
      <c r="W40" s="134" t="n">
        <f aca="false">100000*W24/((SUM(V8,W8)/2)*24*91)</f>
        <v>24.9226477118359</v>
      </c>
      <c r="X40" s="134" t="n">
        <f aca="false">100000*X24/((SUM(W8,X8)/2)*24*92)</f>
        <v>19.3887298719368</v>
      </c>
      <c r="Y40" s="134" t="n">
        <f aca="false">100000*Y24/((SUM(X8,Y8)/2)*24*92)</f>
        <v>35.4284343745974</v>
      </c>
      <c r="Z40" s="134" t="n">
        <f aca="false">100000*Z24/((SUM(Y8,Z8)/2)*24*91)</f>
        <v>31.1301490590257</v>
      </c>
      <c r="AA40" s="134" t="n">
        <f aca="false">100000*AA24/((SUM(Z8,AA8)/2)*24*91)</f>
        <v>19.1344189602733</v>
      </c>
      <c r="AB40" s="134" t="n">
        <f aca="false">100000*AB24/((SUM(AA8,AB8)/2)*24*92)</f>
        <v>21.1160884974561</v>
      </c>
      <c r="AC40" s="134" t="n">
        <f aca="false">100000*AC24/((SUM(AB8,AC8)/2)*24*92)</f>
        <v>25.3136536075642</v>
      </c>
      <c r="AD40" s="134" t="n">
        <f aca="false">100000*AD24/((SUM(AC8,AD8)/2)*24*90)</f>
        <v>31.4580709600361</v>
      </c>
      <c r="AE40" s="134" t="n">
        <f aca="false">100000*AE24/((SUM(AD8,AE8)/2)*24*91)</f>
        <v>23.3326322145264</v>
      </c>
      <c r="AF40" s="134" t="n">
        <f aca="false">100000*AF24/((SUM(AE8,AF8)/2)*24*92)</f>
        <v>20.496199911221</v>
      </c>
      <c r="AG40" s="134" t="n">
        <f aca="false">100000*AG24/((SUM(AF8,AG8)/2)*24*92)</f>
        <v>32.985986895425</v>
      </c>
      <c r="AH40" s="134" t="n">
        <f aca="false">100000*AH24/((SUM(AG8,AH8)/2)*24*90)</f>
        <v>34.5250538893376</v>
      </c>
      <c r="AI40" s="134" t="n">
        <f aca="false">100000*AI24/((SUM(AH8,AI8)/2)*24*91)</f>
        <v>19.0117119178513</v>
      </c>
      <c r="AJ40" s="134" t="n">
        <f aca="false">100000*AJ24/((SUM(AI8,AJ8)/2)*24*92)</f>
        <v>19.0106520738382</v>
      </c>
      <c r="AK40" s="134" t="n">
        <f aca="false">100000*AK24/((SUM(AJ8,AK8)/2)*24*92)</f>
        <v>33.3576266683907</v>
      </c>
      <c r="AL40" s="134" t="n">
        <f aca="false">100000*AL24/((SUM(AK8,AL8)/2)*24*90)</f>
        <v>33.5907063623223</v>
      </c>
      <c r="AM40" s="134" t="n">
        <f aca="false">100000*AM24/((SUM(AL8,AM8)/2)*24*91)</f>
        <v>20.0926672689434</v>
      </c>
      <c r="AN40" s="134" t="n">
        <f aca="false">100000*AN24/((SUM(AM8,AN8)/2)*24*92)</f>
        <v>22.1158813456727</v>
      </c>
      <c r="AO40" s="134" t="n">
        <f aca="false">100000*AO24/((SUM(AN8,AO8)/2)*24*92)</f>
        <v>29.6478406195046</v>
      </c>
      <c r="AP40" s="134" t="n">
        <f aca="false">100000*AP24/((SUM(AO8,AP8)/2)*24*91)</f>
        <v>42.1730899452658</v>
      </c>
      <c r="AQ40" s="134" t="n">
        <f aca="false">100000*AQ24/((SUM(AP8,AQ8)/2)*24*91)</f>
        <v>19.9241845358668</v>
      </c>
      <c r="AR40" s="134" t="n">
        <f aca="false">100000*AR24/((SUM(AQ8,AR8)/2)*24*92)</f>
        <v>21.5557450124037</v>
      </c>
      <c r="AS40" s="134" t="n">
        <f aca="false">100000*AS24/((SUM(AR8,AS8)/2)*24*92)</f>
        <v>29.3321534266726</v>
      </c>
      <c r="AT40" s="134" t="n">
        <f aca="false">100000*AT24/((SUM(AS8,AT8)/2)*24*90)</f>
        <v>32.626618731906</v>
      </c>
      <c r="AU40" s="134" t="n">
        <f aca="false">100000*AU24/((SUM(AT8,AU8)/2)*24*91)</f>
        <v>17.1988397013261</v>
      </c>
      <c r="AV40" s="134" t="n">
        <f aca="false">100000*AV24/((SUM(AU8,AV8)/2)*24*91)</f>
        <v>13.2341356494321</v>
      </c>
      <c r="AW40" s="167"/>
    </row>
    <row r="41" s="34" customFormat="true" ht="20.15" hidden="false" customHeight="true" outlineLevel="0" collapsed="false">
      <c r="A41" s="36" t="s">
        <v>142</v>
      </c>
      <c r="B41" s="134" t="n">
        <f aca="false">100000*B25/((SUM(Annual!B9,B9)/2)*24*90)</f>
        <v>32.658604977217</v>
      </c>
      <c r="C41" s="134" t="n">
        <f aca="false">100000*C25/((SUM(B9,C9)/2)*24*91)</f>
        <v>21.1670859261221</v>
      </c>
      <c r="D41" s="134" t="n">
        <f aca="false">100000*D25/((SUM(C9,D9)/2)*24*92)</f>
        <v>31.3975437763906</v>
      </c>
      <c r="E41" s="134" t="n">
        <f aca="false">100000*E25/((SUM(D9,E9)/2)*24*92)</f>
        <v>37.2417026013466</v>
      </c>
      <c r="F41" s="134" t="n">
        <f aca="false">100000*F25/((SUM(E9,F9)/2)*24*90)</f>
        <v>33.3865205523443</v>
      </c>
      <c r="G41" s="134" t="n">
        <f aca="false">100000*G25/((SUM(F9,G9)/2)*24*91)</f>
        <v>34.5545182556216</v>
      </c>
      <c r="H41" s="134" t="n">
        <f aca="false">100000*H25/((SUM(G9,H9)/2)*24*92)</f>
        <v>30.9574619193204</v>
      </c>
      <c r="I41" s="134" t="n">
        <f aca="false">100000*I25/((SUM(H9,I9)/2)*24*92)</f>
        <v>49.9616698244914</v>
      </c>
      <c r="J41" s="134" t="n">
        <f aca="false">100000*J25/((SUM(I9,J9)/2)*24*91)</f>
        <v>34.1771485902244</v>
      </c>
      <c r="K41" s="134" t="n">
        <f aca="false">100000*K25/((SUM(J9,K9)/2)*24*91)</f>
        <v>32.038660378355</v>
      </c>
      <c r="L41" s="134" t="n">
        <f aca="false">100000*L25/((SUM(K9,L9)/2)*24*92)</f>
        <v>29.753639917248</v>
      </c>
      <c r="M41" s="134" t="n">
        <f aca="false">100000*M25/((SUM(L9,M9)/2)*24*92)</f>
        <v>43.6981284767164</v>
      </c>
      <c r="N41" s="134" t="n">
        <f aca="false">100000*N25/((SUM(M9,N9)/2)*24*90)</f>
        <v>40.7288326595102</v>
      </c>
      <c r="O41" s="134" t="n">
        <f aca="false">100000*O25/((SUM(N9,O9)/2)*24*91)</f>
        <v>34.5842776518686</v>
      </c>
      <c r="P41" s="134" t="n">
        <f aca="false">100000*P25/((SUM(O9,P9)/2)*24*92)</f>
        <v>24.7281727937254</v>
      </c>
      <c r="Q41" s="86" t="n">
        <f aca="false">100000*Q25/((SUM(P9,Q9)/2)*24*92)</f>
        <v>50.3525610698459</v>
      </c>
      <c r="R41" s="134" t="n">
        <f aca="false">100000*R25/((SUM(Q9,R9)/2)*24*90)</f>
        <v>54.4114288551286</v>
      </c>
      <c r="S41" s="134" t="n">
        <f aca="false">100000*S25/((SUM(R9,S9)/2)*24*91)</f>
        <v>24.4083962073515</v>
      </c>
      <c r="T41" s="134" t="n">
        <f aca="false">100000*T25/((SUM(S9,T9)/2)*24*92)</f>
        <v>23.861916122188</v>
      </c>
      <c r="U41" s="134" t="n">
        <f aca="false">100000*U25/((SUM(T9,U9)/2)*24*92)</f>
        <v>47.5535868225851</v>
      </c>
      <c r="V41" s="134" t="n">
        <f aca="false">100000*V25/((SUM(U9,V9)/2)*24*90)</f>
        <v>46.8521765412323</v>
      </c>
      <c r="W41" s="134" t="n">
        <f aca="false">100000*W25/((SUM(V9,W9)/2)*24*91)</f>
        <v>33.5928076735656</v>
      </c>
      <c r="X41" s="134" t="n">
        <f aca="false">100000*X25/((SUM(W9,X9)/2)*24*92)</f>
        <v>30.579423372657</v>
      </c>
      <c r="Y41" s="134" t="n">
        <f aca="false">100000*Y25/((SUM(X9,Y9)/2)*24*92)</f>
        <v>51.1950973320643</v>
      </c>
      <c r="Z41" s="134" t="n">
        <f aca="false">100000*Z25/((SUM(Y9,Z9)/2)*24*91)</f>
        <v>46.3089417871283</v>
      </c>
      <c r="AA41" s="134" t="n">
        <f aca="false">100000*AA25/((SUM(Z9,AA9)/2)*24*91)</f>
        <v>29.2719330638401</v>
      </c>
      <c r="AB41" s="134" t="n">
        <f aca="false">100000*AB25/((SUM(AA9,AB9)/2)*24*92)</f>
        <v>31.8887444024565</v>
      </c>
      <c r="AC41" s="134" t="n">
        <f aca="false">100000*AC25/((SUM(AB9,AC9)/2)*24*92)</f>
        <v>38.5978263836373</v>
      </c>
      <c r="AD41" s="134" t="n">
        <f aca="false">100000*AD25/((SUM(AC9,AD9)/2)*24*90)</f>
        <v>44.4980278613079</v>
      </c>
      <c r="AE41" s="134" t="n">
        <f aca="false">100000*AE25/((SUM(AD9,AE9)/2)*24*91)</f>
        <v>32.9490871828155</v>
      </c>
      <c r="AF41" s="134" t="n">
        <f aca="false">100000*AF25/((SUM(AE9,AF9)/2)*24*92)</f>
        <v>30.4525438941881</v>
      </c>
      <c r="AG41" s="134" t="n">
        <f aca="false">100000*AG25/((SUM(AF9,AG9)/2)*24*92)</f>
        <v>53.8777573934045</v>
      </c>
      <c r="AH41" s="134" t="n">
        <f aca="false">100000*AH25/((SUM(AG9,AH9)/2)*24*90)</f>
        <v>50.1774595090382</v>
      </c>
      <c r="AI41" s="134" t="n">
        <f aca="false">100000*AI25/((SUM(AH9,AI9)/2)*24*91)</f>
        <v>28.0472970769592</v>
      </c>
      <c r="AJ41" s="134" t="n">
        <f aca="false">100000*AJ25/((SUM(AI9,AJ9)/2)*24*92)</f>
        <v>28.7611041476149</v>
      </c>
      <c r="AK41" s="134" t="n">
        <f aca="false">100000*AK25/((SUM(AJ9,AK9)/2)*24*92)</f>
        <v>49.5310479465212</v>
      </c>
      <c r="AL41" s="134" t="n">
        <f aca="false">100000*AL25/((SUM(AK9,AL9)/2)*24*90)</f>
        <v>47.797470335556</v>
      </c>
      <c r="AM41" s="134" t="n">
        <f aca="false">100000*AM25/((SUM(AL9,AM9)/2)*24*91)</f>
        <v>30.8243162328081</v>
      </c>
      <c r="AN41" s="134" t="n">
        <f aca="false">100000*AN25/((SUM(AM9,AN9)/2)*24*92)</f>
        <v>34.5261597484375</v>
      </c>
      <c r="AO41" s="134" t="n">
        <f aca="false">100000*AO25/((SUM(AN9,AO9)/2)*24*92)</f>
        <v>47.3953180296318</v>
      </c>
      <c r="AP41" s="134" t="n">
        <f aca="false">100000*AP25/((SUM(AO9,AP9)/2)*24*91)</f>
        <v>61.174130720959</v>
      </c>
      <c r="AQ41" s="134" t="n">
        <f aca="false">100000*AQ25/((SUM(AP9,AQ9)/2)*24*91)</f>
        <v>32.5703679625492</v>
      </c>
      <c r="AR41" s="134" t="n">
        <f aca="false">100000*AR25/((SUM(AQ9,AR9)/2)*24*92)</f>
        <v>34.9464937756542</v>
      </c>
      <c r="AS41" s="134" t="n">
        <f aca="false">100000*AS25/((SUM(AR9,AS9)/2)*24*92)</f>
        <v>52.4196970436128</v>
      </c>
      <c r="AT41" s="134" t="n">
        <f aca="false">100000*AT25/((SUM(AS9,AT9)/2)*24*90)</f>
        <v>49.9189925121556</v>
      </c>
      <c r="AU41" s="134" t="n">
        <f aca="false">100000*AU25/((SUM(AT9,AU9)/2)*24*91)</f>
        <v>26.9214618206218</v>
      </c>
      <c r="AV41" s="134" t="n">
        <f aca="false">100000*AV25/((SUM(AU9,AV9)/2)*24*91)</f>
        <v>25.564802612444</v>
      </c>
      <c r="AW41" s="167"/>
    </row>
    <row r="42" s="34" customFormat="true" ht="20.15" hidden="false" customHeight="true" outlineLevel="0" collapsed="false">
      <c r="A42" s="36" t="s">
        <v>113</v>
      </c>
      <c r="B42" s="134" t="n">
        <f aca="false">100000*B27/((SUM(Annual!B11,B11)/2)*24*90)</f>
        <v>8.57228195937873</v>
      </c>
      <c r="C42" s="134" t="n">
        <f aca="false">100000*C27/((SUM(B11,C11)/2)*24*91)</f>
        <v>12.3129882166027</v>
      </c>
      <c r="D42" s="134" t="n">
        <f aca="false">100000*D27/((SUM(C11,D11)/2)*24*92)</f>
        <v>11.4366729678639</v>
      </c>
      <c r="E42" s="134" t="n">
        <f aca="false">100000*E27/((SUM(D11,E11)/2)*24*92)</f>
        <v>4.953927357309</v>
      </c>
      <c r="F42" s="134" t="n">
        <f aca="false">100000*F27/((SUM(E11,F11)/2)*24*90)</f>
        <v>6.12228607918263</v>
      </c>
      <c r="G42" s="134" t="n">
        <f aca="false">100000*G27/((SUM(F11,G11)/2)*24*91)</f>
        <v>17.2322928733185</v>
      </c>
      <c r="H42" s="134" t="n">
        <f aca="false">100000*H27/((SUM(G11,H11)/2)*24*92)</f>
        <v>13.4920146159215</v>
      </c>
      <c r="I42" s="134" t="n">
        <f aca="false">100000*I27/((SUM(H11,I11)/2)*24*92)</f>
        <v>3.46716303376462</v>
      </c>
      <c r="J42" s="134" t="n">
        <f aca="false">100000*J27/((SUM(I11,J11)/2)*24*91)</f>
        <v>7.06555349412492</v>
      </c>
      <c r="K42" s="134" t="n">
        <f aca="false">100000*K27/((SUM(J11,K11)/2)*24*91)</f>
        <v>14.6439876169606</v>
      </c>
      <c r="L42" s="134" t="n">
        <f aca="false">100000*L27/((SUM(K11,L11)/2)*24*92)</f>
        <v>16.2691142273272</v>
      </c>
      <c r="M42" s="134" t="n">
        <f aca="false">100000*M27/((SUM(L11,M11)/2)*24*92)</f>
        <v>4.87526502067055</v>
      </c>
      <c r="N42" s="134" t="n">
        <f aca="false">100000*N27/((SUM(M11,N11)/2)*24*90)</f>
        <v>3.21313022995775</v>
      </c>
      <c r="O42" s="134" t="n">
        <f aca="false">100000*O27/((SUM(N11,O11)/2)*24*91)</f>
        <v>13.3135218162178</v>
      </c>
      <c r="P42" s="134" t="n">
        <f aca="false">100000*P27/((SUM(O11,P11)/2)*24*92)</f>
        <v>14.9385267554251</v>
      </c>
      <c r="Q42" s="86" t="n">
        <f aca="false">100000*Q27/((SUM(P11,Q11)/2)*24*92)</f>
        <v>4.99237155558309</v>
      </c>
      <c r="R42" s="134" t="n">
        <f aca="false">100000*R27/((SUM(Q11,R11)/2)*24*90)</f>
        <v>5.4993290222428</v>
      </c>
      <c r="S42" s="134" t="n">
        <f aca="false">100000*S27/((SUM(R11,S11)/2)*24*91)</f>
        <v>13.3072991202431</v>
      </c>
      <c r="T42" s="134" t="n">
        <f aca="false">100000*T27/((SUM(S11,T11)/2)*24*92)</f>
        <v>13.5133264392734</v>
      </c>
      <c r="U42" s="134" t="n">
        <f aca="false">100000*U27/((SUM(T11,U11)/2)*24*92)</f>
        <v>4.58419361089395</v>
      </c>
      <c r="V42" s="134" t="n">
        <f aca="false">100000*V27/((SUM(U11,V11)/2)*24*90)</f>
        <v>6.45659940448299</v>
      </c>
      <c r="W42" s="134" t="n">
        <f aca="false">100000*W27/((SUM(V11,W11)/2)*24*91)</f>
        <v>17.5953145933036</v>
      </c>
      <c r="X42" s="134" t="n">
        <f aca="false">100000*X27/((SUM(W11,X11)/2)*24*92)</f>
        <v>14.4716606286708</v>
      </c>
      <c r="Y42" s="134" t="n">
        <f aca="false">100000*Y27/((SUM(X11,Y11)/2)*24*92)</f>
        <v>3.95393715677149</v>
      </c>
      <c r="Z42" s="134" t="n">
        <f aca="false">100000*Z27/((SUM(Y11,Z11)/2)*24*91)</f>
        <v>6.4913289752336</v>
      </c>
      <c r="AA42" s="134" t="n">
        <f aca="false">100000*AA27/((SUM(Z11,AA11)/2)*24*91)</f>
        <v>15.8171541268212</v>
      </c>
      <c r="AB42" s="134" t="n">
        <f aca="false">100000*AB27/((SUM(AA11,AB11)/2)*24*92)</f>
        <v>14.6215470536354</v>
      </c>
      <c r="AC42" s="134" t="n">
        <f aca="false">100000*AC27/((SUM(AB11,AC11)/2)*24*92)</f>
        <v>5.09821367672676</v>
      </c>
      <c r="AD42" s="134" t="n">
        <f aca="false">100000*AD27/((SUM(AC11,AD11)/2)*24*90)</f>
        <v>6.16199499055522</v>
      </c>
      <c r="AE42" s="134" t="n">
        <f aca="false">100000*AE27/((SUM(AD11,AE11)/2)*24*91)</f>
        <v>17.0411273075605</v>
      </c>
      <c r="AF42" s="134" t="n">
        <f aca="false">100000*AF27/((SUM(AE11,AF11)/2)*24*92)</f>
        <v>14.3812076290011</v>
      </c>
      <c r="AG42" s="134" t="n">
        <f aca="false">100000*AG27/((SUM(AF11,AG11)/2)*24*92)</f>
        <v>4.7126677764738</v>
      </c>
      <c r="AH42" s="134" t="n">
        <f aca="false">100000*AH27/((SUM(AG11,AH11)/2)*24*90)</f>
        <v>6.44386561271799</v>
      </c>
      <c r="AI42" s="134" t="n">
        <f aca="false">100000*AI27/((SUM(AH11,AI11)/2)*24*91)</f>
        <v>17.2725332675433</v>
      </c>
      <c r="AJ42" s="134" t="n">
        <f aca="false">100000*AJ27/((SUM(AI11,AJ11)/2)*24*92)</f>
        <v>15.5716862610675</v>
      </c>
      <c r="AK42" s="134" t="n">
        <f aca="false">100000*AK27/((SUM(AJ11,AK11)/2)*24*92)</f>
        <v>5.15282434155908</v>
      </c>
      <c r="AL42" s="134" t="n">
        <f aca="false">100000*AL27/((SUM(AK11,AL11)/2)*24*90)</f>
        <v>6.94814602951734</v>
      </c>
      <c r="AM42" s="134" t="n">
        <f aca="false">100000*AM27/((SUM(AL11,AM11)/2)*24*91)</f>
        <v>16.4078271380322</v>
      </c>
      <c r="AN42" s="134" t="n">
        <f aca="false">100000*AN27/((SUM(AM11,AN11)/2)*24*92)</f>
        <v>15.6377763092433</v>
      </c>
      <c r="AO42" s="134" t="n">
        <f aca="false">100000*AO27/((SUM(AN11,AO11)/2)*24*92)</f>
        <v>4.76429565013476</v>
      </c>
      <c r="AP42" s="134" t="n">
        <f aca="false">100000*AP27/((SUM(AO11,AP11)/2)*24*91)</f>
        <v>7.54364418946294</v>
      </c>
      <c r="AQ42" s="134" t="n">
        <f aca="false">100000*AQ27/((SUM(AP11,AQ11)/2)*24*91)</f>
        <v>18.8588404793502</v>
      </c>
      <c r="AR42" s="134" t="n">
        <f aca="false">100000*AR27/((SUM(AQ11,AR11)/2)*24*92)</f>
        <v>14.3904607614799</v>
      </c>
      <c r="AS42" s="134" t="n">
        <f aca="false">100000*AS27/((SUM(AR11,AS11)/2)*24*92)</f>
        <v>4.16435354873734</v>
      </c>
      <c r="AT42" s="134" t="n">
        <f aca="false">100000*AT27/((SUM(AS11,AT11)/2)*24*90)</f>
        <v>5.91358507904634</v>
      </c>
      <c r="AU42" s="134" t="n">
        <f aca="false">100000*AU27/((SUM(AT11,AU11)/2)*24*91)</f>
        <v>16.2937025086473</v>
      </c>
      <c r="AV42" s="134" t="n">
        <f aca="false">100000*AV27/((SUM(AU11,AV11)/2)*24*91)</f>
        <v>13.9904559946977</v>
      </c>
      <c r="AW42" s="167"/>
    </row>
    <row r="43" s="34" customFormat="true" ht="20.15" hidden="false" customHeight="true" outlineLevel="0" collapsed="false">
      <c r="A43" s="36" t="s">
        <v>114</v>
      </c>
      <c r="B43" s="134" t="n">
        <f aca="false">100000*B28/((SUM(Annual!B12,Annual!B13,B12,B13)/2)*24*90)</f>
        <v>23.8513437217706</v>
      </c>
      <c r="C43" s="134" t="n">
        <f aca="false">100000*C28/((SUM(B12,B13,C12,C13)/2)*24*91)</f>
        <v>18.2210737005258</v>
      </c>
      <c r="D43" s="134" t="n">
        <f aca="false">100000*D28/((SUM(C12,C13,D12,D13)/2)*24*92)</f>
        <v>23.5711043839588</v>
      </c>
      <c r="E43" s="134" t="n">
        <f aca="false">100000*E28/((SUM(D12,D13,E12,E13)/2)*24*92)</f>
        <v>34.0348033000511</v>
      </c>
      <c r="F43" s="134" t="n">
        <f aca="false">100000*F28/((SUM(E12,E13,F12,F13)/2)*24*90)</f>
        <v>36.4133288643093</v>
      </c>
      <c r="G43" s="134" t="n">
        <f aca="false">100000*G28/((SUM(F12,F13,G12,G13)/2)*24*91)</f>
        <v>31.2992147572986</v>
      </c>
      <c r="H43" s="134" t="n">
        <f aca="false">100000*H28/((SUM(G12,G13,H12,H13)/2)*24*92)</f>
        <v>33.322887032731</v>
      </c>
      <c r="I43" s="134" t="n">
        <f aca="false">100000*I28/((SUM(H12,H13,I12,I13)/2)*24*92)</f>
        <v>54.4231741463794</v>
      </c>
      <c r="J43" s="134" t="n">
        <f aca="false">100000*J28/((SUM(I12,I13,J12,J13)/2)*24*91)</f>
        <v>49.7457155939299</v>
      </c>
      <c r="K43" s="134" t="n">
        <f aca="false">100000*K28/((SUM(J12,J13,K12,K13)/2)*24*91)</f>
        <v>21.6318964092123</v>
      </c>
      <c r="L43" s="134" t="n">
        <f aca="false">100000*L28/((SUM(K12,K13,L12,L13)/2)*24*92)</f>
        <v>28.2775093934514</v>
      </c>
      <c r="M43" s="134" t="n">
        <f aca="false">100000*M28/((SUM(L12,L13,M12,M13)/2)*24*92)</f>
        <v>43.8083235814805</v>
      </c>
      <c r="N43" s="134" t="n">
        <f aca="false">100000*N28/((SUM(M12,M13,N12,N13)/2)*24*90)</f>
        <v>34.2546118601625</v>
      </c>
      <c r="O43" s="134" t="n">
        <f aca="false">100000*O28/((SUM(N12,N13,O12,O13)/2)*24*91)</f>
        <v>26.1557138214963</v>
      </c>
      <c r="P43" s="134" t="n">
        <f aca="false">100000*P28/((SUM(O12,O13,P12,P13)/2)*24*92)</f>
        <v>19.7898422885</v>
      </c>
      <c r="Q43" s="86" t="n">
        <f aca="false">100000*Q28/((SUM(P12,P13,Q12,Q13)/2)*24*92)</f>
        <v>46.1077545366865</v>
      </c>
      <c r="R43" s="134" t="n">
        <f aca="false">100000*R28/((SUM(Q12,Q13,R12,R13)/2)*24*90)</f>
        <v>60.6330133402521</v>
      </c>
      <c r="S43" s="134" t="n">
        <f aca="false">100000*S28/((SUM(R12,R13,S12,S13)/2)*24*91)</f>
        <v>29.6704895802684</v>
      </c>
      <c r="T43" s="134" t="n">
        <f aca="false">100000*T28/((SUM(S12,S13,T12,T13)/2)*24*92)</f>
        <v>20.4896462285998</v>
      </c>
      <c r="U43" s="134" t="n">
        <f aca="false">100000*U28/((SUM(T12,T13,U12,U13)/2)*24*92)</f>
        <v>45.9708424096669</v>
      </c>
      <c r="V43" s="134" t="n">
        <f aca="false">100000*V28/((SUM(U12,U13,V12,V13)/2)*24*90)</f>
        <v>53.6867529435791</v>
      </c>
      <c r="W43" s="134" t="n">
        <f aca="false">100000*W28/((SUM(V12,V13,W12,W13)/2)*24*91)</f>
        <v>37.4947144692775</v>
      </c>
      <c r="X43" s="134" t="n">
        <f aca="false">100000*X28/((SUM(W12,W13,X12,X13)/2)*24*92)</f>
        <v>26.670654972615</v>
      </c>
      <c r="Y43" s="134" t="n">
        <f aca="false">100000*Y28/((SUM(X12,X13,Y12,Y13)/2)*24*92)</f>
        <v>47.0840022886172</v>
      </c>
      <c r="Z43" s="134" t="n">
        <f aca="false">100000*Z28/((SUM(Y12,Y13,Z12,Z13)/2)*24*91)</f>
        <v>53.5829067984033</v>
      </c>
      <c r="AA43" s="134" t="n">
        <f aca="false">100000*AA28/((SUM(Z12,Z13,AA12,AA13)/2)*24*91)</f>
        <v>23.956380167914</v>
      </c>
      <c r="AB43" s="134" t="n">
        <f aca="false">100000*AB28/((SUM(AA12,AA13,AB12,AB13)/2)*24*92)</f>
        <v>28.883006902193</v>
      </c>
      <c r="AC43" s="134" t="n">
        <f aca="false">100000*AC28/((SUM(AB12,AB13,AC12,AC13)/2)*24*92)</f>
        <v>29.9981762801056</v>
      </c>
      <c r="AD43" s="134" t="n">
        <f aca="false">100000*AD28/((SUM(AC12,AC13,AD12,AD13)/2)*24*90)</f>
        <v>45.4244015751086</v>
      </c>
      <c r="AE43" s="134" t="n">
        <f aca="false">100000*AE28/((SUM(AD12,AD13,AE12,AE13)/2)*24*91)</f>
        <v>21.5473884954261</v>
      </c>
      <c r="AF43" s="134" t="n">
        <f aca="false">100000*AF28/((SUM(AE12,AE13,AF12,AF13)/2)*24*92)</f>
        <v>30.8799797339138</v>
      </c>
      <c r="AG43" s="134" t="n">
        <f aca="false">100000*AG28/((SUM(AF12,AF13,AG12,AG13)/2)*24*92)</f>
        <v>47.3797200059212</v>
      </c>
      <c r="AH43" s="134" t="n">
        <f aca="false">100000*AH28/((SUM(AG12,AG13,AH12,AH13)/2)*24*90)</f>
        <v>38.6645824121302</v>
      </c>
      <c r="AI43" s="134" t="n">
        <f aca="false">100000*AI28/((SUM(AH12,AH13,AI12,AI13)/2)*24*91)</f>
        <v>23.2602752327432</v>
      </c>
      <c r="AJ43" s="134" t="n">
        <f aca="false">100000*AJ28/((SUM(AI12,AI13,AJ12,AJ13)/2)*24*92)</f>
        <v>21.4827418726408</v>
      </c>
      <c r="AK43" s="134" t="n">
        <f aca="false">100000*AK28/((SUM(AJ12,AJ13,AK12,AK13)/2)*24*92)</f>
        <v>49.0530683359887</v>
      </c>
      <c r="AL43" s="134" t="n">
        <f aca="false">100000*AL28/((SUM(AK12,AK13,AL12,AL13)/2)*24*90)</f>
        <v>45.5205653042207</v>
      </c>
      <c r="AM43" s="134" t="n">
        <f aca="false">100000*AM28/((SUM(AL12,AL13,AM12,AM13)/2)*24*91)</f>
        <v>20.626997527218</v>
      </c>
      <c r="AN43" s="134" t="n">
        <f aca="false">100000*AN28/((SUM(AM12,AM13,AN12,AN13)/2)*24*92)</f>
        <v>33.5361253849499</v>
      </c>
      <c r="AO43" s="134" t="n">
        <f aca="false">100000*AO28/((SUM(AN12,AN13,AO12,AO13)/2)*24*92)</f>
        <v>42.5318754531518</v>
      </c>
      <c r="AP43" s="134" t="n">
        <f aca="false">100000*AP28/((SUM(AO12,AO13,AP12,AP13)/2)*24*91)</f>
        <v>58.1628880784297</v>
      </c>
      <c r="AQ43" s="134" t="n">
        <f aca="false">100000*AQ28/((SUM(AP12,AP13,AQ12,AQ13)/2)*24*91)</f>
        <v>25.8448653057314</v>
      </c>
      <c r="AR43" s="134" t="n">
        <f aca="false">100000*AR28/((SUM(AQ12,AQ13,AR12,AR13)/2)*24*92)</f>
        <v>28.5429408671231</v>
      </c>
      <c r="AS43" s="134" t="n">
        <f aca="false">100000*AS28/((SUM(AR12,AR13,AS12,AS13)/2)*24*92)</f>
        <v>51.5183377931564</v>
      </c>
      <c r="AT43" s="134" t="n">
        <f aca="false">100000*AT28/((SUM(AS12,AS13,AT12,AT13)/2)*24*90)</f>
        <v>39.1884672527993</v>
      </c>
      <c r="AU43" s="134" t="n">
        <f aca="false">100000*AU28/((SUM(AT12,AT13,AU12,AU13)/2)*24*91)</f>
        <v>23.9036482042542</v>
      </c>
      <c r="AV43" s="134" t="n">
        <f aca="false">100000*AV28/((SUM(AU12,AU13,AV12,AV13)/2)*24*91)</f>
        <v>15.835226823907</v>
      </c>
      <c r="AW43" s="167"/>
    </row>
    <row r="44" s="34" customFormat="true" ht="20.15" hidden="false" customHeight="true" outlineLevel="0" collapsed="false">
      <c r="A44" s="36" t="s">
        <v>145</v>
      </c>
      <c r="B44" s="134" t="n">
        <f aca="false">100000*B29/((SUM(Annual!B14,B14)/2)*24*90)</f>
        <v>60.8533116239028</v>
      </c>
      <c r="C44" s="134" t="n">
        <f aca="false">100000*C29/((SUM(B14,C14)/2)*24*91)</f>
        <v>58.2435626770602</v>
      </c>
      <c r="D44" s="134" t="n">
        <f aca="false">100000*D29/((SUM(C14,D14)/2)*24*92)</f>
        <v>57.7778665814152</v>
      </c>
      <c r="E44" s="134" t="n">
        <f aca="false">100000*E29/((SUM(D14,E14)/2)*24*92)</f>
        <v>58.7242189385229</v>
      </c>
      <c r="F44" s="134" t="n">
        <f aca="false">100000*F29/((SUM(E14,F14)/2)*24*90)</f>
        <v>59.260152148291</v>
      </c>
      <c r="G44" s="134" t="n">
        <f aca="false">100000*G29/((SUM(F14,G14)/2)*24*91)</f>
        <v>57.2592175156278</v>
      </c>
      <c r="H44" s="134" t="n">
        <f aca="false">100000*H29/((SUM(G14,H14)/2)*24*92)</f>
        <v>56.7022103857853</v>
      </c>
      <c r="I44" s="134" t="n">
        <f aca="false">100000*I29/((SUM(H14,I14)/2)*24*92)</f>
        <v>58.2996132513041</v>
      </c>
      <c r="J44" s="134" t="n">
        <f aca="false">100000*J29/((SUM(I14,J14)/2)*24*91)</f>
        <v>57.2799571365537</v>
      </c>
      <c r="K44" s="134" t="n">
        <f aca="false">100000*K29/((SUM(J14,K14)/2)*24*91)</f>
        <v>56.8250325228189</v>
      </c>
      <c r="L44" s="134" t="n">
        <f aca="false">100000*L29/((SUM(K14,L14)/2)*24*92)</f>
        <v>56.8435583890747</v>
      </c>
      <c r="M44" s="134" t="n">
        <f aca="false">100000*M29/((SUM(L14,M14)/2)*24*92)</f>
        <v>56.7564723399222</v>
      </c>
      <c r="N44" s="134" t="n">
        <f aca="false">100000*N29/((SUM(M14,N14)/2)*24*90)</f>
        <v>57.3560654344593</v>
      </c>
      <c r="O44" s="134" t="n">
        <f aca="false">100000*O29/((SUM(N14,O14)/2)*24*91)</f>
        <v>56.3583638583639</v>
      </c>
      <c r="P44" s="134" t="n">
        <f aca="false">100000*P29/((SUM(O14,P14)/2)*24*92)</f>
        <v>54.8861283643892</v>
      </c>
      <c r="Q44" s="86" t="n">
        <f aca="false">100000*Q29/((SUM(P14,Q14)/2)*24*92)</f>
        <v>56.6718426501035</v>
      </c>
      <c r="R44" s="134" t="n">
        <f aca="false">100000*R29/((SUM(Q14,R14)/2)*24*90)</f>
        <v>55.8589140733696</v>
      </c>
      <c r="S44" s="134" t="n">
        <f aca="false">100000*S29/((SUM(R14,S14)/2)*24*91)</f>
        <v>54.8490032353345</v>
      </c>
      <c r="T44" s="134" t="n">
        <f aca="false">100000*T29/((SUM(S14,T14)/2)*24*92)</f>
        <v>53.1442444339176</v>
      </c>
      <c r="U44" s="134" t="n">
        <f aca="false">100000*U29/((SUM(T14,U14)/2)*24*92)</f>
        <v>54.1328331106315</v>
      </c>
      <c r="V44" s="134" t="n">
        <f aca="false">100000*V29/((SUM(U14,V14)/2)*24*90)</f>
        <v>54.164822958587</v>
      </c>
      <c r="W44" s="134" t="n">
        <f aca="false">100000*W29/((SUM(V14,W14)/2)*24*91)</f>
        <v>52.2717994828197</v>
      </c>
      <c r="X44" s="134" t="n">
        <f aca="false">100000*X29/((SUM(W14,X14)/2)*24*92)</f>
        <v>51.2363568856283</v>
      </c>
      <c r="Y44" s="134" t="n">
        <f aca="false">100000*Y29/((SUM(X14,Y14)/2)*24*92)</f>
        <v>52.0667761556978</v>
      </c>
      <c r="Z44" s="134" t="n">
        <f aca="false">100000*Z29/((SUM(Y14,Z14)/2)*24*91)</f>
        <v>52.5378381743997</v>
      </c>
      <c r="AA44" s="134" t="n">
        <f aca="false">100000*AA29/((SUM(Z14,AA14)/2)*24*91)</f>
        <v>50.4907591388274</v>
      </c>
      <c r="AB44" s="134" t="n">
        <f aca="false">100000*AB29/((SUM(AA14,AB14)/2)*24*92)</f>
        <v>49.3952891010306</v>
      </c>
      <c r="AC44" s="134" t="n">
        <f aca="false">100000*AC29/((SUM(AB14,AC14)/2)*24*92)</f>
        <v>49.3010338631007</v>
      </c>
      <c r="AD44" s="134" t="n">
        <f aca="false">100000*AD29/((SUM(AC14,AD14)/2)*24*90)</f>
        <v>47.6792916279202</v>
      </c>
      <c r="AE44" s="134" t="n">
        <f aca="false">100000*AE29/((SUM(AD14,AE14)/2)*24*91)</f>
        <v>45.4710202440289</v>
      </c>
      <c r="AF44" s="134" t="n">
        <f aca="false">100000*AF29/((SUM(AE14,AF14)/2)*24*92)</f>
        <v>45.1573143192408</v>
      </c>
      <c r="AG44" s="134" t="n">
        <f aca="false">100000*AG29/((SUM(AF14,AG14)/2)*24*92)</f>
        <v>45.2953776038481</v>
      </c>
      <c r="AH44" s="134" t="n">
        <f aca="false">100000*AH29/((SUM(AG14,AH14)/2)*24*90)</f>
        <v>43.7227094555268</v>
      </c>
      <c r="AI44" s="134" t="n">
        <f aca="false">100000*AI29/((SUM(AH14,AI14)/2)*24*91)</f>
        <v>42.0601416782253</v>
      </c>
      <c r="AJ44" s="134" t="n">
        <f aca="false">100000*AJ29/((SUM(AI14,AJ14)/2)*24*92)</f>
        <v>40.8344028463634</v>
      </c>
      <c r="AK44" s="134" t="n">
        <f aca="false">100000*AK29/((SUM(AJ14,AK14)/2)*24*92)</f>
        <v>41.5543984728799</v>
      </c>
      <c r="AL44" s="134" t="n">
        <f aca="false">100000*AL29/((SUM(AK14,AL14)/2)*24*90)</f>
        <v>40.6514938152143</v>
      </c>
      <c r="AM44" s="134" t="n">
        <f aca="false">100000*AM29/((SUM(AL14,AM14)/2)*24*91)</f>
        <v>38.6961568498106</v>
      </c>
      <c r="AN44" s="134" t="n">
        <f aca="false">100000*AN29/((SUM(AM14,AN14)/2)*24*92)</f>
        <v>38.2343539596487</v>
      </c>
      <c r="AO44" s="134" t="n">
        <f aca="false">100000*AO29/((SUM(AN14,AO14)/2)*24*92)</f>
        <v>39.0951053573442</v>
      </c>
      <c r="AP44" s="134" t="n">
        <f aca="false">100000*AP29/((SUM(AO14,AP14)/2)*24*91)</f>
        <v>38.7253639546239</v>
      </c>
      <c r="AQ44" s="134" t="n">
        <f aca="false">100000*AQ29/((SUM(AP14,AQ14)/2)*24*91)</f>
        <v>37.6613158247205</v>
      </c>
      <c r="AR44" s="134" t="n">
        <f aca="false">100000*AR29/((SUM(AQ14,AR14)/2)*24*92)</f>
        <v>36.70696027631</v>
      </c>
      <c r="AS44" s="134" t="n">
        <f aca="false">100000*AS29/((SUM(AR14,AS14)/2)*24*92)</f>
        <v>37.8652323436218</v>
      </c>
      <c r="AT44" s="134" t="n">
        <f aca="false">100000*AT29/((SUM(AS14,AT14)/2)*24*90)</f>
        <v>36.7359636035671</v>
      </c>
      <c r="AU44" s="134" t="n">
        <f aca="false">100000*AU29/((SUM(AT14,AU14)/2)*24*91)</f>
        <v>35.7947491112034</v>
      </c>
      <c r="AV44" s="134" t="n">
        <f aca="false">100000*AV29/((SUM(AU14,AV14)/2)*24*91)</f>
        <v>35.6232455401777</v>
      </c>
      <c r="AW44" s="167"/>
    </row>
    <row r="45" s="34" customFormat="true" ht="20.15" hidden="false" customHeight="true" outlineLevel="0" collapsed="false">
      <c r="A45" s="36" t="s">
        <v>146</v>
      </c>
      <c r="B45" s="134" t="n">
        <f aca="false">100000*B30/((SUM(Annual!B15,B15)/2)*24*90)</f>
        <v>47.5100467035951</v>
      </c>
      <c r="C45" s="134" t="n">
        <f aca="false">100000*C30/((SUM(B15,C15)/2)*24*91)</f>
        <v>46.7725967725968</v>
      </c>
      <c r="D45" s="134" t="n">
        <f aca="false">100000*D30/((SUM(C15,D15)/2)*24*92)</f>
        <v>43.8629811438367</v>
      </c>
      <c r="E45" s="134" t="n">
        <f aca="false">100000*E30/((SUM(D15,E15)/2)*24*92)</f>
        <v>42.8688195480096</v>
      </c>
      <c r="F45" s="134" t="n">
        <f aca="false">100000*F30/((SUM(E15,F15)/2)*24*90)</f>
        <v>45.3344817685903</v>
      </c>
      <c r="G45" s="134" t="n">
        <f aca="false">100000*G30/((SUM(F15,G15)/2)*24*91)</f>
        <v>46.1963631606489</v>
      </c>
      <c r="H45" s="134" t="n">
        <f aca="false">100000*H30/((SUM(G15,H15)/2)*24*92)</f>
        <v>43.4463184025116</v>
      </c>
      <c r="I45" s="134" t="n">
        <f aca="false">100000*I30/((SUM(H15,I15)/2)*24*92)</f>
        <v>44.9143361736217</v>
      </c>
      <c r="J45" s="134" t="n">
        <f aca="false">100000*J30/((SUM(I15,J15)/2)*24*91)</f>
        <v>43.1917876362321</v>
      </c>
      <c r="K45" s="134" t="n">
        <f aca="false">100000*K30/((SUM(J15,K15)/2)*24*91)</f>
        <v>41.3488210818308</v>
      </c>
      <c r="L45" s="134" t="n">
        <f aca="false">100000*L30/((SUM(K15,L15)/2)*24*92)</f>
        <v>37.8614520490951</v>
      </c>
      <c r="M45" s="134" t="n">
        <f aca="false">100000*M30/((SUM(L15,M15)/2)*24*92)</f>
        <v>39.8999350560569</v>
      </c>
      <c r="N45" s="134" t="n">
        <f aca="false">100000*N30/((SUM(M15,N15)/2)*24*90)</f>
        <v>40.7520601285883</v>
      </c>
      <c r="O45" s="134" t="n">
        <f aca="false">100000*O30/((SUM(N15,O15)/2)*24*91)</f>
        <v>47.2536722536723</v>
      </c>
      <c r="P45" s="134" t="n">
        <f aca="false">100000*P30/((SUM(O15,P15)/2)*24*92)</f>
        <v>41.7164855072464</v>
      </c>
      <c r="Q45" s="86" t="n">
        <f aca="false">100000*Q30/((SUM(P15,Q15)/2)*24*92)</f>
        <v>44.4809467156969</v>
      </c>
      <c r="R45" s="134" t="n">
        <f aca="false">100000*R30/((SUM(Q15,R15)/2)*24*90)</f>
        <v>42.7305911680912</v>
      </c>
      <c r="S45" s="134" t="n">
        <f aca="false">100000*S30/((SUM(R15,S15)/2)*24*91)</f>
        <v>46.8889500780161</v>
      </c>
      <c r="T45" s="134" t="n">
        <f aca="false">100000*T30/((SUM(S15,T15)/2)*24*92)</f>
        <v>42.0277750879571</v>
      </c>
      <c r="U45" s="134" t="n">
        <f aca="false">100000*U30/((SUM(T15,U15)/2)*24*92)</f>
        <v>42.8113553113553</v>
      </c>
      <c r="V45" s="134" t="n">
        <f aca="false">100000*V30/((SUM(U15,V15)/2)*24*90)</f>
        <v>45.1298544858823</v>
      </c>
      <c r="W45" s="134" t="n">
        <f aca="false">100000*W30/((SUM(V15,W15)/2)*24*91)</f>
        <v>46.0945124656197</v>
      </c>
      <c r="X45" s="134" t="n">
        <f aca="false">100000*X30/((SUM(W15,X15)/2)*24*92)</f>
        <v>42.4337733814754</v>
      </c>
      <c r="Y45" s="134" t="n">
        <f aca="false">100000*Y30/((SUM(X15,Y15)/2)*24*92)</f>
        <v>43.1276929103016</v>
      </c>
      <c r="Z45" s="134" t="n">
        <f aca="false">100000*Z30/((SUM(Y15,Z15)/2)*24*91)</f>
        <v>44.3277781105097</v>
      </c>
      <c r="AA45" s="134" t="n">
        <f aca="false">100000*AA30/((SUM(Z15,AA15)/2)*24*91)</f>
        <v>44.6733397189543</v>
      </c>
      <c r="AB45" s="134" t="n">
        <f aca="false">100000*AB30/((SUM(AA15,AB15)/2)*24*92)</f>
        <v>40.2756399750616</v>
      </c>
      <c r="AC45" s="134" t="n">
        <f aca="false">100000*AC30/((SUM(AB15,AC15)/2)*24*92)</f>
        <v>41.2577150976837</v>
      </c>
      <c r="AD45" s="134" t="n">
        <f aca="false">100000*AD30/((SUM(AC15,AD15)/2)*24*90)</f>
        <v>45.2834900052592</v>
      </c>
      <c r="AE45" s="134" t="n">
        <f aca="false">100000*AE30/((SUM(AD15,AE15)/2)*24*91)</f>
        <v>46.0468015154561</v>
      </c>
      <c r="AF45" s="134" t="n">
        <f aca="false">100000*AF30/((SUM(AE15,AF15)/2)*24*92)</f>
        <v>42.7494611486876</v>
      </c>
      <c r="AG45" s="134" t="n">
        <f aca="false">100000*AG30/((SUM(AF15,AG15)/2)*24*92)</f>
        <v>44.7991181198679</v>
      </c>
      <c r="AH45" s="134" t="n">
        <f aca="false">100000*AH30/((SUM(AG15,AH15)/2)*24*90)</f>
        <v>45.727943390545</v>
      </c>
      <c r="AI45" s="134" t="n">
        <f aca="false">100000*AI30/((SUM(AH15,AI15)/2)*24*91)</f>
        <v>48.8690247726392</v>
      </c>
      <c r="AJ45" s="134" t="n">
        <f aca="false">100000*AJ30/((SUM(AI15,AJ15)/2)*24*92)</f>
        <v>41.8872826983531</v>
      </c>
      <c r="AK45" s="134" t="n">
        <f aca="false">100000*AK30/((SUM(AJ15,AK15)/2)*24*92)</f>
        <v>47.3934972799998</v>
      </c>
      <c r="AL45" s="134" t="n">
        <f aca="false">100000*AL30/((SUM(AK15,AL15)/2)*24*90)</f>
        <v>49.4195262155994</v>
      </c>
      <c r="AM45" s="134" t="n">
        <f aca="false">100000*AM30/((SUM(AL15,AM15)/2)*24*91)</f>
        <v>50.1209336550702</v>
      </c>
      <c r="AN45" s="134" t="n">
        <f aca="false">100000*AN30/((SUM(AM15,AN15)/2)*24*92)</f>
        <v>46.7394390914559</v>
      </c>
      <c r="AO45" s="134" t="n">
        <f aca="false">100000*AO30/((SUM(AN15,AO15)/2)*24*92)</f>
        <v>47.9961126896695</v>
      </c>
      <c r="AP45" s="134" t="n">
        <f aca="false">100000*AP30/((SUM(AO15,AP15)/2)*24*91)</f>
        <v>49.8924695711844</v>
      </c>
      <c r="AQ45" s="134" t="n">
        <f aca="false">100000*AQ30/((SUM(AP15,AQ15)/2)*24*91)</f>
        <v>51.8093389579334</v>
      </c>
      <c r="AR45" s="134" t="n">
        <f aca="false">100000*AR30/((SUM(AQ15,AR15)/2)*24*92)</f>
        <v>46.5263190075483</v>
      </c>
      <c r="AS45" s="134" t="n">
        <f aca="false">100000*AS30/((SUM(AR15,AS15)/2)*24*92)</f>
        <v>48.8706399305317</v>
      </c>
      <c r="AT45" s="134" t="n">
        <f aca="false">100000*AT30/((SUM(AS15,AT15)/2)*24*90)</f>
        <v>49.4195262155994</v>
      </c>
      <c r="AU45" s="134" t="n">
        <f aca="false">100000*AU30/((SUM(AT15,AU15)/2)*24*91)</f>
        <v>51.5548708319793</v>
      </c>
      <c r="AV45" s="134" t="n">
        <f aca="false">100000*AV30/((SUM(AU15,AV15)/2)*24*91)</f>
        <v>46.0735902502971</v>
      </c>
      <c r="AW45" s="167"/>
    </row>
    <row r="46" s="34" customFormat="true" ht="20.15" hidden="false" customHeight="true" outlineLevel="0" collapsed="false">
      <c r="A46" s="36" t="s">
        <v>147</v>
      </c>
      <c r="B46" s="134" t="n">
        <f aca="false">100000*B31/((SUM(Annual!B16,B16)/2)*24*90)</f>
        <v>44.0619460770594</v>
      </c>
      <c r="C46" s="134" t="n">
        <f aca="false">100000*C31/((SUM(B16,C16)/2)*24*91)</f>
        <v>42.4615739385715</v>
      </c>
      <c r="D46" s="134" t="n">
        <f aca="false">100000*D31/((SUM(C16,D16)/2)*24*92)</f>
        <v>41.4528283678984</v>
      </c>
      <c r="E46" s="134" t="n">
        <f aca="false">100000*E31/((SUM(D16,E16)/2)*24*92)</f>
        <v>42.7577902937151</v>
      </c>
      <c r="F46" s="134" t="n">
        <f aca="false">100000*F31/((SUM(E16,F16)/2)*24*90)</f>
        <v>41.8607229984475</v>
      </c>
      <c r="G46" s="134" t="n">
        <f aca="false">100000*G31/((SUM(F16,G16)/2)*24*91)</f>
        <v>39.9729614777008</v>
      </c>
      <c r="H46" s="134" t="n">
        <f aca="false">100000*H31/((SUM(G16,H16)/2)*24*92)</f>
        <v>40.4968576138471</v>
      </c>
      <c r="I46" s="134" t="n">
        <f aca="false">100000*I31/((SUM(H16,I16)/2)*24*92)</f>
        <v>37.3278593387289</v>
      </c>
      <c r="J46" s="134" t="n">
        <f aca="false">100000*J31/((SUM(I16,J16)/2)*24*91)</f>
        <v>38.7195222360058</v>
      </c>
      <c r="K46" s="134" t="n">
        <f aca="false">100000*K31/((SUM(J16,K16)/2)*24*91)</f>
        <v>39.5635593531385</v>
      </c>
      <c r="L46" s="134" t="n">
        <f aca="false">100000*L31/((SUM(K16,L16)/2)*24*92)</f>
        <v>42.2357395951323</v>
      </c>
      <c r="M46" s="134" t="n">
        <f aca="false">100000*M31/((SUM(L16,M16)/2)*24*92)</f>
        <v>40.5585868133127</v>
      </c>
      <c r="N46" s="134" t="n">
        <f aca="false">100000*N31/((SUM(M16,N16)/2)*24*90)</f>
        <v>36.5454417309793</v>
      </c>
      <c r="O46" s="134" t="n">
        <f aca="false">100000*O31/((SUM(N16,O16)/2)*24*91)</f>
        <v>33.9352091429654</v>
      </c>
      <c r="P46" s="134" t="n">
        <f aca="false">100000*P31/((SUM(O16,P16)/2)*24*92)</f>
        <v>34.80836989762</v>
      </c>
      <c r="Q46" s="86" t="n">
        <f aca="false">100000*Q31/((SUM(P16,Q16)/2)*24*92)</f>
        <v>34.3330341709879</v>
      </c>
      <c r="R46" s="134" t="n">
        <f aca="false">100000*R31/((SUM(Q16,R16)/2)*24*90)</f>
        <v>38.077485380117</v>
      </c>
      <c r="S46" s="134" t="n">
        <f aca="false">100000*S31/((SUM(R16,S16)/2)*24*91)</f>
        <v>35.0628675053017</v>
      </c>
      <c r="T46" s="134" t="n">
        <f aca="false">100000*T31/((SUM(S16,T16)/2)*24*92)</f>
        <v>35.1601449275362</v>
      </c>
      <c r="U46" s="134" t="n">
        <f aca="false">100000*U31/((SUM(T16,U16)/2)*24*92)</f>
        <v>33.2328583607356</v>
      </c>
      <c r="V46" s="134" t="n">
        <f aca="false">100000*V31/((SUM(U16,V16)/2)*24*90)</f>
        <v>37.3027187564673</v>
      </c>
      <c r="W46" s="134" t="n">
        <f aca="false">100000*W31/((SUM(V16,W16)/2)*24*91)</f>
        <v>33.0895001470133</v>
      </c>
      <c r="X46" s="134" t="n">
        <f aca="false">100000*X31/((SUM(W16,X16)/2)*24*92)</f>
        <v>35.5141448040863</v>
      </c>
      <c r="Y46" s="134" t="n">
        <f aca="false">100000*Y31/((SUM(X16,Y16)/2)*24*92)</f>
        <v>33.7999003306693</v>
      </c>
      <c r="Z46" s="134" t="n">
        <f aca="false">100000*Z31/((SUM(Y16,Z16)/2)*24*91)</f>
        <v>35.6569811639546</v>
      </c>
      <c r="AA46" s="134" t="n">
        <f aca="false">100000*AA31/((SUM(Z16,AA16)/2)*24*91)</f>
        <v>30.4848955159296</v>
      </c>
      <c r="AB46" s="134" t="n">
        <f aca="false">100000*AB31/((SUM(AA16,AB16)/2)*24*92)</f>
        <v>31.8178865412229</v>
      </c>
      <c r="AC46" s="134" t="n">
        <f aca="false">100000*AC31/((SUM(AB16,AC16)/2)*24*92)</f>
        <v>31.8667126334283</v>
      </c>
      <c r="AD46" s="134" t="n">
        <f aca="false">100000*AD31/((SUM(AC16,AD16)/2)*24*90)</f>
        <v>37.1475129118679</v>
      </c>
      <c r="AE46" s="134" t="n">
        <f aca="false">100000*AE31/((SUM(AD16,AE16)/2)*24*91)</f>
        <v>34.9528150387882</v>
      </c>
      <c r="AF46" s="134" t="n">
        <f aca="false">100000*AF31/((SUM(AE16,AF16)/2)*24*92)</f>
        <v>36.4873721920189</v>
      </c>
      <c r="AG46" s="134" t="n">
        <f aca="false">100000*AG31/((SUM(AF16,AG16)/2)*24*92)</f>
        <v>35.5544612507469</v>
      </c>
      <c r="AH46" s="134" t="n">
        <f aca="false">100000*AH31/((SUM(AG16,AH16)/2)*24*90)</f>
        <v>36.2730910953783</v>
      </c>
      <c r="AI46" s="134" t="n">
        <f aca="false">100000*AI31/((SUM(AH16,AI16)/2)*24*91)</f>
        <v>35.1546538878265</v>
      </c>
      <c r="AJ46" s="134" t="n">
        <f aca="false">100000*AJ31/((SUM(AI16,AJ16)/2)*24*92)</f>
        <v>34.772538084698</v>
      </c>
      <c r="AK46" s="134" t="n">
        <f aca="false">100000*AK31/((SUM(AJ16,AK16)/2)*24*92)</f>
        <v>34.772538084698</v>
      </c>
      <c r="AL46" s="134" t="n">
        <f aca="false">100000*AL31/((SUM(AK16,AL16)/2)*24*90)</f>
        <v>38.0941211935097</v>
      </c>
      <c r="AM46" s="134" t="n">
        <f aca="false">100000*AM31/((SUM(AL16,AM16)/2)*24*91)</f>
        <v>37.3009505144457</v>
      </c>
      <c r="AN46" s="134" t="n">
        <f aca="false">100000*AN31/((SUM(AM16,AN16)/2)*24*92)</f>
        <v>37.0978855451792</v>
      </c>
      <c r="AO46" s="134" t="n">
        <f aca="false">100000*AO31/((SUM(AN16,AO16)/2)*24*92)</f>
        <v>35.6303774543742</v>
      </c>
      <c r="AP46" s="134" t="n">
        <f aca="false">100000*AP31/((SUM(AO16,AP16)/2)*24*91)</f>
        <v>37.1237921075831</v>
      </c>
      <c r="AQ46" s="134" t="n">
        <f aca="false">100000*AQ31/((SUM(AP16,AQ16)/2)*24*91)</f>
        <v>36.5675865396917</v>
      </c>
      <c r="AR46" s="134" t="n">
        <f aca="false">100000*AR31/((SUM(AQ16,AR16)/2)*24*92)</f>
        <v>35.5195664867518</v>
      </c>
      <c r="AS46" s="134" t="n">
        <f aca="false">100000*AS31/((SUM(AR16,AS16)/2)*24*92)</f>
        <v>34.4675582008933</v>
      </c>
      <c r="AT46" s="134" t="n">
        <f aca="false">100000*AT31/((SUM(AS16,AT16)/2)*24*90)</f>
        <v>37.1839080240622</v>
      </c>
      <c r="AU46" s="134" t="n">
        <f aca="false">100000*AU31/((SUM(AT16,AU16)/2)*24*91)</f>
        <v>35.8530158009343</v>
      </c>
      <c r="AV46" s="134" t="n">
        <f aca="false">100000*AV31/((SUM(AU16,AV16)/2)*24*91)</f>
        <v>37.8581502936448</v>
      </c>
      <c r="AW46" s="167"/>
    </row>
    <row r="47" s="34" customFormat="true" ht="20.15" hidden="false" customHeight="true" outlineLevel="0" collapsed="false">
      <c r="A47" s="36" t="s">
        <v>168</v>
      </c>
      <c r="B47" s="134" t="n">
        <f aca="false">100000*B33/((SUM(Annual!B17,B17)/2)*24*90)</f>
        <v>69.7614280947614</v>
      </c>
      <c r="C47" s="134" t="n">
        <f aca="false">100000*C33/((SUM(B17,C17)/2)*24*91)</f>
        <v>66.2475662475663</v>
      </c>
      <c r="D47" s="134" t="n">
        <f aca="false">100000*D33/((SUM(C17,D17)/2)*24*92)</f>
        <v>58.4810353832093</v>
      </c>
      <c r="E47" s="134" t="n">
        <f aca="false">100000*E33/((SUM(D17,E17)/2)*24*92)</f>
        <v>63.6587674631153</v>
      </c>
      <c r="F47" s="134" t="n">
        <f aca="false">100000*F33/((SUM(E17,F17)/2)*24*90)</f>
        <v>66.2704371037704</v>
      </c>
      <c r="G47" s="134" t="n">
        <f aca="false">100000*G33/((SUM(F17,G17)/2)*24*91)</f>
        <v>63.4838134838135</v>
      </c>
      <c r="H47" s="134" t="n">
        <f aca="false">100000*H33/((SUM(G17,H17)/2)*24*92)</f>
        <v>62.8835357096227</v>
      </c>
      <c r="I47" s="134" t="n">
        <f aca="false">100000*I33/((SUM(H17,I17)/2)*24*92)</f>
        <v>60.2640684162423</v>
      </c>
      <c r="J47" s="134" t="n">
        <f aca="false">100000*J33/((SUM(I17,J17)/2)*24*91)</f>
        <v>73.3260733260733</v>
      </c>
      <c r="K47" s="134" t="n">
        <f aca="false">100000*K33/((SUM(J17,K17)/2)*24*91)</f>
        <v>58.3275583275583</v>
      </c>
      <c r="L47" s="134" t="n">
        <f aca="false">100000*L33/((SUM(K17,L17)/2)*24*92)</f>
        <v>58.6401619010315</v>
      </c>
      <c r="M47" s="134" t="n">
        <f aca="false">100000*M33/((SUM(L17,M17)/2)*24*92)</f>
        <v>73.4470883927406</v>
      </c>
      <c r="N47" s="134" t="n">
        <f aca="false">100000*N33/((SUM(M17,N17)/2)*24*90)</f>
        <v>69.1816816816817</v>
      </c>
      <c r="O47" s="134" t="n">
        <f aca="false">100000*O33/((SUM(N17,O17)/2)*24*91)</f>
        <v>68.990693990694</v>
      </c>
      <c r="P47" s="134" t="n">
        <f aca="false">100000*P33/((SUM(O17,P17)/2)*24*92)</f>
        <v>58.8400900900901</v>
      </c>
      <c r="Q47" s="86" t="n">
        <f aca="false">100000*Q33/((SUM(P17,Q17)/2)*24*92)</f>
        <v>61.5738020629325</v>
      </c>
      <c r="R47" s="134" t="n">
        <f aca="false">100000*R33/((SUM(Q17,R17)/2)*24*90)</f>
        <v>66.2954621287954</v>
      </c>
      <c r="S47" s="134" t="n">
        <f aca="false">100000*S33/((SUM(R17,S17)/2)*24*91)</f>
        <v>66.3589413589414</v>
      </c>
      <c r="T47" s="134" t="n">
        <f aca="false">100000*T33/((SUM(S17,T17)/2)*24*92)</f>
        <v>53.8541258649954</v>
      </c>
      <c r="U47" s="134" t="n">
        <f aca="false">100000*U33/((SUM(T17,U17)/2)*24*92)</f>
        <v>66.135428907168</v>
      </c>
      <c r="V47" s="134" t="n">
        <f aca="false">100000*V33/((SUM(U17,V17)/2)*24*90)</f>
        <v>70.95755922047</v>
      </c>
      <c r="W47" s="134" t="n">
        <f aca="false">100000*W33/((SUM(V17,W17)/2)*24*91)</f>
        <v>70.8812089105249</v>
      </c>
      <c r="X47" s="134" t="n">
        <f aca="false">100000*X33/((SUM(W17,X17)/2)*24*92)</f>
        <v>58.12443940896</v>
      </c>
      <c r="Y47" s="134" t="n">
        <f aca="false">100000*Y33/((SUM(X17,Y17)/2)*24*92)</f>
        <v>67.6643220192293</v>
      </c>
      <c r="Z47" s="134" t="n">
        <f aca="false">100000*Z33/((SUM(Y17,Z17)/2)*24*91)</f>
        <v>65.4129615103598</v>
      </c>
      <c r="AA47" s="134" t="n">
        <f aca="false">100000*AA33/((SUM(Z17,AA17)/2)*24*91)</f>
        <v>58.459493388352</v>
      </c>
      <c r="AB47" s="134" t="n">
        <f aca="false">100000*AB33/((SUM(AA17,AB17)/2)*24*92)</f>
        <v>49.2052632050817</v>
      </c>
      <c r="AC47" s="134" t="n">
        <f aca="false">100000*AC33/((SUM(AB17,AC17)/2)*24*92)</f>
        <v>60.6818217476477</v>
      </c>
      <c r="AD47" s="134" t="n">
        <f aca="false">100000*AD33/((SUM(AC17,AD17)/2)*24*90)</f>
        <v>62.3811446769999</v>
      </c>
      <c r="AE47" s="134" t="n">
        <f aca="false">100000*AE33/((SUM(AD17,AE17)/2)*24*91)</f>
        <v>58.6860942954355</v>
      </c>
      <c r="AF47" s="134" t="n">
        <f aca="false">100000*AF33/((SUM(AE17,AF17)/2)*24*92)</f>
        <v>49.2823105923067</v>
      </c>
      <c r="AG47" s="134" t="n">
        <f aca="false">100000*AG33/((SUM(AF17,AG17)/2)*24*92)</f>
        <v>58.9972856905911</v>
      </c>
      <c r="AH47" s="134" t="n">
        <f aca="false">100000*AH33/((SUM(AG17,AH17)/2)*24*90)</f>
        <v>61.5291095301921</v>
      </c>
      <c r="AI47" s="134" t="n">
        <f aca="false">100000*AI33/((SUM(AH17,AI17)/2)*24*91)</f>
        <v>57.765528110409</v>
      </c>
      <c r="AJ47" s="134" t="n">
        <f aca="false">100000*AJ33/((SUM(AI17,AJ17)/2)*24*92)</f>
        <v>45.6225596991174</v>
      </c>
      <c r="AK47" s="134" t="n">
        <f aca="false">100000*AK33/((SUM(AJ17,AK17)/2)*24*92)</f>
        <v>59.0638266159219</v>
      </c>
      <c r="AL47" s="134" t="n">
        <f aca="false">100000*AL33/((SUM(AK17,AL17)/2)*24*90)</f>
        <v>61.2498711207341</v>
      </c>
      <c r="AM47" s="134" t="n">
        <f aca="false">100000*AM33/((SUM(AL17,AM17)/2)*24*91)</f>
        <v>59.8013956349867</v>
      </c>
      <c r="AN47" s="134" t="n">
        <f aca="false">100000*AN33/((SUM(AM17,AN17)/2)*24*92)</f>
        <v>50.9983660350462</v>
      </c>
      <c r="AO47" s="134" t="n">
        <f aca="false">100000*AO33/((SUM(AN17,AO17)/2)*24*92)</f>
        <v>61.3682439247435</v>
      </c>
      <c r="AP47" s="134" t="n">
        <f aca="false">100000*AP33/((SUM(AO17,AP17)/2)*24*91)</f>
        <v>62.7436667878982</v>
      </c>
      <c r="AQ47" s="134" t="n">
        <f aca="false">100000*AQ33/((SUM(AP17,AQ17)/2)*24*91)</f>
        <v>57.6522276568673</v>
      </c>
      <c r="AR47" s="134" t="n">
        <f aca="false">100000*AR33/((SUM(AQ17,AR17)/2)*24*92)</f>
        <v>50.1333340057469</v>
      </c>
      <c r="AS47" s="134" t="n">
        <f aca="false">100000*AS33/((SUM(AR17,AS17)/2)*24*92)</f>
        <v>57.4388271762665</v>
      </c>
      <c r="AT47" s="134" t="n">
        <f aca="false">100000*AT33/((SUM(AS17,AT17)/2)*24*90)</f>
        <v>58.9372042936843</v>
      </c>
      <c r="AU47" s="134" t="n">
        <f aca="false">100000*AU33/((SUM(AT17,AU17)/2)*24*91)</f>
        <v>58.7037974913014</v>
      </c>
      <c r="AV47" s="134" t="n">
        <f aca="false">100000*AV33/((SUM(AU17,AV17)/2)*24*91)</f>
        <v>48.6625447961668</v>
      </c>
      <c r="AW47" s="167"/>
    </row>
    <row r="48" s="34" customFormat="true" ht="20.15" hidden="false" customHeight="true" outlineLevel="0" collapsed="false">
      <c r="A48" s="36" t="s">
        <v>149</v>
      </c>
      <c r="B48" s="134" t="n">
        <f aca="false">100000*B34/((SUM(Annual!B18,B18)/2)*24*90)</f>
        <v>42.9249762583096</v>
      </c>
      <c r="C48" s="134" t="n">
        <f aca="false">100000*C34/((SUM(B18,C18)/2)*24*91)</f>
        <v>40.7848324514991</v>
      </c>
      <c r="D48" s="134" t="n">
        <f aca="false">100000*D34/((SUM(C18,D18)/2)*24*92)</f>
        <v>50.4227053140097</v>
      </c>
      <c r="E48" s="134" t="n">
        <f aca="false">100000*E34/((SUM(D18,E18)/2)*24*92)</f>
        <v>65.8665458937198</v>
      </c>
      <c r="F48" s="134" t="n">
        <f aca="false">100000*F34/((SUM(E18,F18)/2)*24*90)</f>
        <v>60.6352880658436</v>
      </c>
      <c r="G48" s="134" t="n">
        <f aca="false">100000*G34/((SUM(F18,G18)/2)*24*91)</f>
        <v>54.4143356643357</v>
      </c>
      <c r="H48" s="134" t="n">
        <f aca="false">100000*H34/((SUM(G18,H18)/2)*24*92)</f>
        <v>51.16899097621</v>
      </c>
      <c r="I48" s="134" t="n">
        <f aca="false">100000*I34/((SUM(H18,I18)/2)*24*92)</f>
        <v>52.6308674021198</v>
      </c>
      <c r="J48" s="134" t="n">
        <f aca="false">100000*J34/((SUM(I18,J18)/2)*24*91)</f>
        <v>59.3297431045775</v>
      </c>
      <c r="K48" s="134" t="n">
        <f aca="false">100000*K34/((SUM(J18,K18)/2)*24*91)</f>
        <v>63.938057950034</v>
      </c>
      <c r="L48" s="134" t="n">
        <f aca="false">100000*L34/((SUM(K18,L18)/2)*24*92)</f>
        <v>62.2124453646193</v>
      </c>
      <c r="M48" s="134" t="n">
        <f aca="false">100000*M34/((SUM(L18,M18)/2)*24*92)</f>
        <v>61.9194664031621</v>
      </c>
      <c r="N48" s="134" t="n">
        <f aca="false">100000*N34/((SUM(M18,N18)/2)*24*90)</f>
        <v>59.5728793309439</v>
      </c>
      <c r="O48" s="134" t="n">
        <f aca="false">100000*O34/((SUM(N18,O18)/2)*24*91)</f>
        <v>58.974358974359</v>
      </c>
      <c r="P48" s="134" t="n">
        <f aca="false">100000*P34/((SUM(O18,P18)/2)*24*92)</f>
        <v>59.8685602454247</v>
      </c>
      <c r="Q48" s="86" t="n">
        <f aca="false">100000*Q34/((SUM(P18,Q18)/2)*24*92)</f>
        <v>61.0668144546148</v>
      </c>
      <c r="R48" s="134" t="n">
        <f aca="false">100000*R34/((SUM(Q18,R18)/2)*24*90)</f>
        <v>59.8373090604729</v>
      </c>
      <c r="S48" s="134" t="n">
        <f aca="false">100000*S34/((SUM(R18,S18)/2)*24*91)</f>
        <v>57.6828425665635</v>
      </c>
      <c r="T48" s="134" t="n">
        <f aca="false">100000*T34/((SUM(S18,T18)/2)*24*92)</f>
        <v>57.745680731063</v>
      </c>
      <c r="U48" s="134" t="n">
        <f aca="false">100000*U34/((SUM(T18,U18)/2)*24*92)</f>
        <v>58.2249576094955</v>
      </c>
      <c r="V48" s="134" t="n">
        <f aca="false">100000*V34/((SUM(U18,V18)/2)*24*90)</f>
        <v>59.9445584303306</v>
      </c>
      <c r="W48" s="134" t="n">
        <f aca="false">100000*W34/((SUM(V18,W18)/2)*24*91)</f>
        <v>60.4259465125611</v>
      </c>
      <c r="X48" s="134" t="n">
        <f aca="false">100000*X34/((SUM(W18,X18)/2)*24*92)</f>
        <v>59.4057198690912</v>
      </c>
      <c r="Y48" s="134" t="n">
        <f aca="false">100000*Y34/((SUM(X18,Y18)/2)*24*92)</f>
        <v>60.9305597036807</v>
      </c>
      <c r="Z48" s="134" t="n">
        <f aca="false">100000*Z34/((SUM(Y18,Z18)/2)*24*91)</f>
        <v>65.7058006385842</v>
      </c>
      <c r="AA48" s="134" t="n">
        <f aca="false">100000*AA34/((SUM(Z18,AA18)/2)*24*91)</f>
        <v>63.2445355511212</v>
      </c>
      <c r="AB48" s="134" t="n">
        <f aca="false">100000*AB34/((SUM(AA18,AB18)/2)*24*92)</f>
        <v>64.1505830177165</v>
      </c>
      <c r="AC48" s="134" t="n">
        <f aca="false">100000*AC34/((SUM(AB18,AC18)/2)*24*92)</f>
        <v>61.5714579846275</v>
      </c>
      <c r="AD48" s="134" t="n">
        <f aca="false">100000*AD34/((SUM(AC18,AD18)/2)*24*90)</f>
        <v>64.0415194783349</v>
      </c>
      <c r="AE48" s="134" t="n">
        <f aca="false">100000*AE34/((SUM(AD18,AE18)/2)*24*91)</f>
        <v>61.9628262851365</v>
      </c>
      <c r="AF48" s="134" t="n">
        <f aca="false">100000*AF34/((SUM(AE18,AF18)/2)*24*92)</f>
        <v>61.179151409541</v>
      </c>
      <c r="AG48" s="134" t="n">
        <f aca="false">100000*AG34/((SUM(AF18,AG18)/2)*24*92)</f>
        <v>60.4328444216853</v>
      </c>
      <c r="AH48" s="134" t="n">
        <f aca="false">100000*AH34/((SUM(AG18,AH18)/2)*24*90)</f>
        <v>61.5380726657481</v>
      </c>
      <c r="AI48" s="134" t="n">
        <f aca="false">100000*AI34/((SUM(AH18,AI18)/2)*24*91)</f>
        <v>60.8508433495115</v>
      </c>
      <c r="AJ48" s="134" t="n">
        <f aca="false">100000*AJ34/((SUM(AI18,AJ18)/2)*24*92)</f>
        <v>60.787471969168</v>
      </c>
      <c r="AK48" s="134" t="n">
        <f aca="false">100000*AK34/((SUM(AJ18,AK18)/2)*24*92)</f>
        <v>60.8231258168525</v>
      </c>
      <c r="AL48" s="134" t="n">
        <f aca="false">100000*AL34/((SUM(AK18,AL18)/2)*24*90)</f>
        <v>62.7758866844244</v>
      </c>
      <c r="AM48" s="134" t="n">
        <f aca="false">100000*AM34/((SUM(AL18,AM18)/2)*24*91)</f>
        <v>61.8451219517261</v>
      </c>
      <c r="AN48" s="134" t="n">
        <f aca="false">100000*AN34/((SUM(AM18,AN18)/2)*24*92)</f>
        <v>62.5498153324577</v>
      </c>
      <c r="AO48" s="134" t="n">
        <f aca="false">100000*AO34/((SUM(AN18,AO18)/2)*24*92)</f>
        <v>62.0875369872281</v>
      </c>
      <c r="AP48" s="134" t="n">
        <f aca="false">100000*AP34/((SUM(AO18,AP18)/2)*24*91)</f>
        <v>62.035626168977</v>
      </c>
      <c r="AQ48" s="134" t="n">
        <f aca="false">100000*AQ34/((SUM(AP18,AQ18)/2)*24*91)</f>
        <v>61.2546043580526</v>
      </c>
      <c r="AR48" s="134" t="n">
        <f aca="false">100000*AR34/((SUM(AQ18,AR18)/2)*24*92)</f>
        <v>61.9238994199338</v>
      </c>
      <c r="AS48" s="134" t="n">
        <f aca="false">100000*AS34/((SUM(AR18,AS18)/2)*24*92)</f>
        <v>61.4431286925977</v>
      </c>
      <c r="AT48" s="134" t="n">
        <f aca="false">100000*AT34/((SUM(AS18,AT18)/2)*24*90)</f>
        <v>69.6643385379516</v>
      </c>
      <c r="AU48" s="134" t="n">
        <f aca="false">100000*AU34/((SUM(AT18,AU18)/2)*24*91)</f>
        <v>69.2644887609596</v>
      </c>
      <c r="AV48" s="134" t="n">
        <f aca="false">100000*AV34/((SUM(AU18,AV18)/2)*24*91)</f>
        <v>69.2580168417219</v>
      </c>
      <c r="AW48" s="167"/>
    </row>
    <row r="49" s="34" customFormat="true" ht="20.15" hidden="false" customHeight="true" outlineLevel="0" collapsed="false">
      <c r="A49" s="36" t="s">
        <v>169</v>
      </c>
      <c r="B49" s="134" t="n">
        <f aca="false">100000*B35/((SUM(Annual!B19,B19)/2)*24*90)</f>
        <v>53.9535810645082</v>
      </c>
      <c r="C49" s="134" t="n">
        <f aca="false">100000*C35/((SUM(B19,C19)/2)*24*91)</f>
        <v>60.4180302456165</v>
      </c>
      <c r="D49" s="134" t="n">
        <f aca="false">100000*D35/((SUM(C19,D19)/2)*24*92)</f>
        <v>58.7873676797965</v>
      </c>
      <c r="E49" s="134" t="n">
        <f aca="false">100000*E35/((SUM(D19,E19)/2)*24*92)</f>
        <v>60.5638586956522</v>
      </c>
      <c r="F49" s="134" t="n">
        <f aca="false">100000*F35/((SUM(E19,F19)/2)*24*90)</f>
        <v>62.414907118957</v>
      </c>
      <c r="G49" s="134" t="n">
        <f aca="false">100000*G35/((SUM(F19,G19)/2)*24*91)</f>
        <v>66.5973434665024</v>
      </c>
      <c r="H49" s="134" t="n">
        <f aca="false">100000*H35/((SUM(G19,H19)/2)*24*92)</f>
        <v>64.0405572407595</v>
      </c>
      <c r="I49" s="134" t="n">
        <f aca="false">100000*I35/((SUM(H19,I19)/2)*24*92)</f>
        <v>25.2825746065139</v>
      </c>
      <c r="J49" s="134" t="n">
        <f aca="false">100000*J35/((SUM(I19,J19)/2)*24*91)</f>
        <v>42.336052067886</v>
      </c>
      <c r="K49" s="134" t="n">
        <f aca="false">100000*K35/((SUM(J19,K19)/2)*24*91)</f>
        <v>17.571592538998</v>
      </c>
      <c r="L49" s="134" t="n">
        <f aca="false">100000*L35/((SUM(K19,L19)/2)*24*92)</f>
        <v>35.4657421181137</v>
      </c>
      <c r="M49" s="134" t="n">
        <f aca="false">100000*M35/((SUM(L19,M19)/2)*24*92)</f>
        <v>63.7167016190441</v>
      </c>
      <c r="N49" s="134" t="n">
        <f aca="false">100000*N35/((SUM(M19,N19)/2)*24*90)</f>
        <v>50.5797590903974</v>
      </c>
      <c r="O49" s="134" t="n">
        <f aca="false">100000*O35/((SUM(N19,O19)/2)*24*91)</f>
        <v>51.6248267422456</v>
      </c>
      <c r="P49" s="134" t="n">
        <f aca="false">100000*P35/((SUM(O19,P19)/2)*24*92)</f>
        <v>41.9254932072881</v>
      </c>
      <c r="Q49" s="86" t="n">
        <f aca="false">100000*Q35/((SUM(P19,Q19)/2)*24*92)</f>
        <v>48.3366692612773</v>
      </c>
      <c r="R49" s="134" t="n">
        <f aca="false">100000*R35/((SUM(Q19,R19)/2)*24*90)</f>
        <v>51.3775406221629</v>
      </c>
      <c r="S49" s="134" t="n">
        <f aca="false">100000*S35/((SUM(R19,S19)/2)*24*91)</f>
        <v>66.4245536040408</v>
      </c>
      <c r="T49" s="134" t="n">
        <f aca="false">100000*T35/((SUM(S19,T19)/2)*24*92)</f>
        <v>72.9608918416018</v>
      </c>
      <c r="U49" s="134" t="n">
        <f aca="false">100000*U35/((SUM(T19,U19)/2)*24*92)</f>
        <v>85.2689653400643</v>
      </c>
      <c r="V49" s="134" t="n">
        <f aca="false">100000*V35/((SUM(U19,V19)/2)*24*90)</f>
        <v>88.5234133313025</v>
      </c>
      <c r="W49" s="134" t="n">
        <f aca="false">100000*W35/((SUM(V19,W19)/2)*24*91)</f>
        <v>88.015015261358</v>
      </c>
      <c r="X49" s="134" t="n">
        <f aca="false">100000*X35/((SUM(W19,X19)/2)*24*92)</f>
        <v>75.5571398744075</v>
      </c>
      <c r="Y49" s="134" t="n">
        <f aca="false">100000*Y35/((SUM(X19,Y19)/2)*24*92)</f>
        <v>88.6317366351014</v>
      </c>
      <c r="Z49" s="134" t="n">
        <f aca="false">100000*Z35/((SUM(Y19,Z19)/2)*24*91)</f>
        <v>95.7114731793131</v>
      </c>
      <c r="AA49" s="134" t="n">
        <f aca="false">100000*AA35/((SUM(Z19,AA19)/2)*24*91)</f>
        <v>82.0397910842198</v>
      </c>
      <c r="AB49" s="134" t="n">
        <f aca="false">100000*AB35/((SUM(AA19,AB19)/2)*24*92)</f>
        <v>56.5150169117077</v>
      </c>
      <c r="AC49" s="134" t="n">
        <f aca="false">100000*AC35/((SUM(AB19,AC19)/2)*24*92)</f>
        <v>75.9540357488714</v>
      </c>
      <c r="AD49" s="134" t="n">
        <f aca="false">100000*AD35/((SUM(AC19,AD19)/2)*24*90)</f>
        <v>94.2713090534561</v>
      </c>
      <c r="AE49" s="134" t="n">
        <f aca="false">100000*AE35/((SUM(AD19,AE19)/2)*24*91)</f>
        <v>74.6031984602933</v>
      </c>
      <c r="AF49" s="134" t="n">
        <f aca="false">100000*AF35/((SUM(AE19,AF19)/2)*24*92)</f>
        <v>71.9559538220817</v>
      </c>
      <c r="AG49" s="134" t="n">
        <f aca="false">100000*AG35/((SUM(AF19,AG19)/2)*24*92)</f>
        <v>65.0697796582622</v>
      </c>
      <c r="AH49" s="134" t="n">
        <f aca="false">100000*AH35/((SUM(AG19,AH19)/2)*24*90)</f>
        <v>69.8944594777201</v>
      </c>
      <c r="AI49" s="134" t="n">
        <f aca="false">100000*AI35/((SUM(AH19,AI19)/2)*24*91)</f>
        <v>73.8517176355291</v>
      </c>
      <c r="AJ49" s="134" t="n">
        <f aca="false">100000*AJ35/((SUM(AI19,AJ19)/2)*24*92)</f>
        <v>65.1877807432259</v>
      </c>
      <c r="AK49" s="134" t="n">
        <f aca="false">100000*AK35/((SUM(AJ19,AK19)/2)*24*92)</f>
        <v>69.1436735976024</v>
      </c>
      <c r="AL49" s="134" t="n">
        <f aca="false">100000*AL35/((SUM(AK19,AL19)/2)*24*90)</f>
        <v>60.7427025735676</v>
      </c>
      <c r="AM49" s="134" t="n">
        <f aca="false">100000*AM35/((SUM(AL19,AM19)/2)*24*91)</f>
        <v>61.5449919926759</v>
      </c>
      <c r="AN49" s="134" t="n">
        <f aca="false">100000*AN35/((SUM(AM19,AN19)/2)*24*92)</f>
        <v>60.7577707508482</v>
      </c>
      <c r="AO49" s="134" t="n">
        <f aca="false">100000*AO35/((SUM(AN19,AO19)/2)*24*92)</f>
        <v>72.3888457425573</v>
      </c>
      <c r="AP49" s="134" t="n">
        <f aca="false">100000*AP35/((SUM(AO19,AP19)/2)*24*91)</f>
        <v>72.2824531193899</v>
      </c>
      <c r="AQ49" s="134" t="n">
        <f aca="false">100000*AQ35/((SUM(AP19,AQ19)/2)*24*91)</f>
        <v>68.1448397861882</v>
      </c>
      <c r="AR49" s="134" t="n">
        <f aca="false">100000*AR35/((SUM(AQ19,AR19)/2)*24*92)</f>
        <v>60.4306484624144</v>
      </c>
      <c r="AS49" s="134" t="n">
        <f aca="false">100000*AS35/((SUM(AR19,AS19)/2)*24*92)</f>
        <v>67.8210179995091</v>
      </c>
      <c r="AT49" s="134" t="n">
        <f aca="false">100000*AT35/((SUM(AS19,AT19)/2)*24*90)</f>
        <v>72.7518891580105</v>
      </c>
      <c r="AU49" s="134" t="n">
        <f aca="false">100000*AU35/((SUM(AT19,AU19)/2)*24*91)</f>
        <v>66.5195498998038</v>
      </c>
      <c r="AV49" s="134" t="n">
        <f aca="false">100000*AV35/((SUM(AU19,AV19)/2)*24*91)</f>
        <v>60.6323725339674</v>
      </c>
      <c r="AW49" s="167"/>
    </row>
    <row r="50" s="34" customFormat="true" ht="20.15" hidden="false" customHeight="true" outlineLevel="0" collapsed="false">
      <c r="A50" s="54" t="s">
        <v>170</v>
      </c>
      <c r="B50" s="169" t="n">
        <f aca="false">100000*(B36-B32)/((SUM(Annual!B20,B20)/2)*24*90)</f>
        <v>31.6024264799321</v>
      </c>
      <c r="C50" s="169" t="n">
        <f aca="false">100000*(C36-C32)/((SUM(B20,C20)/2)*24*91)</f>
        <v>25.311289828907</v>
      </c>
      <c r="D50" s="169" t="n">
        <f aca="false">100000*(D36-D32)/((SUM(C20,D20)/2)*24*92)</f>
        <v>30.7545536743469</v>
      </c>
      <c r="E50" s="169" t="n">
        <f aca="false">100000*(E36-E32)/((SUM(D20,E20)/2)*24*92)</f>
        <v>35.4184460163016</v>
      </c>
      <c r="F50" s="169" t="n">
        <f aca="false">100000*(F36-F32)/((SUM(E20,F20)/2)*24*90)</f>
        <v>35.6734498985961</v>
      </c>
      <c r="G50" s="169" t="n">
        <f aca="false">100000*(G36-G32)/((SUM(F20,G20)/2)*24*91)</f>
        <v>34.6749978729674</v>
      </c>
      <c r="H50" s="169" t="n">
        <f aca="false">100000*(H36-H32)/((SUM(G20,H20)/2)*24*92)</f>
        <v>30.5694459494584</v>
      </c>
      <c r="I50" s="169" t="n">
        <f aca="false">100000*(I36-I32)/((SUM(H20,I20)/2)*24*92)</f>
        <v>41.861150355989</v>
      </c>
      <c r="J50" s="169" t="n">
        <f aca="false">100000*(J36-J32)/((SUM(I20,J20)/2)*24*91)</f>
        <v>36.7720206811822</v>
      </c>
      <c r="K50" s="169" t="n">
        <f aca="false">100000*(K36-K32)/((SUM(J20,K20)/2)*24*91)</f>
        <v>25.7087519096015</v>
      </c>
      <c r="L50" s="169" t="n">
        <f aca="false">100000*(L36-L32)/((SUM(K20,L20)/2)*24*92)</f>
        <v>28.3022194115788</v>
      </c>
      <c r="M50" s="169" t="n">
        <f aca="false">100000*(M36-M32)/((SUM(L20,M20)/2)*24*92)</f>
        <v>36.3196842677196</v>
      </c>
      <c r="N50" s="169" t="n">
        <f aca="false">100000*(N36-N32)/((SUM(M20,N20)/2)*24*90)</f>
        <v>33.2828094139444</v>
      </c>
      <c r="O50" s="169" t="n">
        <f aca="false">100000*(O36-O32)/((SUM(N20,O20)/2)*24*91)</f>
        <v>31.7643612540764</v>
      </c>
      <c r="P50" s="169" t="n">
        <f aca="false">100000*(P36-P32)/((SUM(O20,P20)/2)*24*92)</f>
        <v>24.8262513733807</v>
      </c>
      <c r="Q50" s="170" t="n">
        <f aca="false">100000*(Q36-Q32)/((SUM(P20,Q20)/2)*24*92)</f>
        <v>38.614600665481</v>
      </c>
      <c r="R50" s="169" t="n">
        <f aca="false">100000*(R36-R32)/((SUM(Q20,R20)/2)*24*90)</f>
        <v>40.0491796246837</v>
      </c>
      <c r="S50" s="169" t="n">
        <f aca="false">100000*(S36-S32)/((SUM(R20,S20)/2)*24*91)</f>
        <v>26.3145540753071</v>
      </c>
      <c r="T50" s="169" t="n">
        <f aca="false">100000*(T36-T32)/((SUM(S20,T20)/2)*24*92)</f>
        <v>25.4214691294509</v>
      </c>
      <c r="U50" s="169" t="n">
        <f aca="false">100000*(U36-U32)/((SUM(T20,U20)/2)*24*92)</f>
        <v>36.1440551056571</v>
      </c>
      <c r="V50" s="169" t="n">
        <f aca="false">100000*(V36-V32)/((SUM(U20,V20)/2)*24*90)</f>
        <v>38.0659461024206</v>
      </c>
      <c r="W50" s="169" t="n">
        <f aca="false">100000*(W36-W32)/((SUM(V20,W20)/2)*24*91)</f>
        <v>32.1754974877025</v>
      </c>
      <c r="X50" s="169" t="n">
        <f aca="false">100000*(X36-X32)/((SUM(W20,X20)/2)*24*92)</f>
        <v>27.7130865324649</v>
      </c>
      <c r="Y50" s="169" t="n">
        <f aca="false">100000*(Y36-Y32)/((SUM(X20,Y20)/2)*24*92)</f>
        <v>35.1436004305864</v>
      </c>
      <c r="Z50" s="169" t="n">
        <f aca="false">100000*(Z36-Z32)/((SUM(Y20,Z20)/2)*24*91)</f>
        <v>33.7580039403563</v>
      </c>
      <c r="AA50" s="169" t="n">
        <f aca="false">100000*(AA36-AA32)/((SUM(Z20,AA20)/2)*24*91)</f>
        <v>27.2745981055707</v>
      </c>
      <c r="AB50" s="169" t="n">
        <f aca="false">100000*(AB36-AB32)/((SUM(AA20,AB20)/2)*24*92)</f>
        <v>25.7526587102937</v>
      </c>
      <c r="AC50" s="169" t="n">
        <f aca="false">100000*(AC36-AC32)/((SUM(AB20,AC20)/2)*24*92)</f>
        <v>26.359513539943</v>
      </c>
      <c r="AD50" s="169" t="n">
        <f aca="false">100000*(AD36-AD32)/((SUM(AC20,AD20)/2)*24*90)</f>
        <v>31.9542116303024</v>
      </c>
      <c r="AE50" s="169" t="n">
        <f aca="false">100000*(AE36-AE32)/((SUM(AD20,AE20)/2)*24*91)</f>
        <v>28.3717517311123</v>
      </c>
      <c r="AF50" s="169" t="n">
        <f aca="false">100000*(AF36-AF32)/((SUM(AE20,AF20)/2)*24*92)</f>
        <v>26.4270148089959</v>
      </c>
      <c r="AG50" s="169" t="n">
        <f aca="false">100000*(AG36-AG32)/((SUM(AF20,AG20)/2)*24*92)</f>
        <v>31.4423422632767</v>
      </c>
      <c r="AH50" s="169" t="n">
        <f aca="false">100000*(AH36-AH32)/((SUM(AG20,AH20)/2)*24*90)</f>
        <v>32.1790263744317</v>
      </c>
      <c r="AI50" s="169" t="n">
        <f aca="false">100000*(AI36-AI32)/((SUM(AH20,AI20)/2)*24*92)</f>
        <v>26.3885348496787</v>
      </c>
      <c r="AJ50" s="169" t="n">
        <f aca="false">100000*(AJ36-AJ32)/((SUM(AI20,AJ20)/2)*24*92)</f>
        <v>25.8987438080012</v>
      </c>
      <c r="AK50" s="169" t="n">
        <f aca="false">100000*(AK36-AK32)/((SUM(AJ20,AK20)/2)*24*92)</f>
        <v>32.970932867612</v>
      </c>
      <c r="AL50" s="169" t="n">
        <f aca="false">100000*(AL36-AL32)/((SUM(AK20,AL20)/2)*24*90)</f>
        <v>32.4498013157263</v>
      </c>
      <c r="AM50" s="169" t="n">
        <f aca="false">100000*(AM36-AM32)/((SUM(AL20,AM20)/2)*24*91)</f>
        <v>26.9163903122336</v>
      </c>
      <c r="AN50" s="169" t="n">
        <f aca="false">100000*(AN36-AN32)/((SUM(AM20,AN20)/2)*24*92)</f>
        <v>28.4879757912508</v>
      </c>
      <c r="AO50" s="169" t="n">
        <f aca="false">100000*(AO36-AO32)/((SUM(AN20,AO20)/2)*24*92)</f>
        <v>31.9251411510378</v>
      </c>
      <c r="AP50" s="169" t="n">
        <f aca="false">100000*(AP36-AP32)/((SUM(AO20,AP20)/2)*24*91)</f>
        <v>40.0774119526304</v>
      </c>
      <c r="AQ50" s="169" t="n">
        <f aca="false">100000*(AQ36-AQ32)/((SUM(AP20,AQ20)/2)*24*91)</f>
        <v>28.8440898956128</v>
      </c>
      <c r="AR50" s="169" t="n">
        <f aca="false">100000*(AR36-AR32)/((SUM(AQ20,AR20)/2)*24*92)</f>
        <v>27.8634051665612</v>
      </c>
      <c r="AS50" s="169" t="n">
        <f aca="false">100000*(AS36-AS32)/((SUM(AR20,AS20)/2)*24*92)</f>
        <v>32.6803340031589</v>
      </c>
      <c r="AT50" s="169" t="n">
        <f aca="false">100000*(AT36-AT32)/((SUM(AS20,AT20)/2)*24*90)</f>
        <v>33.7013671315052</v>
      </c>
      <c r="AU50" s="169" t="n">
        <f aca="false">100000*(AU36-AU32)/((SUM(AT20,AU20)/2)*24*91)</f>
        <v>25.8281207182161</v>
      </c>
      <c r="AV50" s="169" t="n">
        <f aca="false">100000*(AV36-AV32)/((SUM(AU20,AV20)/2)*24*91)</f>
        <v>22.830109160978</v>
      </c>
      <c r="AW50" s="167"/>
    </row>
    <row r="51" s="34" customFormat="true" ht="20.15" hidden="false" customHeight="true" outlineLevel="0" collapsed="false">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row>
    <row r="52" s="34" customFormat="true" ht="45" hidden="false" customHeight="true" outlineLevel="0" collapsed="false">
      <c r="A52" s="160" t="s">
        <v>244</v>
      </c>
      <c r="B52" s="161" t="s">
        <v>195</v>
      </c>
      <c r="C52" s="161" t="s">
        <v>196</v>
      </c>
      <c r="D52" s="161" t="s">
        <v>197</v>
      </c>
      <c r="E52" s="161" t="s">
        <v>198</v>
      </c>
      <c r="F52" s="161" t="s">
        <v>199</v>
      </c>
      <c r="G52" s="161" t="s">
        <v>200</v>
      </c>
      <c r="H52" s="161" t="s">
        <v>201</v>
      </c>
      <c r="I52" s="161" t="s">
        <v>202</v>
      </c>
      <c r="J52" s="161" t="s">
        <v>203</v>
      </c>
      <c r="K52" s="161" t="s">
        <v>204</v>
      </c>
      <c r="L52" s="161" t="s">
        <v>205</v>
      </c>
      <c r="M52" s="161" t="s">
        <v>206</v>
      </c>
      <c r="N52" s="162" t="s">
        <v>207</v>
      </c>
      <c r="O52" s="162" t="s">
        <v>208</v>
      </c>
      <c r="P52" s="162" t="s">
        <v>209</v>
      </c>
      <c r="Q52" s="162" t="s">
        <v>210</v>
      </c>
      <c r="R52" s="162" t="s">
        <v>211</v>
      </c>
      <c r="S52" s="162" t="s">
        <v>212</v>
      </c>
      <c r="T52" s="162" t="s">
        <v>213</v>
      </c>
      <c r="U52" s="162" t="s">
        <v>214</v>
      </c>
      <c r="V52" s="162" t="s">
        <v>215</v>
      </c>
      <c r="W52" s="162" t="s">
        <v>216</v>
      </c>
      <c r="X52" s="162" t="s">
        <v>217</v>
      </c>
      <c r="Y52" s="162" t="s">
        <v>218</v>
      </c>
      <c r="Z52" s="162" t="s">
        <v>219</v>
      </c>
      <c r="AA52" s="162" t="s">
        <v>220</v>
      </c>
      <c r="AB52" s="162" t="s">
        <v>221</v>
      </c>
      <c r="AC52" s="162" t="s">
        <v>222</v>
      </c>
      <c r="AD52" s="162" t="s">
        <v>223</v>
      </c>
      <c r="AE52" s="162" t="s">
        <v>224</v>
      </c>
      <c r="AF52" s="162" t="s">
        <v>225</v>
      </c>
      <c r="AG52" s="162" t="s">
        <v>226</v>
      </c>
      <c r="AH52" s="162" t="s">
        <v>227</v>
      </c>
      <c r="AI52" s="162" t="s">
        <v>228</v>
      </c>
      <c r="AJ52" s="162" t="s">
        <v>229</v>
      </c>
      <c r="AK52" s="162" t="s">
        <v>230</v>
      </c>
      <c r="AL52" s="162" t="s">
        <v>231</v>
      </c>
      <c r="AM52" s="162" t="s">
        <v>232</v>
      </c>
      <c r="AN52" s="162" t="s">
        <v>233</v>
      </c>
      <c r="AO52" s="162" t="s">
        <v>234</v>
      </c>
      <c r="AP52" s="162" t="s">
        <v>235</v>
      </c>
      <c r="AQ52" s="162" t="s">
        <v>236</v>
      </c>
      <c r="AR52" s="162" t="s">
        <v>237</v>
      </c>
      <c r="AS52" s="162" t="s">
        <v>238</v>
      </c>
      <c r="AT52" s="162" t="s">
        <v>239</v>
      </c>
      <c r="AU52" s="162" t="s">
        <v>240</v>
      </c>
      <c r="AV52" s="162" t="s">
        <v>241</v>
      </c>
      <c r="AW52" s="167"/>
    </row>
    <row r="53" s="34" customFormat="true" ht="20.15" hidden="false" customHeight="true" outlineLevel="0" collapsed="false">
      <c r="A53" s="36" t="s">
        <v>172</v>
      </c>
      <c r="B53" s="134" t="n">
        <f aca="false">(B24/B$60)*100</f>
        <v>1.6244234306684</v>
      </c>
      <c r="C53" s="134" t="n">
        <f aca="false">(C24/C$60)*100</f>
        <v>1.38544857641578</v>
      </c>
      <c r="D53" s="134" t="n">
        <f aca="false">(D24/D$60)*100</f>
        <v>2.33320060812278</v>
      </c>
      <c r="E53" s="134" t="n">
        <f aca="false">(E24/E$60)*100</f>
        <v>2.23576807877437</v>
      </c>
      <c r="F53" s="134" t="n">
        <f aca="false">(F24/F$60)*100</f>
        <v>2.31843861855471</v>
      </c>
      <c r="G53" s="134" t="n">
        <f aca="false">(G24/G$60)*100</f>
        <v>2.92977217689794</v>
      </c>
      <c r="H53" s="134" t="n">
        <f aca="false">(H24/H$60)*100</f>
        <v>2.29532486214337</v>
      </c>
      <c r="I53" s="134" t="n">
        <f aca="false">(I24/I$60)*100</f>
        <v>4.17200341218817</v>
      </c>
      <c r="J53" s="134" t="n">
        <f aca="false">(J24/J$60)*100</f>
        <v>3.5688345228681</v>
      </c>
      <c r="K53" s="134" t="n">
        <f aca="false">(K24/K$60)*100</f>
        <v>2.62748453028314</v>
      </c>
      <c r="L53" s="134" t="n">
        <f aca="false">(L24/L$60)*100</f>
        <v>3.25085952848723</v>
      </c>
      <c r="M53" s="134" t="n">
        <f aca="false">(M24/M$60)*100</f>
        <v>3.89815443491142</v>
      </c>
      <c r="N53" s="134" t="n">
        <f aca="false">(N24/N$60)*100</f>
        <v>3.92074578277597</v>
      </c>
      <c r="O53" s="134" t="n">
        <f aca="false">(O24/O$60)*100</f>
        <v>4.62610918037094</v>
      </c>
      <c r="P53" s="134" t="n">
        <f aca="false">(P24/P$60)*100</f>
        <v>3.48238386938529</v>
      </c>
      <c r="Q53" s="86" t="n">
        <f aca="false">(Q24/Q$60)*100</f>
        <v>6.73442570452605</v>
      </c>
      <c r="R53" s="134" t="n">
        <f aca="false">(R24/R$60)*100</f>
        <v>7.1312501337213</v>
      </c>
      <c r="S53" s="134" t="n">
        <f aca="false">(S24/S$60)*100</f>
        <v>3.85997406691752</v>
      </c>
      <c r="T53" s="134" t="n">
        <f aca="false">(T24/T$60)*100</f>
        <v>3.78870760095636</v>
      </c>
      <c r="U53" s="134" t="n">
        <f aca="false">(U24/U$60)*100</f>
        <v>6.64356799358803</v>
      </c>
      <c r="V53" s="134" t="n">
        <f aca="false">(V24/V$60)*100</f>
        <v>7.49444787491235</v>
      </c>
      <c r="W53" s="134" t="n">
        <f aca="false">(W24/W$60)*100</f>
        <v>6.05841377378193</v>
      </c>
      <c r="X53" s="134" t="n">
        <f aca="false">(X24/X$60)*100</f>
        <v>4.99059273622976</v>
      </c>
      <c r="Y53" s="134" t="n">
        <f aca="false">(Y24/Y$60)*100</f>
        <v>8.05265834802658</v>
      </c>
      <c r="Z53" s="134" t="n">
        <f aca="false">(Z24/Z$60)*100</f>
        <v>6.86182540199206</v>
      </c>
      <c r="AA53" s="134" t="n">
        <f aca="false">(AA24/AA$60)*100</f>
        <v>5.07371268848087</v>
      </c>
      <c r="AB53" s="134" t="n">
        <f aca="false">(AB24/AB$60)*100</f>
        <v>6.05005195932703</v>
      </c>
      <c r="AC53" s="134" t="n">
        <f aca="false">(AC24/AC$60)*100</f>
        <v>6.31601531413331</v>
      </c>
      <c r="AD53" s="134" t="n">
        <f aca="false">(AD24/AD$60)*100</f>
        <v>8.27060331019754</v>
      </c>
      <c r="AE53" s="134" t="n">
        <f aca="false">(AE24/AE$60)*100</f>
        <v>8.03916880011436</v>
      </c>
      <c r="AF53" s="134" t="n">
        <f aca="false">(AF24/AF$60)*100</f>
        <v>7.4622837828882</v>
      </c>
      <c r="AG53" s="134" t="n">
        <f aca="false">(AG24/AG$60)*100</f>
        <v>9.94414723340531</v>
      </c>
      <c r="AH53" s="134" t="n">
        <f aca="false">(AH24/AH$60)*100</f>
        <v>10.2298828438453</v>
      </c>
      <c r="AI53" s="134" t="n">
        <f aca="false">(AI24/AI$60)*100</f>
        <v>7.06716670133111</v>
      </c>
      <c r="AJ53" s="134" t="n">
        <f aca="false">(AJ24/AJ$60)*100</f>
        <v>7.39249683481042</v>
      </c>
      <c r="AK53" s="134" t="n">
        <f aca="false">(AK24/AK$60)*100</f>
        <v>11.2690844941349</v>
      </c>
      <c r="AL53" s="134" t="n">
        <f aca="false">(AL24/AL$60)*100</f>
        <v>11.2659315972859</v>
      </c>
      <c r="AM53" s="134" t="n">
        <f aca="false">(AM24/AM$60)*100</f>
        <v>8.01588901562376</v>
      </c>
      <c r="AN53" s="134" t="n">
        <f aca="false">(AN24/AN$60)*100</f>
        <v>9.17940683917671</v>
      </c>
      <c r="AO53" s="134" t="n">
        <f aca="false">(AO24/AO$60)*100</f>
        <v>10.5039432448256</v>
      </c>
      <c r="AP53" s="134" t="n">
        <f aca="false">(AP24/AP$60)*100</f>
        <v>14.7727330097644</v>
      </c>
      <c r="AQ53" s="134" t="n">
        <f aca="false">(AQ24/AQ$60)*100</f>
        <v>9.06459408658293</v>
      </c>
      <c r="AR53" s="134" t="n">
        <f aca="false">(AR24/AR$60)*100</f>
        <v>9.06455571919489</v>
      </c>
      <c r="AS53" s="134" t="n">
        <f aca="false">(AS24/AS$60)*100</f>
        <v>10.7598399564378</v>
      </c>
      <c r="AT53" s="134" t="n">
        <f aca="false">(AT24/AT$60)*100</f>
        <v>11.8953240184385</v>
      </c>
      <c r="AU53" s="134" t="n">
        <f aca="false">(AU24/AU$60)*100</f>
        <v>7.34599961098995</v>
      </c>
      <c r="AV53" s="134" t="n">
        <f aca="false">(AV24/AV$60)*100</f>
        <v>6.10280564318883</v>
      </c>
      <c r="AW53" s="167"/>
      <c r="AY53" s="86"/>
    </row>
    <row r="54" s="34" customFormat="true" ht="20.15" hidden="false" customHeight="true" outlineLevel="0" collapsed="false">
      <c r="A54" s="36" t="s">
        <v>173</v>
      </c>
      <c r="B54" s="134" t="n">
        <f aca="false">(B25/B$60)*100</f>
        <v>0.620115914700092</v>
      </c>
      <c r="C54" s="134" t="n">
        <f aca="false">(C25/C$60)*100</f>
        <v>0.532257505172992</v>
      </c>
      <c r="D54" s="134" t="n">
        <f aca="false">(D25/D$60)*100</f>
        <v>0.996247496319892</v>
      </c>
      <c r="E54" s="134" t="n">
        <f aca="false">(E25/E$60)*100</f>
        <v>1.05520521334724</v>
      </c>
      <c r="F54" s="134" t="n">
        <f aca="false">(F25/F$60)*100</f>
        <v>0.965531585566412</v>
      </c>
      <c r="G54" s="134" t="n">
        <f aca="false">(G25/G$60)*100</f>
        <v>1.32674629111513</v>
      </c>
      <c r="H54" s="134" t="n">
        <f aca="false">(H25/H$60)*100</f>
        <v>1.31677055861904</v>
      </c>
      <c r="I54" s="134" t="n">
        <f aca="false">(I25/I$60)*100</f>
        <v>2.00143561575432</v>
      </c>
      <c r="J54" s="134" t="n">
        <f aca="false">(J25/J$60)*100</f>
        <v>1.50856364928578</v>
      </c>
      <c r="K54" s="134" t="n">
        <f aca="false">(K25/K$60)*100</f>
        <v>1.93365600975061</v>
      </c>
      <c r="L54" s="134" t="n">
        <f aca="false">(L25/L$60)*100</f>
        <v>2.09656188605108</v>
      </c>
      <c r="M54" s="134" t="n">
        <f aca="false">(M25/M$60)*100</f>
        <v>2.81745982758266</v>
      </c>
      <c r="N54" s="134" t="n">
        <f aca="false">(N25/N$60)*100</f>
        <v>2.76671599092434</v>
      </c>
      <c r="O54" s="134" t="n">
        <f aca="false">(O25/O$60)*100</f>
        <v>3.12292644477088</v>
      </c>
      <c r="P54" s="134" t="n">
        <f aca="false">(P25/P$60)*100</f>
        <v>2.47206953371656</v>
      </c>
      <c r="Q54" s="86" t="n">
        <f aca="false">(Q25/Q$60)*100</f>
        <v>4.36263877028181</v>
      </c>
      <c r="R54" s="134" t="n">
        <f aca="false">(R25/R$60)*100</f>
        <v>4.68968099445859</v>
      </c>
      <c r="S54" s="134" t="n">
        <f aca="false">(S25/S$60)*100</f>
        <v>2.65950116953117</v>
      </c>
      <c r="T54" s="134" t="n">
        <f aca="false">(T25/T$60)*100</f>
        <v>2.94540343133391</v>
      </c>
      <c r="U54" s="134" t="n">
        <f aca="false">(U25/U$60)*100</f>
        <v>5.21707186748597</v>
      </c>
      <c r="V54" s="134" t="n">
        <f aca="false">(V25/V$60)*100</f>
        <v>4.89306010528629</v>
      </c>
      <c r="W54" s="134" t="n">
        <f aca="false">(W25/W$60)*100</f>
        <v>4.55591778519217</v>
      </c>
      <c r="X54" s="134" t="n">
        <f aca="false">(X25/X$60)*100</f>
        <v>4.47075624967245</v>
      </c>
      <c r="Y54" s="134" t="n">
        <f aca="false">(Y25/Y$60)*100</f>
        <v>6.50756137257561</v>
      </c>
      <c r="Z54" s="134" t="n">
        <f aca="false">(Z25/Z$60)*100</f>
        <v>5.58588850552264</v>
      </c>
      <c r="AA54" s="134" t="n">
        <f aca="false">(AA25/AA$60)*100</f>
        <v>4.16992768489076</v>
      </c>
      <c r="AB54" s="134" t="n">
        <f aca="false">(AB25/AB$60)*100</f>
        <v>4.71169808342432</v>
      </c>
      <c r="AC54" s="134" t="n">
        <f aca="false">(AC25/AC$60)*100</f>
        <v>4.75701718538275</v>
      </c>
      <c r="AD54" s="134" t="n">
        <f aca="false">(AD25/AD$60)*100</f>
        <v>5.51205552589429</v>
      </c>
      <c r="AE54" s="134" t="n">
        <f aca="false">(AE25/AE$60)*100</f>
        <v>5.18725389543724</v>
      </c>
      <c r="AF54" s="134" t="n">
        <f aca="false">(AF25/AF$60)*100</f>
        <v>5.24783617204586</v>
      </c>
      <c r="AG54" s="134" t="n">
        <f aca="false">(AG25/AG$60)*100</f>
        <v>8.46755938493592</v>
      </c>
      <c r="AH54" s="134" t="n">
        <f aca="false">(AH25/AH$60)*100</f>
        <v>8.48127106403467</v>
      </c>
      <c r="AI54" s="134" t="n">
        <f aca="false">(AI25/AI$60)*100</f>
        <v>6.14471973793677</v>
      </c>
      <c r="AJ54" s="134" t="n">
        <f aca="false">(AJ25/AJ$60)*100</f>
        <v>6.68754581195442</v>
      </c>
      <c r="AK54" s="134" t="n">
        <f aca="false">(AK25/AK$60)*100</f>
        <v>10.141552877566</v>
      </c>
      <c r="AL54" s="134" t="n">
        <f aca="false">(AL25/AL$60)*100</f>
        <v>9.85695947185036</v>
      </c>
      <c r="AM54" s="134" t="n">
        <f aca="false">(AM25/AM$60)*100</f>
        <v>7.87311334518157</v>
      </c>
      <c r="AN54" s="134" t="n">
        <f aca="false">(AN25/AN$60)*100</f>
        <v>9.70816001296526</v>
      </c>
      <c r="AO54" s="134" t="n">
        <f aca="false">(AO25/AO$60)*100</f>
        <v>11.7673657747012</v>
      </c>
      <c r="AP54" s="134" t="n">
        <f aca="false">(AP25/AP$60)*100</f>
        <v>15.3316581184813</v>
      </c>
      <c r="AQ54" s="134" t="n">
        <f aca="false">(AQ25/AQ$60)*100</f>
        <v>10.8752274964943</v>
      </c>
      <c r="AR54" s="134" t="n">
        <f aca="false">(AR25/AR$60)*100</f>
        <v>10.9251077292314</v>
      </c>
      <c r="AS54" s="134" t="n">
        <f aca="false">(AS25/AS$60)*100</f>
        <v>14.2256353800443</v>
      </c>
      <c r="AT54" s="134" t="n">
        <f aca="false">(AT25/AT$60)*100</f>
        <v>13.3930491034862</v>
      </c>
      <c r="AU54" s="134" t="n">
        <f aca="false">(AU25/AU$60)*100</f>
        <v>8.53988801476583</v>
      </c>
      <c r="AV54" s="134" t="n">
        <f aca="false">(AV25/AV$60)*100</f>
        <v>8.96018692472204</v>
      </c>
      <c r="AW54" s="167"/>
      <c r="AY54" s="86"/>
    </row>
    <row r="55" s="34" customFormat="true" ht="20.15" hidden="false" customHeight="true" outlineLevel="0" collapsed="false">
      <c r="A55" s="36" t="s">
        <v>112</v>
      </c>
      <c r="B55" s="134" t="n">
        <f aca="false">(B26/B$60)*100</f>
        <v>0.000508397807418911</v>
      </c>
      <c r="C55" s="134" t="n">
        <f aca="false">(C26/C$60)*100</f>
        <v>0.000716705006531263</v>
      </c>
      <c r="D55" s="134" t="n">
        <f aca="false">(D26/D$60)*100</f>
        <v>0.000760153478607109</v>
      </c>
      <c r="E55" s="134" t="n">
        <f aca="false">(E26/E$60)*100</f>
        <v>8.61235777648061E-005</v>
      </c>
      <c r="F55" s="134" t="n">
        <f aca="false">(F26/F$60)*100</f>
        <v>0.00018380574634807</v>
      </c>
      <c r="G55" s="134" t="n">
        <f aca="false">(G26/G$60)*100</f>
        <v>0.000376178496696683</v>
      </c>
      <c r="H55" s="134" t="n">
        <f aca="false">(H26/H$60)*100</f>
        <v>0.000215775593382882</v>
      </c>
      <c r="I55" s="134" t="n">
        <f aca="false">(I26/I$60)*100</f>
        <v>0.000260075317812038</v>
      </c>
      <c r="J55" s="134" t="n">
        <f aca="false">(J26/J$60)*100</f>
        <v>0.000960970580286089</v>
      </c>
      <c r="K55" s="134" t="n">
        <f aca="false">(K26/K$60)*100</f>
        <v>0.00100787549221826</v>
      </c>
      <c r="L55" s="134" t="n">
        <f aca="false">(L26/L$60)*100</f>
        <v>0.00148575638506876</v>
      </c>
      <c r="M55" s="134" t="n">
        <f aca="false">(M26/M$60)*100</f>
        <v>0.00121391683640928</v>
      </c>
      <c r="N55" s="134" t="n">
        <f aca="false">(N26/N$60)*100</f>
        <v>0.00125283614481602</v>
      </c>
      <c r="O55" s="134" t="n">
        <f aca="false">(O26/O$60)*100</f>
        <v>0.00133758494261522</v>
      </c>
      <c r="P55" s="134" t="n">
        <f aca="false">(P26/P$60)*100</f>
        <v>0.00125784581326021</v>
      </c>
      <c r="Q55" s="86" t="n">
        <f aca="false">(Q26/Q$60)*100</f>
        <v>0.00146242527754056</v>
      </c>
      <c r="R55" s="134" t="n">
        <f aca="false">(R26/R$60)*100</f>
        <v>0.000502792100815165</v>
      </c>
      <c r="S55" s="134" t="n">
        <f aca="false">(S26/S$60)*100</f>
        <v>0.00119495576121224</v>
      </c>
      <c r="T55" s="134" t="n">
        <f aca="false">(T26/T$60)*100</f>
        <v>0.000289009747510575</v>
      </c>
      <c r="U55" s="134" t="n">
        <f aca="false">(U26/U$60)*100</f>
        <v>0.000656781547778075</v>
      </c>
      <c r="V55" s="134" t="n">
        <f aca="false">(V26/V$60)*100</f>
        <v>0.000596552554186857</v>
      </c>
      <c r="W55" s="134" t="n">
        <f aca="false">(W26/W$60)*100</f>
        <v>0.000598527876117464</v>
      </c>
      <c r="X55" s="134" t="n">
        <f aca="false">(X26/X$60)*100</f>
        <v>0.000628897856506472</v>
      </c>
      <c r="Y55" s="134" t="n">
        <f aca="false">(Y26/Y$60)*100</f>
        <v>0.0005425200054252</v>
      </c>
      <c r="Z55" s="134" t="n">
        <f aca="false">(Z26/Z$60)*100</f>
        <v>0</v>
      </c>
      <c r="AA55" s="134" t="n">
        <f aca="false">(AA26/AA$60)*100</f>
        <v>0</v>
      </c>
      <c r="AB55" s="134" t="n">
        <f aca="false">(AB26/AB$60)*100</f>
        <v>0</v>
      </c>
      <c r="AC55" s="134" t="n">
        <f aca="false">(AC26/AC$60)*100</f>
        <v>1.07543070999935E-005</v>
      </c>
      <c r="AD55" s="134" t="n">
        <f aca="false">(AD26/AD$60)*100</f>
        <v>0.000352375867592098</v>
      </c>
      <c r="AE55" s="134" t="n">
        <f aca="false">(AE26/AE$60)*100</f>
        <v>0.000129956204758996</v>
      </c>
      <c r="AF55" s="134" t="n">
        <f aca="false">(AF26/AF$60)*100</f>
        <v>0.00323414407846776</v>
      </c>
      <c r="AG55" s="134" t="n">
        <f aca="false">(AG26/AG$60)*100</f>
        <v>0.001432400464445</v>
      </c>
      <c r="AH55" s="134" t="n">
        <f aca="false">(AH26/AH$60)*100</f>
        <v>0.00335954635425025</v>
      </c>
      <c r="AI55" s="134" t="n">
        <f aca="false">(AI26/AI$60)*100</f>
        <v>0.00404274126455907</v>
      </c>
      <c r="AJ55" s="134" t="n">
        <f aca="false">(AJ26/AJ$60)*100</f>
        <v>0.00151929099753448</v>
      </c>
      <c r="AK55" s="134" t="n">
        <f aca="false">(AK26/AK$60)*100</f>
        <v>0.00218795821114369</v>
      </c>
      <c r="AL55" s="134" t="n">
        <f aca="false">(AL26/AL$60)*100</f>
        <v>0.00362185952686595</v>
      </c>
      <c r="AM55" s="134" t="n">
        <f aca="false">(AM26/AM$60)*100</f>
        <v>0.00519907689859147</v>
      </c>
      <c r="AN55" s="134" t="n">
        <f aca="false">(AN26/AN$60)*100</f>
        <v>0.00537518232402355</v>
      </c>
      <c r="AO55" s="134" t="n">
        <f aca="false">(AO26/AO$60)*100</f>
        <v>0.00336352469837334</v>
      </c>
      <c r="AP55" s="134" t="n">
        <f aca="false">(AP26/AP$60)*100</f>
        <v>0.00336190377841268</v>
      </c>
      <c r="AQ55" s="134" t="n">
        <f aca="false">(AQ26/AQ$60)*100</f>
        <v>0.00466927230957425</v>
      </c>
      <c r="AR55" s="134" t="n">
        <f aca="false">(AR26/AR$60)*100</f>
        <v>0.00470463099329079</v>
      </c>
      <c r="AS55" s="134" t="n">
        <f aca="false">(AS26/AS$60)*100</f>
        <v>0.00209524485954757</v>
      </c>
      <c r="AT55" s="134" t="n">
        <f aca="false">(AT26/AT$60)*100</f>
        <v>0.001602305406585</v>
      </c>
      <c r="AU55" s="134" t="n">
        <f aca="false">(AU26/AU$60)*100</f>
        <v>0.00172433533770073</v>
      </c>
      <c r="AV55" s="134" t="n">
        <f aca="false">(AV26/AV$60)*100</f>
        <v>0.00125542046246736</v>
      </c>
      <c r="AW55" s="167"/>
      <c r="AY55" s="86"/>
    </row>
    <row r="56" s="34" customFormat="true" ht="20.15" hidden="false" customHeight="true" outlineLevel="0" collapsed="false">
      <c r="A56" s="36" t="s">
        <v>113</v>
      </c>
      <c r="B56" s="134" t="n">
        <f aca="false">(B27/B$60)*100</f>
        <v>0.00530582439015372</v>
      </c>
      <c r="C56" s="134" t="n">
        <f aca="false">(C27/C$60)*100</f>
        <v>0.0129006901175627</v>
      </c>
      <c r="D56" s="134" t="n">
        <f aca="false">(D27/D$60)*100</f>
        <v>0.0175197277926591</v>
      </c>
      <c r="E56" s="134" t="n">
        <f aca="false">(E27/E$60)*100</f>
        <v>0.00847838776662424</v>
      </c>
      <c r="F56" s="134" t="n">
        <f aca="false">(F27/F$60)*100</f>
        <v>0.0148398955209442</v>
      </c>
      <c r="G56" s="134" t="n">
        <f aca="false">(G27/G$60)*100</f>
        <v>0.0776455928337996</v>
      </c>
      <c r="H56" s="134" t="n">
        <f aca="false">(H27/H$60)*100</f>
        <v>0.126060896667466</v>
      </c>
      <c r="I56" s="134" t="n">
        <f aca="false">(I27/I$60)*100</f>
        <v>0.059411605600982</v>
      </c>
      <c r="J56" s="134" t="n">
        <f aca="false">(J27/J$60)*100</f>
        <v>0.178410194296239</v>
      </c>
      <c r="K56" s="134" t="n">
        <f aca="false">(K27/K$60)*100</f>
        <v>0.513125820363773</v>
      </c>
      <c r="L56" s="134" t="n">
        <f aca="false">(L27/L$60)*100</f>
        <v>0.680378192534381</v>
      </c>
      <c r="M56" s="134" t="n">
        <f aca="false">(M27/M$60)*100</f>
        <v>0.188866942369813</v>
      </c>
      <c r="N56" s="134" t="n">
        <f aca="false">(N27/N$60)*100</f>
        <v>0.138334813061063</v>
      </c>
      <c r="O56" s="134" t="n">
        <f aca="false">(O27/O$60)*100</f>
        <v>0.837232632295511</v>
      </c>
      <c r="P56" s="134" t="n">
        <f aca="false">(P27/P$60)*100</f>
        <v>1.08120652570408</v>
      </c>
      <c r="Q56" s="86" t="n">
        <f aca="false">(Q27/Q$60)*100</f>
        <v>0.330294619982921</v>
      </c>
      <c r="R56" s="134" t="n">
        <f aca="false">(R27/R$60)*100</f>
        <v>0.503273497507435</v>
      </c>
      <c r="S56" s="134" t="n">
        <f aca="false">(S27/S$60)*100</f>
        <v>1.87241940404759</v>
      </c>
      <c r="T56" s="134" t="n">
        <f aca="false">(T27/T$60)*100</f>
        <v>2.0517590184178</v>
      </c>
      <c r="U56" s="134" t="n">
        <f aca="false">(U27/U$60)*100</f>
        <v>0.610984949683854</v>
      </c>
      <c r="V56" s="134" t="n">
        <f aca="false">(V27/V$60)*100</f>
        <v>0.981203361625972</v>
      </c>
      <c r="W56" s="134" t="n">
        <f aca="false">(W27/W$60)*100</f>
        <v>3.95316201003489</v>
      </c>
      <c r="X56" s="134" t="n">
        <f aca="false">(X27/X$60)*100</f>
        <v>3.53130077039987</v>
      </c>
      <c r="Y56" s="134" t="n">
        <f aca="false">(Y27/Y$60)*100</f>
        <v>0.899498168994982</v>
      </c>
      <c r="Z56" s="134" t="n">
        <f aca="false">(Z27/Z$60)*100</f>
        <v>1.58106026083371</v>
      </c>
      <c r="AA56" s="134" t="n">
        <f aca="false">(AA27/AA$60)*100</f>
        <v>4.95976510411324</v>
      </c>
      <c r="AB56" s="134" t="n">
        <f aca="false">(AB27/AB$60)*100</f>
        <v>4.91866721037608</v>
      </c>
      <c r="AC56" s="134" t="n">
        <f aca="false">(AC27/AC$60)*100</f>
        <v>1.43084980534704</v>
      </c>
      <c r="AD56" s="134" t="n">
        <f aca="false">(AD27/AD$60)*100</f>
        <v>1.71465029364656</v>
      </c>
      <c r="AE56" s="134" t="n">
        <f aca="false">(AE27/AE$60)*100</f>
        <v>5.95034373416159</v>
      </c>
      <c r="AF56" s="134" t="n">
        <f aca="false">(AF27/AF$60)*100</f>
        <v>5.24468155610047</v>
      </c>
      <c r="AG56" s="134" t="n">
        <f aca="false">(AG27/AG$60)*100</f>
        <v>1.42794049027161</v>
      </c>
      <c r="AH56" s="134" t="n">
        <f aca="false">(AH27/AH$60)*100</f>
        <v>1.91851495212111</v>
      </c>
      <c r="AI56" s="134" t="n">
        <f aca="false">(AI27/AI$60)*100</f>
        <v>6.38178556572379</v>
      </c>
      <c r="AJ56" s="134" t="n">
        <f aca="false">(AJ27/AJ$60)*100</f>
        <v>5.9718797894316</v>
      </c>
      <c r="AK56" s="134" t="n">
        <f aca="false">(AK27/AK$60)*100</f>
        <v>1.70097140762463</v>
      </c>
      <c r="AL56" s="134" t="n">
        <f aca="false">(AL27/AL$60)*100</f>
        <v>2.24931230515313</v>
      </c>
      <c r="AM56" s="134" t="n">
        <f aca="false">(AM27/AM$60)*100</f>
        <v>6.22694235921377</v>
      </c>
      <c r="AN56" s="134" t="n">
        <f aca="false">(AN27/AN$60)*100</f>
        <v>6.12470963211064</v>
      </c>
      <c r="AO56" s="134" t="n">
        <f aca="false">(AO27/AO$60)*100</f>
        <v>1.59295611346443</v>
      </c>
      <c r="AP56" s="134" t="n">
        <f aca="false">(AP27/AP$60)*100</f>
        <v>2.50762452239166</v>
      </c>
      <c r="AQ56" s="134" t="n">
        <f aca="false">(AQ27/AQ$60)*100</f>
        <v>8.18417519467733</v>
      </c>
      <c r="AR56" s="134" t="n">
        <f aca="false">(AR27/AR$60)*100</f>
        <v>5.7961326569574</v>
      </c>
      <c r="AS56" s="134" t="n">
        <f aca="false">(AS27/AS$60)*100</f>
        <v>1.46302543887685</v>
      </c>
      <c r="AT56" s="134" t="n">
        <f aca="false">(AT27/AT$60)*100</f>
        <v>2.06431940882105</v>
      </c>
      <c r="AU56" s="134" t="n">
        <f aca="false">(AU27/AU$60)*100</f>
        <v>6.67459860922009</v>
      </c>
      <c r="AV56" s="134" t="n">
        <f aca="false">(AV27/AV$60)*100</f>
        <v>6.16340552739475</v>
      </c>
      <c r="AW56" s="167"/>
      <c r="AY56" s="86"/>
    </row>
    <row r="57" s="34" customFormat="true" ht="20.15" hidden="false" customHeight="true" outlineLevel="0" collapsed="false">
      <c r="A57" s="36" t="s">
        <v>114</v>
      </c>
      <c r="B57" s="134" t="n">
        <f aca="false">(B28/B$60)*100</f>
        <v>0.78100071175693</v>
      </c>
      <c r="C57" s="134" t="n">
        <f aca="false">(C28/C$60)*100</f>
        <v>0.755580473256499</v>
      </c>
      <c r="D57" s="134" t="n">
        <f aca="false">(D28/D$60)*100</f>
        <v>1.03269866550834</v>
      </c>
      <c r="E57" s="134" t="n">
        <f aca="false">(E28/E$60)*100</f>
        <v>1.18367288351308</v>
      </c>
      <c r="F57" s="134" t="n">
        <f aca="false">(F28/F$60)*100</f>
        <v>1.26116861758731</v>
      </c>
      <c r="G57" s="134" t="n">
        <f aca="false">(G28/G$60)*100</f>
        <v>1.34198152023135</v>
      </c>
      <c r="H57" s="134" t="n">
        <f aca="false">(H28/H$60)*100</f>
        <v>1.47603692160153</v>
      </c>
      <c r="I57" s="134" t="n">
        <f aca="false">(I28/I$60)*100</f>
        <v>2.09640471880657</v>
      </c>
      <c r="J57" s="134" t="n">
        <f aca="false">(J28/J$60)*100</f>
        <v>1.82707534609956</v>
      </c>
      <c r="K57" s="134" t="n">
        <f aca="false">(K28/K$60)*100</f>
        <v>0.932390305644103</v>
      </c>
      <c r="L57" s="134" t="n">
        <f aca="false">(L28/L$60)*100</f>
        <v>1.29373772102161</v>
      </c>
      <c r="M57" s="134" t="n">
        <f aca="false">(M28/M$60)*100</f>
        <v>1.68220068720038</v>
      </c>
      <c r="N57" s="134" t="n">
        <f aca="false">(N28/N$60)*100</f>
        <v>1.23608562691132</v>
      </c>
      <c r="O57" s="134" t="n">
        <f aca="false">(O28/O$60)*100</f>
        <v>1.15738119976592</v>
      </c>
      <c r="P57" s="134" t="n">
        <f aca="false">(P28/P$60)*100</f>
        <v>0.934642331543</v>
      </c>
      <c r="Q57" s="86" t="n">
        <f aca="false">(Q28/Q$60)*100</f>
        <v>1.85343723313407</v>
      </c>
      <c r="R57" s="134" t="n">
        <f aca="false">(R28/R$60)*100</f>
        <v>2.39999786045915</v>
      </c>
      <c r="S57" s="134" t="n">
        <f aca="false">(S28/S$60)*100</f>
        <v>1.41522170243059</v>
      </c>
      <c r="T57" s="134" t="n">
        <f aca="false">(T28/T$60)*100</f>
        <v>1.02283177005334</v>
      </c>
      <c r="U57" s="134" t="n">
        <f aca="false">(U28/U$60)*100</f>
        <v>1.95081930715113</v>
      </c>
      <c r="V57" s="134" t="n">
        <f aca="false">(V28/V$60)*100</f>
        <v>2.10420831196559</v>
      </c>
      <c r="W57" s="134" t="n">
        <f aca="false">(W28/W$60)*100</f>
        <v>1.81510582482235</v>
      </c>
      <c r="X57" s="134" t="n">
        <f aca="false">(X28/X$60)*100</f>
        <v>1.34746606571983</v>
      </c>
      <c r="Y57" s="134" t="n">
        <f aca="false">(Y28/Y$60)*100</f>
        <v>2.07169175821692</v>
      </c>
      <c r="Z57" s="134" t="n">
        <f aca="false">(Z28/Z$60)*100</f>
        <v>2.25849011566087</v>
      </c>
      <c r="AA57" s="134" t="n">
        <f aca="false">(AA28/AA$60)*100</f>
        <v>1.19572520258488</v>
      </c>
      <c r="AB57" s="134" t="n">
        <f aca="false">(AB28/AB$60)*100</f>
        <v>1.51009589455545</v>
      </c>
      <c r="AC57" s="134" t="n">
        <f aca="false">(AC28/AC$60)*100</f>
        <v>1.29941066397092</v>
      </c>
      <c r="AD57" s="134" t="n">
        <f aca="false">(AD28/AD$60)*100</f>
        <v>1.92038441003737</v>
      </c>
      <c r="AE57" s="134" t="n">
        <f aca="false">(AE28/AE$60)*100</f>
        <v>1.12262667481059</v>
      </c>
      <c r="AF57" s="134" t="n">
        <f aca="false">(AF28/AF$60)*100</f>
        <v>1.67518059513553</v>
      </c>
      <c r="AG57" s="134" t="n">
        <f aca="false">(AG28/AG$60)*100</f>
        <v>2.12226406085532</v>
      </c>
      <c r="AH57" s="134" t="n">
        <f aca="false">(AH28/AH$60)*100</f>
        <v>1.67388862140908</v>
      </c>
      <c r="AI57" s="134" t="n">
        <f aca="false">(AI28/AI$60)*100</f>
        <v>1.23956166805324</v>
      </c>
      <c r="AJ57" s="134" t="n">
        <f aca="false">(AJ28/AJ$60)*100</f>
        <v>1.18733924168721</v>
      </c>
      <c r="AK57" s="134" t="n">
        <f aca="false">(AK28/AK$60)*100</f>
        <v>2.33033586876833</v>
      </c>
      <c r="AL57" s="134" t="n">
        <f aca="false">(AL28/AL$60)*100</f>
        <v>2.11592242802127</v>
      </c>
      <c r="AM57" s="134" t="n">
        <f aca="false">(AM28/AM$60)*100</f>
        <v>1.12204567760418</v>
      </c>
      <c r="AN57" s="134" t="n">
        <f aca="false">(AN28/AN$60)*100</f>
        <v>1.87804548646751</v>
      </c>
      <c r="AO57" s="134" t="n">
        <f aca="false">(AO28/AO$60)*100</f>
        <v>2.02453191904581</v>
      </c>
      <c r="AP57" s="134" t="n">
        <f aca="false">(AP28/AP$60)*100</f>
        <v>2.73356052000505</v>
      </c>
      <c r="AQ57" s="134" t="n">
        <f aca="false">(AQ28/AQ$60)*100</f>
        <v>1.57745323268789</v>
      </c>
      <c r="AR57" s="134" t="n">
        <f aca="false">(AR28/AR$60)*100</f>
        <v>1.61064746631757</v>
      </c>
      <c r="AS57" s="134" t="n">
        <f aca="false">(AS28/AS$60)*100</f>
        <v>2.52493578133693</v>
      </c>
      <c r="AT57" s="134" t="n">
        <f aca="false">(AT28/AT$60)*100</f>
        <v>1.90689888137559</v>
      </c>
      <c r="AU57" s="134" t="n">
        <f aca="false">(AU28/AU$60)*100</f>
        <v>1.36305259774567</v>
      </c>
      <c r="AV57" s="134" t="n">
        <f aca="false">(AV28/AV$60)*100</f>
        <v>0.967235002894852</v>
      </c>
      <c r="AW57" s="167"/>
      <c r="AY57" s="86"/>
    </row>
    <row r="58" s="34" customFormat="true" ht="20.15" hidden="false" customHeight="true" outlineLevel="0" collapsed="false">
      <c r="A58" s="36" t="s">
        <v>174</v>
      </c>
      <c r="B58" s="134" t="n">
        <f aca="false">B59-B53-B54-B55-B56-B57</f>
        <v>2.74467337751773</v>
      </c>
      <c r="C58" s="134" t="n">
        <f aca="false">C59-C53-C54-C55-C56-C57</f>
        <v>3.38514802270337</v>
      </c>
      <c r="D58" s="134" t="n">
        <f aca="false">D59-D53-D54-D55-D56-D57</f>
        <v>3.77225560462366</v>
      </c>
      <c r="E58" s="134" t="n">
        <f aca="false">E59-E53-E54-E55-E56-E57</f>
        <v>3.09762586003962</v>
      </c>
      <c r="F58" s="134" t="n">
        <f aca="false">F59-F53-F54-F55-F56-F57</f>
        <v>3.25202670020315</v>
      </c>
      <c r="G58" s="134" t="n">
        <f aca="false">G59-G53-G54-G55-G56-G57</f>
        <v>3.70887311029083</v>
      </c>
      <c r="H58" s="134" t="n">
        <f aca="false">H59-H53-H54-H55-H56-H57</f>
        <v>4.01362982498202</v>
      </c>
      <c r="I58" s="134" t="n">
        <f aca="false">I59-I53-I54-I55-I56-I57</f>
        <v>3.58703160435262</v>
      </c>
      <c r="J58" s="134" t="n">
        <f aca="false">J59-J53-J54-J55-J56-J57</f>
        <v>3.92961891510425</v>
      </c>
      <c r="K58" s="134" t="n">
        <f aca="false">K59-K53-K54-K55-K56-K57</f>
        <v>3.52504453403338</v>
      </c>
      <c r="L58" s="134" t="n">
        <f aca="false">L59-L53-L54-L55-L56-L57</f>
        <v>4.35219793713163</v>
      </c>
      <c r="M58" s="134" t="n">
        <f aca="false">M59-M53-M54-M55-M56-M57</f>
        <v>4.37820710655721</v>
      </c>
      <c r="N58" s="134" t="n">
        <f aca="false">N59-N53-N54-N55-N56-N57</f>
        <v>4.08370326526586</v>
      </c>
      <c r="O58" s="134" t="n">
        <f aca="false">O59-O53-O54-O55-O56-O57</f>
        <v>6.04544205988081</v>
      </c>
      <c r="P58" s="134" t="n">
        <f aca="false">P59-P53-P54-P55-P56-P57</f>
        <v>5.60948918881524</v>
      </c>
      <c r="Q58" s="86" t="n">
        <f aca="false">Q59-Q53-Q54-Q55-Q56-Q57</f>
        <v>4.73828992314261</v>
      </c>
      <c r="R58" s="134" t="n">
        <f aca="false">R59-R53-R54-R55-R56-R57</f>
        <v>4.88739596482595</v>
      </c>
      <c r="S58" s="134" t="n">
        <f aca="false">S59-S53-S54-S55-S56-S57</f>
        <v>6.92731109529137</v>
      </c>
      <c r="T58" s="134" t="n">
        <f aca="false">T59-T53-T54-T55-T56-T57</f>
        <v>7.76990883056147</v>
      </c>
      <c r="U58" s="134" t="n">
        <f aca="false">U59-U53-U54-U55-U56-U57</f>
        <v>7.44328301718764</v>
      </c>
      <c r="V58" s="134" t="n">
        <f aca="false">V59-V53-V54-V55-V56-V57</f>
        <v>7.28400087913008</v>
      </c>
      <c r="W58" s="134" t="n">
        <f aca="false">W59-W53-W54-W55-W56-W57</f>
        <v>8.93712910373634</v>
      </c>
      <c r="X58" s="134" t="n">
        <f aca="false">X59-X53-X54-X55-X56-X57</f>
        <v>9.24924008175672</v>
      </c>
      <c r="Y58" s="134" t="n">
        <f aca="false">Y59-Y53-Y54-Y55-Y56-Y57</f>
        <v>9.29045164790452</v>
      </c>
      <c r="Z58" s="134" t="n">
        <f aca="false">Z59-Z53-Z54-Z55-Z56-Z57</f>
        <v>9.25315192153289</v>
      </c>
      <c r="AA58" s="134" t="n">
        <f aca="false">AA59-AA53-AA54-AA55-AA56-AA57</f>
        <v>9.88277002769515</v>
      </c>
      <c r="AB58" s="134" t="n">
        <f aca="false">AB59-AB53-AB54-AB55-AB56-AB57</f>
        <v>8.18539614054012</v>
      </c>
      <c r="AC58" s="134" t="n">
        <f aca="false">AC59-AC53-AC54-AC55-AC56-AC57</f>
        <v>8.18068311358699</v>
      </c>
      <c r="AD58" s="134" t="n">
        <f aca="false">AD59-AD53-AD54-AD55-AD56-AD57</f>
        <v>9.57374265883609</v>
      </c>
      <c r="AE58" s="134" t="n">
        <f aca="false">AE59-AE53-AE54-AE55-AE56-AE57</f>
        <v>10.1706974749509</v>
      </c>
      <c r="AF58" s="134" t="n">
        <f aca="false">AF59-AF53-AF54-AF55-AF56-AF57</f>
        <v>10.2927430578567</v>
      </c>
      <c r="AG58" s="134" t="n">
        <f aca="false">AG59-AG53-AG54-AG55-AG56-AG57</f>
        <v>7.96149881175871</v>
      </c>
      <c r="AH58" s="134" t="n">
        <f aca="false">AH59-AH53-AH54-AH55-AH56-AH57</f>
        <v>8.28379607339646</v>
      </c>
      <c r="AI58" s="134" t="n">
        <f aca="false">AI59-AI53-AI54-AI55-AI56-AI57</f>
        <v>11.2259515391015</v>
      </c>
      <c r="AJ58" s="134" t="n">
        <f aca="false">AJ59-AJ53-AJ54-AJ55-AJ56-AJ57</f>
        <v>11.7177450523089</v>
      </c>
      <c r="AK58" s="134" t="n">
        <f aca="false">AK59-AK53-AK54-AK55-AK56-AK57</f>
        <v>11.2216596407625</v>
      </c>
      <c r="AL58" s="134" t="n">
        <f aca="false">AL59-AL53-AL54-AL55-AL56-AL57</f>
        <v>10.2227099761599</v>
      </c>
      <c r="AM58" s="134" t="n">
        <f aca="false">AM59-AM53-AM54-AM55-AM56-AM57</f>
        <v>12.0243640414865</v>
      </c>
      <c r="AN58" s="134" t="n">
        <f aca="false">AN59-AN53-AN54-AN55-AN56-AN57</f>
        <v>12.1976662524985</v>
      </c>
      <c r="AO58" s="134" t="n">
        <f aca="false">AO59-AO53-AO54-AO55-AO56-AO57</f>
        <v>11.810850524044</v>
      </c>
      <c r="AP58" s="134" t="n">
        <f aca="false">AP59-AP53-AP54-AP55-AP56-AP57</f>
        <v>11.8497355225867</v>
      </c>
      <c r="AQ58" s="134" t="n">
        <f aca="false">AQ59-AQ53-AQ54-AQ55-AQ56-AQ57</f>
        <v>14.7530805263001</v>
      </c>
      <c r="AR58" s="134" t="n">
        <f aca="false">AR59-AR53-AR54-AR55-AR56-AR57</f>
        <v>12.4739813451154</v>
      </c>
      <c r="AS58" s="134" t="n">
        <f aca="false">AS59-AS53-AS54-AS55-AS56-AS57</f>
        <v>11.774329107331</v>
      </c>
      <c r="AT58" s="134" t="n">
        <f aca="false">AT59-AT53-AT54-AT55-AT56-AT57</f>
        <v>12.4381468261797</v>
      </c>
      <c r="AU58" s="134" t="n">
        <f aca="false">AU59-AU53-AU54-AU55-AU56-AU57</f>
        <v>13.5895005911022</v>
      </c>
      <c r="AV58" s="134" t="n">
        <f aca="false">AV59-AV53-AV54-AV55-AV56-AV57</f>
        <v>13.6899909018941</v>
      </c>
      <c r="AW58" s="167"/>
      <c r="AY58" s="86"/>
    </row>
    <row r="59" s="34" customFormat="true" ht="20.15" hidden="false" customHeight="true" outlineLevel="0" collapsed="false">
      <c r="A59" s="36" t="s">
        <v>175</v>
      </c>
      <c r="B59" s="134" t="n">
        <f aca="false">(B36/B$60)*100</f>
        <v>5.77602765684072</v>
      </c>
      <c r="C59" s="134" t="n">
        <f aca="false">(C36/C$60)*100</f>
        <v>6.07205197267273</v>
      </c>
      <c r="D59" s="134" t="n">
        <f aca="false">(D36/D$60)*100</f>
        <v>8.15268225584594</v>
      </c>
      <c r="E59" s="134" t="n">
        <f aca="false">(E36/E$60)*100</f>
        <v>7.58083654701869</v>
      </c>
      <c r="F59" s="134" t="n">
        <f aca="false">(F36/F$60)*100</f>
        <v>7.81218922317887</v>
      </c>
      <c r="G59" s="134" t="n">
        <f aca="false">(G36/G$60)*100</f>
        <v>9.38539486986575</v>
      </c>
      <c r="H59" s="134" t="n">
        <f aca="false">(H36/H$60)*100</f>
        <v>9.22803883960681</v>
      </c>
      <c r="I59" s="134" t="n">
        <f aca="false">(I36/I$60)*100</f>
        <v>11.9165470320205</v>
      </c>
      <c r="J59" s="134" t="n">
        <f aca="false">(J36/J$60)*100</f>
        <v>11.0134635982342</v>
      </c>
      <c r="K59" s="134" t="n">
        <f aca="false">(K36/K$60)*100</f>
        <v>9.53270907556722</v>
      </c>
      <c r="L59" s="134" t="n">
        <f aca="false">(L36/L$60)*100</f>
        <v>11.675221021611</v>
      </c>
      <c r="M59" s="134" t="n">
        <f aca="false">(M36/M$60)*100</f>
        <v>12.9661029154579</v>
      </c>
      <c r="N59" s="134" t="n">
        <f aca="false">(N36/N$60)*100</f>
        <v>12.1468383150834</v>
      </c>
      <c r="O59" s="134" t="n">
        <f aca="false">(O36/O$60)*100</f>
        <v>15.7904291020267</v>
      </c>
      <c r="P59" s="134" t="n">
        <f aca="false">(P36/P$60)*100</f>
        <v>13.5810492949774</v>
      </c>
      <c r="Q59" s="86" t="n">
        <f aca="false">(Q36/Q$60)*100</f>
        <v>18.020548676345</v>
      </c>
      <c r="R59" s="134" t="n">
        <f aca="false">(R36/R$60)*100</f>
        <v>19.6121012430732</v>
      </c>
      <c r="S59" s="134" t="n">
        <f aca="false">(S36/S$60)*100</f>
        <v>16.7356223939795</v>
      </c>
      <c r="T59" s="134" t="n">
        <f aca="false">(T36/T$60)*100</f>
        <v>17.5788996610704</v>
      </c>
      <c r="U59" s="134" t="n">
        <f aca="false">(U36/U$60)*100</f>
        <v>21.8663839166444</v>
      </c>
      <c r="V59" s="134" t="n">
        <f aca="false">(V36/V$60)*100</f>
        <v>22.7575170854745</v>
      </c>
      <c r="W59" s="134" t="n">
        <f aca="false">(W36/W$60)*100</f>
        <v>25.3203270254438</v>
      </c>
      <c r="X59" s="134" t="n">
        <f aca="false">(X36/X$60)*100</f>
        <v>23.5899848016351</v>
      </c>
      <c r="Y59" s="134" t="n">
        <f aca="false">(Y36/Y$60)*100</f>
        <v>26.822403815724</v>
      </c>
      <c r="Z59" s="134" t="n">
        <f aca="false">(Z36/Z$60)*100</f>
        <v>25.5404162055422</v>
      </c>
      <c r="AA59" s="134" t="n">
        <f aca="false">(AA36/AA$60)*100</f>
        <v>25.2819007077649</v>
      </c>
      <c r="AB59" s="134" t="n">
        <f aca="false">(AB36/AB$60)*100</f>
        <v>25.375909288223</v>
      </c>
      <c r="AC59" s="134" t="n">
        <f aca="false">(AC36/AC$60)*100</f>
        <v>21.9839868367281</v>
      </c>
      <c r="AD59" s="134" t="n">
        <f aca="false">(AD36/AD$60)*100</f>
        <v>26.9917885744794</v>
      </c>
      <c r="AE59" s="134" t="n">
        <f aca="false">(AE36/AE$60)*100</f>
        <v>30.4702205356795</v>
      </c>
      <c r="AF59" s="134" t="n">
        <f aca="false">(AF36/AF$60)*100</f>
        <v>29.9259593081052</v>
      </c>
      <c r="AG59" s="134" t="n">
        <f aca="false">(AG36/AG$60)*100</f>
        <v>29.9248423816913</v>
      </c>
      <c r="AH59" s="134" t="n">
        <f aca="false">(AH36/AH$60)*100</f>
        <v>30.5907131011609</v>
      </c>
      <c r="AI59" s="134" t="n">
        <f aca="false">(AI36/AI$60)*100</f>
        <v>32.063227953411</v>
      </c>
      <c r="AJ59" s="134" t="n">
        <f aca="false">(AJ36/AJ$60)*100</f>
        <v>32.9585260211901</v>
      </c>
      <c r="AK59" s="134" t="n">
        <f aca="false">(AK36/AK$60)*100</f>
        <v>36.6657922470674</v>
      </c>
      <c r="AL59" s="134" t="n">
        <f aca="false">(AL36/AL$60)*100</f>
        <v>35.7144576379974</v>
      </c>
      <c r="AM59" s="134" t="n">
        <f aca="false">(AM36/AM$60)*100</f>
        <v>35.2675535160084</v>
      </c>
      <c r="AN59" s="134" t="n">
        <f aca="false">(AN36/AN$60)*100</f>
        <v>39.0933634055427</v>
      </c>
      <c r="AO59" s="134" t="n">
        <f aca="false">(AO36/AO$60)*100</f>
        <v>37.7030111007795</v>
      </c>
      <c r="AP59" s="134" t="n">
        <f aca="false">(AP36/AP$60)*100</f>
        <v>47.1986735970076</v>
      </c>
      <c r="AQ59" s="134" t="n">
        <f aca="false">(AQ36/AQ$60)*100</f>
        <v>44.4591998090521</v>
      </c>
      <c r="AR59" s="134" t="n">
        <f aca="false">(AR36/AR$60)*100</f>
        <v>39.87512954781</v>
      </c>
      <c r="AS59" s="134" t="n">
        <f aca="false">(AS36/AS$60)*100</f>
        <v>40.7498609088864</v>
      </c>
      <c r="AT59" s="134" t="n">
        <f aca="false">(AT36/AT$60)*100</f>
        <v>41.6993405437077</v>
      </c>
      <c r="AU59" s="134" t="n">
        <f aca="false">(AU36/AU$60)*100</f>
        <v>37.5147637591614</v>
      </c>
      <c r="AV59" s="134" t="n">
        <f aca="false">(AV36/AV$60)*100</f>
        <v>35.884879420557</v>
      </c>
      <c r="AW59" s="167"/>
      <c r="AY59" s="86"/>
    </row>
    <row r="60" customFormat="false" ht="45" hidden="false" customHeight="true" outlineLevel="0" collapsed="false">
      <c r="A60" s="140" t="s">
        <v>245</v>
      </c>
      <c r="B60" s="141" t="n">
        <v>108183</v>
      </c>
      <c r="C60" s="141" t="n">
        <v>86507</v>
      </c>
      <c r="D60" s="142" t="n">
        <v>82878</v>
      </c>
      <c r="E60" s="141" t="n">
        <v>104501</v>
      </c>
      <c r="F60" s="142" t="n">
        <v>103370</v>
      </c>
      <c r="G60" s="141" t="n">
        <v>85066</v>
      </c>
      <c r="H60" s="142" t="n">
        <v>83420</v>
      </c>
      <c r="I60" s="141" t="n">
        <v>96126</v>
      </c>
      <c r="J60" s="142" t="n">
        <v>99899</v>
      </c>
      <c r="K60" s="141" t="n">
        <v>85328</v>
      </c>
      <c r="L60" s="142" t="n">
        <v>81440</v>
      </c>
      <c r="M60" s="141" t="n">
        <v>97206</v>
      </c>
      <c r="N60" s="142" t="n">
        <v>101370</v>
      </c>
      <c r="O60" s="141" t="n">
        <v>83733</v>
      </c>
      <c r="P60" s="142" t="n">
        <v>79501</v>
      </c>
      <c r="Q60" s="141" t="n">
        <v>93680</v>
      </c>
      <c r="R60" s="142" t="n">
        <v>93478</v>
      </c>
      <c r="S60" s="141" t="n">
        <v>78664</v>
      </c>
      <c r="T60" s="142" t="n">
        <v>76122</v>
      </c>
      <c r="U60" s="141" t="n">
        <v>89832</v>
      </c>
      <c r="V60" s="142" t="n">
        <v>95549</v>
      </c>
      <c r="W60" s="141" t="n">
        <v>78526</v>
      </c>
      <c r="X60" s="142" t="n">
        <v>76324</v>
      </c>
      <c r="Y60" s="141" t="n">
        <v>88476</v>
      </c>
      <c r="Z60" s="142" t="n">
        <v>92166</v>
      </c>
      <c r="AA60" s="141" t="n">
        <v>77992</v>
      </c>
      <c r="AB60" s="142" t="n">
        <v>76021</v>
      </c>
      <c r="AC60" s="141" t="n">
        <v>92986</v>
      </c>
      <c r="AD60" s="142" t="n">
        <v>93650</v>
      </c>
      <c r="AE60" s="141" t="n">
        <v>76949</v>
      </c>
      <c r="AF60" s="142" t="n">
        <v>75445</v>
      </c>
      <c r="AG60" s="141" t="n">
        <v>92153</v>
      </c>
      <c r="AH60" s="142" t="n">
        <v>93465</v>
      </c>
      <c r="AI60" s="141" t="n">
        <v>76928</v>
      </c>
      <c r="AJ60" s="142" t="n">
        <v>75035</v>
      </c>
      <c r="AK60" s="141" t="n">
        <v>87296</v>
      </c>
      <c r="AL60" s="142" t="n">
        <v>87248</v>
      </c>
      <c r="AM60" s="141" t="n">
        <v>75398</v>
      </c>
      <c r="AN60" s="142" t="n">
        <v>74044</v>
      </c>
      <c r="AO60" s="141" t="n">
        <v>87111</v>
      </c>
      <c r="AP60" s="142" t="n">
        <v>87153</v>
      </c>
      <c r="AQ60" s="141" t="n">
        <v>67034</v>
      </c>
      <c r="AR60" s="142" t="n">
        <v>73332</v>
      </c>
      <c r="AS60" s="141" t="n">
        <v>84477</v>
      </c>
      <c r="AT60" s="142" t="n">
        <v>83629.5</v>
      </c>
      <c r="AU60" s="141" t="n">
        <v>72491.7</v>
      </c>
      <c r="AV60" s="141" t="n">
        <v>67706.4</v>
      </c>
      <c r="AW60" s="171"/>
    </row>
    <row r="61" customFormat="false" ht="20.15" hidden="false" customHeight="true" outlineLevel="0" collapsed="false">
      <c r="Z61" s="172"/>
      <c r="AA61" s="172"/>
      <c r="AB61" s="172"/>
      <c r="AC61" s="172"/>
      <c r="AD61" s="172"/>
      <c r="AE61" s="172"/>
      <c r="AF61" s="172"/>
      <c r="AG61" s="172"/>
      <c r="AH61" s="172"/>
      <c r="AI61" s="172"/>
      <c r="AJ61" s="172"/>
      <c r="AK61" s="172"/>
      <c r="AL61" s="172"/>
      <c r="AM61" s="172"/>
      <c r="AN61" s="172"/>
      <c r="AO61" s="172"/>
      <c r="AP61" s="172"/>
      <c r="AQ61" s="172"/>
    </row>
    <row r="62" customFormat="false" ht="20.15" hidden="false" customHeight="true" outlineLevel="0" collapsed="false">
      <c r="A62" s="173"/>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5"/>
      <c r="AI62" s="175"/>
      <c r="AJ62" s="175"/>
      <c r="AK62" s="175"/>
      <c r="AL62" s="175"/>
      <c r="AM62" s="175"/>
      <c r="AN62" s="175"/>
      <c r="AO62" s="175"/>
      <c r="AP62" s="175"/>
      <c r="AQ62" s="175"/>
      <c r="AR62" s="175"/>
      <c r="AS62" s="175"/>
      <c r="AT62" s="175"/>
    </row>
    <row r="63" s="149" customFormat="true" ht="20.15" hidden="false" customHeight="true" outlineLevel="0" collapsed="false">
      <c r="A63" s="173"/>
      <c r="B63" s="176"/>
      <c r="C63" s="176"/>
      <c r="D63" s="176"/>
      <c r="E63" s="176"/>
      <c r="F63" s="176"/>
    </row>
    <row r="64" s="149" customFormat="true" ht="20.15" hidden="false" customHeight="true" outlineLevel="0" collapsed="false">
      <c r="A64" s="173"/>
      <c r="B64" s="176"/>
      <c r="C64" s="176"/>
      <c r="D64" s="176"/>
      <c r="E64" s="176"/>
      <c r="F64" s="176"/>
      <c r="AH64" s="177"/>
      <c r="AI64" s="177"/>
      <c r="AJ64" s="177"/>
      <c r="AK64" s="177"/>
      <c r="AL64" s="177"/>
      <c r="AM64" s="177"/>
      <c r="AN64" s="177"/>
      <c r="AO64" s="177"/>
      <c r="AP64" s="177"/>
      <c r="AQ64" s="177"/>
      <c r="AR64" s="177"/>
      <c r="AS64" s="177"/>
      <c r="AT64" s="177"/>
    </row>
    <row r="65" s="149" customFormat="true" ht="20.15" hidden="false" customHeight="true" outlineLevel="0" collapsed="false">
      <c r="A65" s="173"/>
      <c r="B65" s="176"/>
      <c r="C65" s="176"/>
      <c r="D65" s="176"/>
      <c r="E65" s="176"/>
      <c r="F65" s="176"/>
    </row>
    <row r="66" s="149" customFormat="true" ht="20.15" hidden="false" customHeight="true" outlineLevel="0" collapsed="false">
      <c r="A66" s="173"/>
      <c r="B66" s="176"/>
      <c r="C66" s="176"/>
      <c r="D66" s="176"/>
      <c r="E66" s="176"/>
      <c r="F66" s="176"/>
      <c r="AH66" s="177"/>
      <c r="AI66" s="177"/>
      <c r="AJ66" s="177"/>
      <c r="AK66" s="177"/>
      <c r="AL66" s="177"/>
      <c r="AM66" s="177"/>
      <c r="AN66" s="177"/>
      <c r="AO66" s="177"/>
      <c r="AP66" s="177"/>
      <c r="AQ66" s="177"/>
      <c r="AR66" s="177"/>
      <c r="AS66" s="177"/>
      <c r="AT66" s="177"/>
    </row>
    <row r="67" s="149" customFormat="true" ht="20.15" hidden="false" customHeight="true" outlineLevel="0" collapsed="false">
      <c r="A67" s="173"/>
      <c r="B67" s="176"/>
      <c r="C67" s="176"/>
      <c r="D67" s="176"/>
      <c r="E67" s="176"/>
      <c r="F67" s="176"/>
      <c r="AH67" s="178"/>
      <c r="AI67" s="178"/>
      <c r="AJ67" s="178"/>
      <c r="AK67" s="178"/>
      <c r="AL67" s="178"/>
      <c r="AM67" s="178"/>
      <c r="AN67" s="178"/>
      <c r="AO67" s="178"/>
      <c r="AP67" s="178"/>
      <c r="AQ67" s="178"/>
      <c r="AR67" s="178"/>
      <c r="AS67" s="178"/>
      <c r="AT67" s="178"/>
    </row>
    <row r="68" s="149" customFormat="true" ht="20.15" hidden="false" customHeight="true" outlineLevel="0" collapsed="false">
      <c r="A68" s="173"/>
      <c r="B68" s="176"/>
      <c r="C68" s="176"/>
      <c r="D68" s="176"/>
      <c r="E68" s="176"/>
      <c r="F68" s="176"/>
    </row>
    <row r="69" s="149" customFormat="true" ht="20.15" hidden="false" customHeight="true" outlineLevel="0" collapsed="false">
      <c r="A69" s="173"/>
      <c r="B69" s="176"/>
      <c r="C69" s="176"/>
      <c r="D69" s="176"/>
      <c r="E69" s="176"/>
      <c r="F69" s="176"/>
    </row>
    <row r="70" s="149" customFormat="true" ht="20.15" hidden="false" customHeight="true" outlineLevel="0" collapsed="false">
      <c r="A70" s="173"/>
      <c r="B70" s="176"/>
      <c r="C70" s="176"/>
      <c r="D70" s="176"/>
      <c r="E70" s="176"/>
      <c r="F70" s="176"/>
    </row>
    <row r="71" s="149" customFormat="true" ht="20.15" hidden="false" customHeight="true" outlineLevel="0" collapsed="false">
      <c r="A71" s="173"/>
    </row>
    <row r="72" s="149" customFormat="true" ht="20.15" hidden="false" customHeight="true" outlineLevel="0" collapsed="false">
      <c r="A72" s="173"/>
    </row>
    <row r="73" s="149" customFormat="true" ht="20.15" hidden="false" customHeight="true" outlineLevel="0" collapsed="false">
      <c r="A73" s="173"/>
      <c r="AP73" s="26"/>
      <c r="AQ73" s="26"/>
      <c r="AR73" s="26"/>
      <c r="AS73" s="26"/>
    </row>
    <row r="74" customFormat="false" ht="20.15" hidden="false" customHeight="true" outlineLevel="0" collapsed="false">
      <c r="A74" s="173"/>
    </row>
    <row r="75" customFormat="false" ht="20.15" hidden="false" customHeight="true" outlineLevel="0" collapsed="false">
      <c r="A75" s="173"/>
      <c r="AP75" s="149"/>
      <c r="AQ75" s="149"/>
      <c r="AR75" s="149"/>
      <c r="AS75" s="149"/>
    </row>
    <row r="76" s="149" customFormat="true" ht="20.15" hidden="false" customHeight="true" outlineLevel="0" collapsed="false">
      <c r="A76" s="173"/>
      <c r="B76" s="26"/>
      <c r="C76" s="26"/>
      <c r="D76" s="26"/>
    </row>
    <row r="77" s="149" customFormat="true" ht="20.15" hidden="false" customHeight="true" outlineLevel="0" collapsed="false">
      <c r="A77" s="173"/>
      <c r="B77" s="26"/>
      <c r="C77" s="26"/>
      <c r="D77" s="26"/>
    </row>
    <row r="78" s="149" customFormat="true" ht="20.15" hidden="false" customHeight="true" outlineLevel="0" collapsed="false">
      <c r="A78" s="179"/>
      <c r="B78" s="26"/>
      <c r="C78" s="26"/>
      <c r="D78" s="26"/>
      <c r="AP78" s="26"/>
      <c r="AQ78" s="26"/>
      <c r="AR78" s="26"/>
      <c r="AS78" s="26"/>
    </row>
    <row r="80" customFormat="false" ht="20.15" hidden="false" customHeight="true" outlineLevel="0" collapsed="false">
      <c r="A80" s="15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6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 r:id="rId4"/>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Props1.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3.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4.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5.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398</TotalTime>
  <Application>LibreOffice/7.2.5.2.0$Linux_X86_64 LibreOffice_project/20$Build-2</Application>
  <AppVersion>15.0000</AppVersion>
  <Company>DTI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2001-08-09T16:44:41Z</dcterms:created>
  <dc:creator>energy.stats@beis.gov.uk</dc:creator>
  <dc:description/>
  <cp:keywords>Renewables Renewables Renewables electricity capacity generation</cp:keywords>
  <dc:language>en-GB</dc:language>
  <cp:lastModifiedBy/>
  <cp:lastPrinted>2021-03-15T09:40:57Z</cp:lastPrinted>
  <dcterms:modified xsi:type="dcterms:W3CDTF">2022-03-16T01:05:21Z</dcterms:modified>
  <cp:revision>2</cp:revision>
  <dc:subject/>
  <dc:title>Renewable electricity capacity and generation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ActionId">
    <vt:lpwstr>0396c423-d520-4bb5-8002-00009aec0576</vt:lpwstr>
  </property>
  <property fmtid="{D5CDD505-2E9C-101B-9397-08002B2CF9AE}" pid="4" name="MSIP_Label_ba62f585-b40f-4ab9-bafe-39150f03d124_ContentBits">
    <vt:lpwstr>0</vt:lpwstr>
  </property>
  <property fmtid="{D5CDD505-2E9C-101B-9397-08002B2CF9AE}" pid="5" name="MSIP_Label_ba62f585-b40f-4ab9-bafe-39150f03d124_Enabled">
    <vt:lpwstr>true</vt:lpwstr>
  </property>
  <property fmtid="{D5CDD505-2E9C-101B-9397-08002B2CF9AE}" pid="6" name="MSIP_Label_ba62f585-b40f-4ab9-bafe-39150f03d124_Method">
    <vt:lpwstr>Standard</vt:lpwstr>
  </property>
  <property fmtid="{D5CDD505-2E9C-101B-9397-08002B2CF9AE}" pid="7" name="MSIP_Label_ba62f585-b40f-4ab9-bafe-39150f03d124_Name">
    <vt:lpwstr>OFFICIAL</vt:lpwstr>
  </property>
  <property fmtid="{D5CDD505-2E9C-101B-9397-08002B2CF9AE}" pid="8" name="MSIP_Label_ba62f585-b40f-4ab9-bafe-39150f03d124_SetDate">
    <vt:lpwstr>2019-09-17T09:34:54Z</vt:lpwstr>
  </property>
  <property fmtid="{D5CDD505-2E9C-101B-9397-08002B2CF9AE}" pid="9" name="MSIP_Label_ba62f585-b40f-4ab9-bafe-39150f03d124_SiteId">
    <vt:lpwstr>cbac7005-02c1-43eb-b497-e6492d1b2dd8</vt:lpwstr>
  </property>
</Properties>
</file>