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nm1\Downloads\"/>
    </mc:Choice>
  </mc:AlternateContent>
  <xr:revisionPtr revIDLastSave="0" documentId="8_{F93A0AAC-BDF3-4D7B-9797-D88A0908222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ble1" sheetId="6" r:id="rId1"/>
    <sheet name="table2" sheetId="7" r:id="rId2"/>
    <sheet name="table3" sheetId="9" r:id="rId3"/>
    <sheet name="Crowdfunding" sheetId="1" r:id="rId4"/>
    <sheet name="Sheet1" sheetId="10" r:id="rId5"/>
    <sheet name="Sheet2" sheetId="11" r:id="rId6"/>
  </sheets>
  <definedNames>
    <definedName name="_xlnm._FilterDatabase" localSheetId="3" hidden="1">Crowdfunding!$A$1:$T$1001</definedName>
    <definedName name="_xlnm._FilterDatabase" localSheetId="4" hidden="1">Sheet1!$A$1:$H$1</definedName>
    <definedName name="_xlnm._FilterDatabase" localSheetId="5" hidden="1">Sheet2!$A$1:$D$1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C2" i="10"/>
  <c r="C13" i="10"/>
  <c r="B13" i="10"/>
  <c r="D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D3" i="10"/>
  <c r="C3" i="10"/>
  <c r="C5" i="10"/>
  <c r="D4" i="10"/>
  <c r="C4" i="10"/>
  <c r="B12" i="10"/>
  <c r="B11" i="10"/>
  <c r="B10" i="10"/>
  <c r="B9" i="10"/>
  <c r="B8" i="10"/>
  <c r="B7" i="10"/>
  <c r="B6" i="10"/>
  <c r="B5" i="10"/>
  <c r="B4" i="10"/>
  <c r="B3" i="10"/>
  <c r="B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T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2" i="1"/>
  <c r="O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</calcChain>
</file>

<file path=xl/sharedStrings.xml><?xml version="1.0" encoding="utf-8"?>
<sst xmlns="http://schemas.openxmlformats.org/spreadsheetml/2006/main" count="8123" uniqueCount="2105">
  <si>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</si>
  <si>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</si>
  <si>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</si>
  <si>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</si>
  <si>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</si>
  <si>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</si>
  <si>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</si>
  <si>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</si>
  <si>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</si>
  <si>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</si>
  <si>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</si>
  <si>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</si>
  <si>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</si>
  <si>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</si>
  <si>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</si>
  <si>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</si>
  <si>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</si>
  <si>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</si>
  <si>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</si>
  <si>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</si>
  <si>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</si>
  <si>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</si>
  <si>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</si>
  <si>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</si>
  <si>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</si>
  <si>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</si>
  <si>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</si>
  <si>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</si>
  <si>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</si>
  <si>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</si>
  <si>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</si>
  <si>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</si>
  <si>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</si>
  <si>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</si>
  <si>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</si>
  <si>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</si>
  <si>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</si>
  <si>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</si>
  <si>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</si>
  <si>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</si>
  <si>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</si>
  <si>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</si>
  <si>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</si>
  <si>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</si>
  <si>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</si>
  <si>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</si>
  <si>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</si>
  <si>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</si>
  <si>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</si>
  <si>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</si>
  <si>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</si>
  <si>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</si>
  <si>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</si>
  <si>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</si>
  <si>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</si>
  <si>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</si>
  <si>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</si>
  <si>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</si>
  <si>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</si>
  <si>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</si>
  <si>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</si>
  <si>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</si>
  <si>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</si>
  <si>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</si>
  <si>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</si>
  <si>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</si>
  <si>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</si>
  <si>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</si>
  <si>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</si>
  <si>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</si>
  <si>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</si>
  <si>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</si>
  <si>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</si>
  <si>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</si>
  <si>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</si>
  <si>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</si>
  <si>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</si>
  <si>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</si>
  <si>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</si>
  <si>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</si>
  <si>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</si>
  <si>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</si>
  <si>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</si>
  <si>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</si>
  <si>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</si>
  <si>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</si>
  <si>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</si>
  <si>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</si>
  <si>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</si>
  <si>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</si>
  <si>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</si>
  <si>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</si>
  <si>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</si>
  <si>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</si>
  <si>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</si>
  <si>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</si>
  <si>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</si>
  <si>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</si>
  <si>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</si>
  <si>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</si>
  <si>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</si>
  <si>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</si>
  <si>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</si>
  <si>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</si>
  <si>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</si>
  <si>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</si>
  <si>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</si>
  <si>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</si>
  <si>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</si>
  <si>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</si>
  <si>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</si>
  <si>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</si>
  <si>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</si>
  <si>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</si>
  <si>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</si>
  <si>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</si>
  <si>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</si>
  <si>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</si>
  <si>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</si>
  <si>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</si>
  <si>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</si>
  <si>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</si>
  <si>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</si>
  <si>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</si>
  <si>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</si>
  <si>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</si>
  <si>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</si>
  <si>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</si>
  <si>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</si>
  <si>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</si>
  <si>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</si>
  <si>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</si>
  <si>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</si>
  <si>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</si>
  <si>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</si>
  <si>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</si>
  <si>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</si>
  <si>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</si>
  <si>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</si>
  <si>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</si>
  <si>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</si>
  <si>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</si>
  <si>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</si>
  <si>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</si>
  <si>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</si>
  <si>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</si>
  <si>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</si>
  <si>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</si>
  <si>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</si>
  <si>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</si>
  <si>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</si>
  <si>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</si>
  <si>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</si>
  <si>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</si>
  <si>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</si>
  <si>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</si>
  <si>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</si>
  <si>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</si>
  <si>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</si>
  <si>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</si>
  <si>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</si>
  <si>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</si>
  <si>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</si>
  <si>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</si>
  <si>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</si>
  <si>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</si>
  <si>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</si>
  <si>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</si>
  <si>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</si>
  <si>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</si>
  <si>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</si>
  <si>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</si>
  <si>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</si>
  <si>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</si>
  <si>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</si>
  <si>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</si>
  <si>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</si>
  <si>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</si>
  <si>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</si>
  <si>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</si>
  <si>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</si>
  <si>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</si>
  <si>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</si>
  <si>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</si>
  <si>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</si>
  <si>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</si>
  <si>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</si>
  <si>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</si>
  <si>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</si>
  <si>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</si>
  <si>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</si>
  <si>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</si>
  <si>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</si>
  <si>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</si>
  <si>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</si>
  <si>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</si>
  <si>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</si>
  <si>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</si>
  <si>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</si>
  <si>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</si>
  <si>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</si>
  <si>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</si>
  <si>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</si>
  <si>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</si>
  <si>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</si>
  <si>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</si>
  <si>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</si>
  <si>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</si>
  <si>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</si>
  <si>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</si>
  <si>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</si>
  <si>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</si>
  <si>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</si>
  <si>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</si>
  <si>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</si>
  <si>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</si>
  <si>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</si>
  <si>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</si>
  <si>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</si>
  <si>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</si>
  <si>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</si>
  <si>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</si>
  <si>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</si>
  <si>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</si>
  <si>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</si>
  <si>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</si>
  <si>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</si>
  <si>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</si>
  <si>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</si>
  <si>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</si>
  <si>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</si>
  <si>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</si>
  <si>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</si>
  <si>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</si>
  <si>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</si>
  <si>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</si>
  <si>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</si>
  <si>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</si>
  <si>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</si>
  <si>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</si>
  <si>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</si>
  <si>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</si>
  <si>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</si>
  <si>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</si>
  <si>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</si>
  <si>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</si>
  <si>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</si>
  <si>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</si>
  <si>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</si>
  <si>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</si>
  <si>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</si>
  <si>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</si>
  <si>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</si>
  <si>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</si>
  <si>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</si>
  <si>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</si>
  <si>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</si>
  <si>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</si>
  <si>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</si>
  <si>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</si>
  <si>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</si>
  <si>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</si>
  <si>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</si>
  <si>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</si>
  <si>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</si>
  <si>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</si>
  <si>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</si>
  <si>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</si>
  <si>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</si>
  <si>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</si>
  <si>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</si>
  <si>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</si>
  <si>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</si>
  <si>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</si>
  <si>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</si>
  <si>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</si>
  <si>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</si>
  <si>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</si>
  <si>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</si>
  <si>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</si>
  <si>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</si>
  <si>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</si>
  <si>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</si>
  <si>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</si>
  <si>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</si>
  <si>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</si>
  <si>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</si>
  <si>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</si>
  <si>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</si>
  <si>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</si>
  <si>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</si>
  <si>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</si>
  <si>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</si>
  <si>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</si>
  <si>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</si>
  <si>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</si>
  <si>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</si>
  <si>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</si>
  <si>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</si>
  <si>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</si>
  <si>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</si>
  <si>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</si>
  <si>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</si>
  <si>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</si>
  <si>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</si>
  <si>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</si>
  <si>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</si>
  <si>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</si>
  <si>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</si>
  <si>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</si>
  <si>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</si>
  <si>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</si>
  <si>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</si>
  <si>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</si>
  <si>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</si>
  <si>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</si>
  <si>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</si>
  <si>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</si>
  <si>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</si>
  <si>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</si>
  <si>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</si>
  <si>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</si>
  <si>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</si>
  <si>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</si>
  <si>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</si>
  <si>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</si>
  <si>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</si>
  <si>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</si>
  <si>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</si>
  <si>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</si>
  <si>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</si>
  <si>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</si>
  <si>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</si>
  <si>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</si>
  <si>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</si>
  <si>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</si>
  <si>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</si>
  <si>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</si>
  <si>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</si>
  <si>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</si>
  <si>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</si>
  <si>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</si>
  <si>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</si>
  <si>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</si>
  <si>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</si>
  <si>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</si>
  <si>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</si>
  <si>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</si>
  <si>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</si>
  <si>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</si>
  <si>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</si>
  <si>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</si>
  <si>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</si>
  <si>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</si>
  <si>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</si>
  <si>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</si>
  <si>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</si>
  <si>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</si>
  <si>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</si>
  <si>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</si>
  <si>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</si>
  <si>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</si>
  <si>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</si>
  <si>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</si>
  <si>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</si>
  <si>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</si>
  <si>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</si>
  <si>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</si>
  <si>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</si>
  <si>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</si>
  <si>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</si>
  <si>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</si>
  <si>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</si>
  <si>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</si>
  <si>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</si>
  <si>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</si>
  <si>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</si>
  <si>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</si>
  <si>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</si>
  <si>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</si>
  <si>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</si>
  <si>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</si>
  <si>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</si>
  <si>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</si>
  <si>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</si>
  <si>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</si>
  <si>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</si>
  <si>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</si>
  <si>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</si>
  <si>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</si>
  <si>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</si>
  <si>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</si>
  <si>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</si>
  <si>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</si>
  <si>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</si>
  <si>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</si>
  <si>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</si>
  <si>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</si>
  <si>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</si>
  <si>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</si>
  <si>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</si>
  <si>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</si>
  <si>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</si>
  <si>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</si>
  <si>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</si>
  <si>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</si>
  <si>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</si>
  <si>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</si>
  <si>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</si>
  <si>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</si>
  <si>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</si>
  <si>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</si>
  <si>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</si>
  <si>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</si>
  <si>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</si>
  <si>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</si>
  <si>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</si>
  <si>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</si>
  <si>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</si>
  <si>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</si>
  <si>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</si>
  <si>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</si>
  <si>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</si>
  <si>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</si>
  <si>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</si>
  <si>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</si>
  <si>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</si>
  <si>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</si>
  <si>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</si>
  <si>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</si>
  <si>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</si>
  <si>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</si>
  <si>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</si>
  <si>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</si>
  <si>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</si>
  <si>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</si>
  <si>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</si>
  <si>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</si>
  <si>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</si>
  <si>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</si>
  <si>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</si>
  <si>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</si>
  <si>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</si>
  <si>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</si>
  <si>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</si>
  <si>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</si>
  <si>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</si>
  <si>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</si>
  <si>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</si>
  <si>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</si>
  <si>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</si>
  <si>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</si>
  <si>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</si>
  <si>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</si>
  <si>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</si>
  <si>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</si>
  <si>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</si>
  <si>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</si>
  <si>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</si>
  <si>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</si>
  <si>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</si>
  <si>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</si>
  <si>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</si>
  <si>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</si>
  <si>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</si>
  <si>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</si>
  <si>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</si>
  <si>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</si>
  <si>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</si>
  <si>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</si>
  <si>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</si>
  <si>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</si>
  <si>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</si>
  <si>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</si>
  <si>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</si>
  <si>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</si>
  <si>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</si>
  <si>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</si>
  <si>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</si>
  <si>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</si>
  <si>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</si>
  <si>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</si>
  <si>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</si>
  <si>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</si>
  <si>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</si>
  <si>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</si>
  <si>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</si>
  <si>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</si>
  <si>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</si>
  <si>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</si>
  <si>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</si>
  <si>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</si>
  <si>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</si>
  <si>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</si>
  <si>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</si>
  <si>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</si>
  <si>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</si>
  <si>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</si>
  <si>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</si>
  <si>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</si>
  <si>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</si>
  <si>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</si>
  <si>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</si>
  <si>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</si>
  <si>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</si>
  <si>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</si>
  <si>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</si>
  <si>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</si>
  <si>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</si>
  <si>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</si>
  <si>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</si>
  <si>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</si>
  <si>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</si>
  <si>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</si>
  <si>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</si>
  <si>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</si>
  <si>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</si>
  <si>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</si>
  <si>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</si>
  <si>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</si>
  <si>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</si>
  <si>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</si>
  <si>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</si>
  <si>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</si>
  <si>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</si>
  <si>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</si>
  <si>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</si>
  <si>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</si>
  <si>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</si>
  <si>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</si>
  <si>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</si>
  <si>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</si>
  <si>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</si>
  <si>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</si>
  <si>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</si>
  <si>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</si>
  <si>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</si>
  <si>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</si>
  <si>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</si>
  <si>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</si>
  <si>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</si>
  <si>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</si>
  <si>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</si>
  <si>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</si>
  <si>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</si>
  <si>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</si>
  <si>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</si>
  <si>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</si>
  <si>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</si>
  <si>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</si>
  <si>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</si>
  <si>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</si>
  <si>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</si>
  <si>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</si>
  <si>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</si>
  <si>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</si>
  <si>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</si>
  <si>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</si>
  <si>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</si>
  <si>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</si>
  <si>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</si>
  <si>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</si>
  <si>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</si>
  <si>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</si>
  <si>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</si>
  <si>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</si>
  <si>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</si>
  <si>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</si>
  <si>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</si>
  <si>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</si>
  <si>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</si>
  <si>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</si>
  <si>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</si>
  <si>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</si>
  <si>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</si>
  <si>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</si>
  <si>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</si>
  <si>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</si>
  <si>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</si>
  <si>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</si>
  <si>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</si>
  <si>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</si>
  <si>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</si>
  <si>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</si>
  <si>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</si>
  <si>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</si>
  <si>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</si>
  <si>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</si>
  <si>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</si>
  <si>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</si>
  <si>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</si>
  <si>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</si>
  <si>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</si>
  <si>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</si>
  <si>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</si>
  <si>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</si>
  <si>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</si>
  <si>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</si>
  <si>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</si>
  <si>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</si>
  <si>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</si>
  <si>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</si>
  <si>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</si>
  <si>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</si>
  <si>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</si>
  <si>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</si>
  <si>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</si>
  <si>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</si>
  <si>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</si>
  <si>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</si>
  <si>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</si>
  <si>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</si>
  <si>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</si>
  <si>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</si>
  <si>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</si>
  <si>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</si>
  <si>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</si>
  <si>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</si>
  <si>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</si>
  <si>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</si>
  <si>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</si>
  <si>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</si>
  <si>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</si>
  <si>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</si>
  <si>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</si>
  <si>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</si>
  <si>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</si>
  <si>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</si>
  <si>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</si>
  <si>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</si>
  <si>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</si>
  <si>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</si>
  <si>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</si>
  <si>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</si>
  <si>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</si>
  <si>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</si>
  <si>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</si>
  <si>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</si>
  <si>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</si>
  <si>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</si>
  <si>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</si>
  <si>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</si>
  <si>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</si>
  <si>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</si>
  <si>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</si>
  <si>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</si>
  <si>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</si>
  <si>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</si>
  <si>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</si>
  <si>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</si>
  <si>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</si>
  <si>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</si>
  <si>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</si>
  <si>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</si>
  <si>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</si>
  <si>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</si>
  <si>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</si>
  <si>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</si>
  <si>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</si>
  <si>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</si>
  <si>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</si>
  <si>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</si>
  <si>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</si>
  <si>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</si>
  <si>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</si>
  <si>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</si>
  <si>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</si>
  <si>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</si>
  <si>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</si>
  <si>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</si>
  <si>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</si>
  <si>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</si>
  <si>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</si>
  <si>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</si>
  <si>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</si>
  <si>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</si>
  <si>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</si>
  <si>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</si>
  <si>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</si>
  <si>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</si>
  <si>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</si>
  <si>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</si>
  <si>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</si>
  <si>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</si>
  <si>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</si>
  <si>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</si>
  <si>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</si>
  <si>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</si>
  <si>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</si>
  <si>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</si>
  <si>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</si>
  <si>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</si>
  <si>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</si>
  <si>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</si>
  <si>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</si>
  <si>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</si>
  <si>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</si>
  <si>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</si>
  <si>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</si>
  <si>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</si>
  <si>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</si>
  <si>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</si>
  <si>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</si>
  <si>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</si>
  <si>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</si>
  <si>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</si>
  <si>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</si>
  <si>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</si>
  <si>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</si>
  <si>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</si>
  <si>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</si>
  <si>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</si>
  <si>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</si>
  <si>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</si>
  <si>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</si>
  <si>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</si>
  <si>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</si>
  <si>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</si>
  <si>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</si>
  <si>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</si>
  <si>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</si>
  <si>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</si>
  <si>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</si>
  <si>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</si>
  <si>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</si>
  <si>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</si>
  <si>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</si>
  <si>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</si>
  <si>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</si>
  <si>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</si>
  <si>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</si>
  <si>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</si>
  <si>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</si>
  <si>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</si>
  <si>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</si>
  <si>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</si>
  <si>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</si>
  <si>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</si>
  <si>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</si>
  <si>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</si>
  <si>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</si>
  <si>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</si>
  <si>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</si>
  <si>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</si>
  <si>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</si>
  <si>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</si>
  <si>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</si>
  <si>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</si>
  <si>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</si>
  <si>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</si>
  <si>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</si>
  <si>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</si>
  <si>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</si>
  <si>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</si>
  <si>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</si>
  <si>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</si>
  <si>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</si>
  <si>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</si>
  <si>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</si>
  <si>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</si>
  <si>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</si>
  <si>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</si>
  <si>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</si>
  <si>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</si>
  <si>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</si>
  <si>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</si>
  <si>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</si>
  <si>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</si>
  <si>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</si>
  <si>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</si>
  <si>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</si>
  <si>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</si>
  <si>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</si>
  <si>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</si>
  <si>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</si>
  <si>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</si>
  <si>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</si>
  <si>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</si>
  <si>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</si>
  <si>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</si>
  <si>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</si>
  <si>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</si>
  <si>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</si>
  <si>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</si>
  <si>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</si>
  <si>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</si>
  <si>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</si>
  <si>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</si>
  <si>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</si>
  <si>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</si>
  <si>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</si>
  <si>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</si>
  <si>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</si>
  <si>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</si>
  <si>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</si>
  <si>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</si>
  <si>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</si>
  <si>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</si>
  <si>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</si>
  <si>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</si>
  <si>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</si>
  <si>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</si>
  <si>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</si>
  <si>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</si>
  <si>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</si>
  <si>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</si>
  <si>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</si>
  <si>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</si>
  <si>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</si>
  <si>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</si>
  <si>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</si>
  <si>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</si>
  <si>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</si>
  <si>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</si>
  <si>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</si>
  <si>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</si>
  <si>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</si>
  <si>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</si>
  <si>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</si>
  <si>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</si>
  <si>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</si>
  <si>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</si>
  <si>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</si>
  <si>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</si>
  <si>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</si>
  <si>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</si>
  <si>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</si>
  <si>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</si>
  <si>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</si>
  <si>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</si>
  <si>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</si>
  <si>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</si>
  <si>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</si>
  <si>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</si>
  <si>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</si>
  <si>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</si>
  <si>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</si>
  <si>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</si>
  <si>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</si>
  <si>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</si>
  <si>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</si>
  <si>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</si>
  <si>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</si>
  <si>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</si>
  <si>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</si>
  <si>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</si>
  <si>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</si>
  <si>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</si>
  <si>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</si>
  <si>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</si>
  <si>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</si>
  <si>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</si>
  <si>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</si>
  <si>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</si>
  <si>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</si>
  <si>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</si>
  <si>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</si>
  <si>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</si>
  <si>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</si>
  <si>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</si>
  <si>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</si>
  <si>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</si>
  <si>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</si>
  <si>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</si>
  <si>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</si>
  <si>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</si>
  <si>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</si>
  <si>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</si>
  <si>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</si>
  <si>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</si>
  <si>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</si>
  <si>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</si>
  <si>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</si>
  <si>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</si>
  <si>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</si>
  <si>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</si>
  <si>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</si>
  <si>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</si>
  <si>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</si>
  <si>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</si>
  <si>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</si>
  <si>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</si>
  <si>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</si>
  <si>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</si>
  <si>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</si>
  <si>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</si>
  <si>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</si>
  <si>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</si>
  <si>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</si>
  <si>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</si>
  <si>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</si>
  <si>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</si>
  <si>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</si>
  <si>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</si>
  <si>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</si>
  <si>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</si>
  <si>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</si>
  <si>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</si>
  <si>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</si>
  <si>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</si>
  <si>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</si>
  <si>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</si>
  <si>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</si>
  <si>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</si>
  <si>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</si>
  <si>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</si>
  <si>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</si>
  <si>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</si>
  <si>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</si>
  <si>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</si>
  <si>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</si>
  <si>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</si>
  <si>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</si>
  <si>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</si>
  <si>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</si>
  <si>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</si>
  <si>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</si>
  <si>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</si>
  <si>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</si>
  <si>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</si>
  <si>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</si>
  <si>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</si>
  <si>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</si>
  <si>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</si>
  <si>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</si>
  <si>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</si>
  <si>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</si>
  <si>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</si>
  <si>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</si>
  <si>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</si>
  <si>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</si>
  <si>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</si>
  <si>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</si>
  <si>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</si>
  <si>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</si>
  <si>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</si>
  <si>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</si>
  <si>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</si>
  <si>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</si>
  <si>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</si>
  <si>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</si>
  <si>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</si>
  <si>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</si>
  <si>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</si>
  <si>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</si>
  <si>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</si>
  <si>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</si>
  <si>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</si>
  <si>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</si>
  <si>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</si>
  <si>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</si>
  <si>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</si>
  <si>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</si>
  <si>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</si>
  <si>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</si>
  <si>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</si>
  <si>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</si>
  <si>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</si>
  <si>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</si>
  <si>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</si>
  <si>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</si>
  <si>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</si>
  <si>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</si>
  <si>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</si>
  <si>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</si>
  <si>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</si>
  <si>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</si>
  <si>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</si>
  <si>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</si>
  <si>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</si>
  <si>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</si>
  <si>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</si>
  <si>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</si>
  <si>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</si>
  <si>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</si>
  <si>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</si>
  <si>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</si>
  <si>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</si>
  <si>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</si>
  <si>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</si>
  <si>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</si>
  <si>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</si>
  <si>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</si>
  <si>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</si>
  <si>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</si>
  <si>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</si>
  <si>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</si>
  <si>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</si>
  <si>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</si>
  <si>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</si>
  <si>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</si>
  <si>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</si>
  <si>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</si>
  <si>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</si>
  <si>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</si>
  <si>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</si>
  <si>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</si>
  <si>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</si>
  <si>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</si>
  <si>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</si>
  <si>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</si>
  <si>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</si>
  <si>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</si>
  <si>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</si>
  <si>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</si>
  <si>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</si>
  <si>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</si>
  <si>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</si>
  <si>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</si>
  <si>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</si>
  <si>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</si>
  <si>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</si>
  <si>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</si>
  <si>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</si>
  <si>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</si>
  <si>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</si>
  <si>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</si>
  <si>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</si>
  <si>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</si>
  <si>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</si>
  <si>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</si>
  <si>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</si>
  <si>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</si>
  <si>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</si>
  <si>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</si>
  <si>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</si>
  <si>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</si>
  <si>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</si>
  <si>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</si>
  <si>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</si>
  <si>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</si>
  <si>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</si>
  <si>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</si>
  <si>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</si>
  <si>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</si>
  <si>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</si>
  <si>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</si>
  <si>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</si>
  <si>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</si>
  <si>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</si>
  <si>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</si>
  <si>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</si>
  <si>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</si>
  <si>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</si>
  <si>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</si>
  <si>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</si>
  <si>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</si>
  <si>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</si>
  <si>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</si>
  <si>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</si>
  <si>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</si>
  <si>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</si>
  <si>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</si>
  <si>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</si>
  <si>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</si>
  <si>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</si>
  <si>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</si>
  <si>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</si>
  <si>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</si>
  <si>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</si>
  <si>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</si>
  <si>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</si>
  <si>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</si>
  <si>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</si>
  <si>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</si>
  <si>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</si>
  <si>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</si>
  <si>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</si>
  <si>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</si>
  <si>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</si>
  <si>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</si>
  <si>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</si>
  <si>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</si>
  <si>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</si>
  <si>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</si>
  <si>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</si>
  <si>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</si>
  <si>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</si>
  <si>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</si>
  <si>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</si>
  <si>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</si>
  <si>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</si>
  <si>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</si>
  <si>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</si>
  <si>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</si>
  <si>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</si>
  <si>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</si>
  <si>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</si>
  <si>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</si>
  <si>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</si>
  <si>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</si>
  <si>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</si>
  <si>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</si>
  <si>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</si>
  <si>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</si>
  <si>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</si>
  <si>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</si>
  <si>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</si>
  <si>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</si>
  <si>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</si>
  <si>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</si>
  <si>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</si>
  <si>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</si>
  <si>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</si>
  <si>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</si>
  <si>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</si>
  <si>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</si>
  <si>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</si>
  <si>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</si>
  <si>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</si>
  <si>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</si>
  <si>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</si>
  <si>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</si>
  <si>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</si>
  <si>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</si>
  <si>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</si>
  <si>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</si>
  <si>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</si>
  <si>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</si>
  <si>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</si>
  <si>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</si>
  <si>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</si>
  <si>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</si>
  <si>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</si>
  <si>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</si>
  <si>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</si>
  <si>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</si>
  <si>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</si>
  <si>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</si>
  <si>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</si>
  <si>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</si>
  <si>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</si>
  <si>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</si>
  <si>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</si>
  <si>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</si>
  <si>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</si>
  <si>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</si>
  <si>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</si>
  <si>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</si>
  <si>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</si>
  <si>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</si>
  <si>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</si>
  <si>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</si>
  <si>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</si>
  <si>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</si>
  <si>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</si>
  <si>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</si>
  <si>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</si>
  <si>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</si>
  <si>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</si>
  <si>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</si>
  <si>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</si>
  <si>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</si>
  <si>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</si>
  <si>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</si>
  <si>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</si>
  <si>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</si>
  <si>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</si>
  <si>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</si>
  <si>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</si>
  <si>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</si>
  <si>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</si>
  <si>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</si>
  <si>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</si>
  <si>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</si>
  <si>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</si>
  <si>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</si>
  <si>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</si>
  <si>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</si>
  <si>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</si>
  <si>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</si>
  <si>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</si>
  <si>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</si>
  <si>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</si>
  <si>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</si>
  <si>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</si>
  <si>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</si>
  <si>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</si>
  <si>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</si>
  <si>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</si>
  <si>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</si>
  <si>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</si>
  <si>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</si>
  <si>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</si>
  <si>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</si>
  <si>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</si>
  <si>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</si>
  <si>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</si>
  <si>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</si>
  <si>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</si>
  <si>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</si>
  <si>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</si>
  <si>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</si>
  <si>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</si>
  <si>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</si>
  <si>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</si>
  <si>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</si>
  <si>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</si>
  <si>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</si>
  <si>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</si>
  <si>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</si>
  <si>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</si>
  <si>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</si>
  <si>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</si>
  <si>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</si>
  <si>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</si>
  <si>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</si>
  <si>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</si>
  <si>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</si>
  <si>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</si>
  <si>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</si>
  <si>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</si>
  <si>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</si>
  <si>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</si>
  <si>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</si>
  <si>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</si>
  <si>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</si>
  <si>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</si>
  <si>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</si>
  <si>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</si>
  <si>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</si>
  <si>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</si>
  <si>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</si>
  <si>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</si>
  <si>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</si>
  <si>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</si>
  <si>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</si>
  <si>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</si>
  <si>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</si>
  <si>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</si>
  <si>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</si>
  <si>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</si>
  <si>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</si>
  <si>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</si>
  <si>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</si>
  <si>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</si>
  <si>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</si>
  <si>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</si>
  <si>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</si>
  <si>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</si>
  <si>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</si>
  <si>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</si>
  <si>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</si>
  <si>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</si>
  <si>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</si>
  <si>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</si>
  <si>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</si>
  <si>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</si>
  <si>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</si>
  <si>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</si>
  <si>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</si>
  <si>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</si>
  <si>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</si>
  <si>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</si>
  <si>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</si>
  <si>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</si>
  <si>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</si>
  <si>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</si>
  <si>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</si>
  <si>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</si>
  <si>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</si>
  <si>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</si>
  <si>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</si>
  <si>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</si>
  <si>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</si>
  <si>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</si>
  <si>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</si>
  <si>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</si>
  <si>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</si>
  <si>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</si>
  <si>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</si>
  <si>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</si>
  <si>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</si>
  <si>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</si>
  <si>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</si>
  <si>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</si>
  <si>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</si>
  <si>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</si>
  <si>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</si>
  <si>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</si>
  <si>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</si>
  <si>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</si>
  <si>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</si>
  <si>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</si>
  <si>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</si>
  <si>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</si>
  <si>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</si>
  <si>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</si>
  <si>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</si>
  <si>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</si>
  <si>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</si>
  <si>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</si>
  <si>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</si>
  <si>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</si>
  <si>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</si>
  <si>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</si>
  <si>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</si>
  <si>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</si>
  <si>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</si>
  <si>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</si>
  <si>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</si>
  <si>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</si>
  <si>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</si>
  <si>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</si>
  <si>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</si>
  <si>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</si>
  <si>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</si>
  <si>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</si>
  <si>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</si>
  <si>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</si>
  <si>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</si>
  <si>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</si>
  <si>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</si>
  <si>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</si>
  <si>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</si>
  <si>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</si>
  <si>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</si>
  <si>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</si>
  <si>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</si>
  <si>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</si>
  <si>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</si>
  <si>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</si>
  <si>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</si>
  <si>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</si>
  <si>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</si>
  <si>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</si>
  <si>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</si>
  <si>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</si>
  <si>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</si>
  <si>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</si>
  <si>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</si>
  <si>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</si>
  <si>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</si>
  <si>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</si>
  <si>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</si>
  <si>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</si>
  <si>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</si>
  <si>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</si>
  <si>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</si>
  <si>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</si>
  <si>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</si>
  <si>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</si>
  <si>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</si>
  <si>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</si>
  <si>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</si>
  <si>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</si>
  <si>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</si>
  <si>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</si>
  <si>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</si>
  <si>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</si>
  <si>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</si>
  <si>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</si>
  <si>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</si>
  <si>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</si>
  <si>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</si>
  <si>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</si>
  <si>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</si>
  <si>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</si>
  <si>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</si>
  <si>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</si>
  <si>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</si>
  <si>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</si>
  <si>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</si>
  <si>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</si>
  <si>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</si>
  <si>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</si>
  <si>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</si>
  <si>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</si>
  <si>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</si>
  <si>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</si>
  <si>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</si>
  <si>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</si>
  <si>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</si>
  <si>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</si>
  <si>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</si>
  <si>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</si>
  <si>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</si>
  <si>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</si>
  <si>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</si>
  <si>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</si>
  <si>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</si>
  <si>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</si>
  <si>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</si>
  <si>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</si>
  <si>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</si>
  <si>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</si>
  <si>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</si>
  <si>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</si>
  <si>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</si>
  <si>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</si>
  <si>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</si>
  <si>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</si>
  <si>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</si>
  <si>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</si>
  <si>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</si>
  <si>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</si>
  <si>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</si>
  <si>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</si>
  <si>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</si>
  <si>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</si>
  <si>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</si>
  <si>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</si>
  <si>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</si>
  <si>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</si>
  <si>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</si>
  <si>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</si>
  <si>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</si>
  <si>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</si>
  <si>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</si>
  <si>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</si>
  <si>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</si>
  <si>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</si>
  <si>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</si>
  <si>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</si>
  <si>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</si>
  <si>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</si>
  <si>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</si>
  <si>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</si>
  <si>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</si>
  <si>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</si>
  <si>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</si>
  <si>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</si>
  <si>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</si>
  <si>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</si>
  <si>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</si>
  <si>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</si>
  <si>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</si>
  <si>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</si>
  <si>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</si>
  <si>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</si>
  <si>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</si>
  <si>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</si>
  <si>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</si>
  <si>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</si>
  <si>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</si>
  <si>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</si>
  <si>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</si>
  <si>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</si>
  <si>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</si>
  <si>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</si>
  <si>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</si>
  <si>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</si>
  <si>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</si>
  <si>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</si>
  <si>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</si>
  <si>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</si>
  <si>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</si>
  <si>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</si>
  <si>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</si>
  <si>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</si>
  <si>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</si>
  <si>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</si>
  <si>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</si>
  <si>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</si>
  <si>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</si>
  <si>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</si>
  <si>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</si>
  <si>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</si>
  <si>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</si>
  <si>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</si>
  <si>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</si>
  <si>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</si>
  <si>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</si>
  <si>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</si>
  <si>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</si>
  <si>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</si>
  <si>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</si>
  <si>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</si>
  <si>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</si>
  <si>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</si>
  <si>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</si>
  <si>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</si>
  <si>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</si>
  <si>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</si>
  <si>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</si>
  <si>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</si>
  <si>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</si>
  <si>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</si>
  <si>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</si>
  <si>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</si>
  <si>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</si>
  <si>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</si>
  <si>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</si>
  <si>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</si>
  <si>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</si>
  <si>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</si>
  <si>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</si>
  <si>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</si>
  <si>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</si>
  <si>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</si>
  <si>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</si>
  <si>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</si>
  <si>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</si>
  <si>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</si>
  <si>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</si>
  <si>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</si>
  <si>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</si>
  <si>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</si>
  <si>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</si>
  <si>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</si>
  <si>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</si>
  <si>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</si>
  <si>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</si>
  <si>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</si>
  <si>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</si>
  <si>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</si>
  <si>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</si>
  <si>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</si>
  <si>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</si>
  <si>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</si>
  <si>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</si>
  <si>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</si>
  <si>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</si>
  <si>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</si>
  <si>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</si>
  <si>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</si>
  <si>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</si>
  <si>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</si>
  <si>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</si>
  <si>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</si>
  <si>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</si>
  <si>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</si>
  <si>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</si>
  <si>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</si>
  <si>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</si>
  <si>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</si>
  <si>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</si>
  <si>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</si>
  <si>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</si>
  <si>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</si>
  <si>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</si>
  <si>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</si>
  <si>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</si>
  <si>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</si>
  <si>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</si>
  <si>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</si>
  <si>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</si>
  <si>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</si>
  <si>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</si>
  <si>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</si>
  <si>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</si>
  <si>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</si>
  <si>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</si>
  <si>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</si>
  <si>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</si>
  <si>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</si>
  <si>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</si>
  <si>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</si>
  <si>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</si>
  <si>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</si>
  <si>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</si>
  <si>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</si>
  <si>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</si>
  <si>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</si>
  <si>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</si>
  <si>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</si>
  <si>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</si>
  <si>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</si>
  <si>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</si>
  <si>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</si>
  <si>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</si>
  <si>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</si>
  <si>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</si>
  <si>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</si>
  <si>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</si>
  <si>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</si>
  <si>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</si>
  <si>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</si>
  <si>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</si>
  <si>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</si>
  <si>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</si>
  <si>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</si>
  <si>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</si>
  <si>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</si>
  <si>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</si>
  <si>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</si>
  <si>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</si>
  <si>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</si>
  <si>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</si>
  <si>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</si>
  <si>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</si>
  <si>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</si>
  <si>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</si>
  <si>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</si>
  <si>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</si>
  <si>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</si>
  <si>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</si>
  <si>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</si>
  <si>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</si>
  <si>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</si>
  <si>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</si>
  <si>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</si>
  <si>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</si>
  <si>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</si>
  <si>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</si>
  <si>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</si>
  <si>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</si>
  <si>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</si>
  <si>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</si>
  <si>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</si>
  <si>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</si>
  <si>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</si>
  <si>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</si>
  <si>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</si>
  <si>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</si>
  <si>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</si>
  <si>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</si>
  <si>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</si>
  <si>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</si>
  <si>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</si>
  <si>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</si>
  <si>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</si>
  <si>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</si>
  <si>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</si>
  <si>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</si>
  <si>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</si>
  <si>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</si>
  <si>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</si>
  <si>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</si>
  <si>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</si>
  <si>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</si>
  <si>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</si>
  <si>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</si>
  <si>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</si>
  <si>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</si>
  <si>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</si>
  <si>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</si>
  <si>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</si>
  <si>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</si>
  <si>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</si>
  <si>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</si>
  <si>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</si>
  <si>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</si>
  <si>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</si>
  <si>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</si>
  <si>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</si>
  <si>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</si>
  <si>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</si>
  <si>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</si>
  <si>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</si>
  <si>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</si>
  <si>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</si>
  <si>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</si>
  <si>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</si>
  <si>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</si>
  <si>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</si>
  <si>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</si>
  <si>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</si>
  <si>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</si>
  <si>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</si>
  <si>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</si>
  <si>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</si>
  <si>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</si>
  <si>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</si>
  <si>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</si>
  <si>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</si>
  <si>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</si>
  <si>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</si>
  <si>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</si>
  <si>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</si>
  <si>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</si>
  <si>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</si>
  <si>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</si>
  <si>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</si>
  <si>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</si>
  <si>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</si>
  <si>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</si>
  <si>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</si>
  <si>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</si>
  <si>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</si>
  <si>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</si>
  <si>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</si>
  <si>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</si>
  <si>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</si>
  <si>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</si>
  <si>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</si>
  <si>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</si>
  <si>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</si>
  <si>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</si>
  <si>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</si>
  <si>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</si>
  <si>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</si>
  <si>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</si>
  <si>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</si>
  <si>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</si>
  <si>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</si>
  <si>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</si>
  <si>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</si>
  <si>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</si>
  <si>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</si>
  <si>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</si>
  <si>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</si>
  <si>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</si>
  <si>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</si>
  <si>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</si>
  <si>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</si>
  <si>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</si>
  <si>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</si>
  <si>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</si>
  <si>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</si>
  <si>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</si>
  <si>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</si>
  <si>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</si>
  <si>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</si>
  <si>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</si>
  <si>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</si>
  <si>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</si>
  <si>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</si>
  <si>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</si>
  <si>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</si>
  <si>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</si>
  <si>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</si>
  <si>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</si>
  <si>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</si>
  <si>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</si>
  <si>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</si>
  <si>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</si>
  <si>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</si>
  <si>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</si>
  <si>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</si>
  <si>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</si>
  <si>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</si>
  <si>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</si>
  <si>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</si>
  <si>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</si>
  <si>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</si>
  <si>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</si>
  <si>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</si>
  <si>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</si>
  <si>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</si>
  <si>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</si>
  <si>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</si>
  <si>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</si>
  <si>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</si>
  <si>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</si>
  <si>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</si>
  <si>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</si>
  <si>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</si>
  <si>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</si>
  <si>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</si>
  <si>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</si>
  <si>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</si>
  <si>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</si>
  <si>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</si>
  <si>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</si>
  <si>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</si>
  <si>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</si>
  <si>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</si>
  <si>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</si>
  <si>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</si>
  <si>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</si>
  <si>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</si>
  <si>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</si>
  <si>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</si>
  <si>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</si>
  <si>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</si>
  <si>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</si>
  <si>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</si>
  <si>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</si>
  <si>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</si>
  <si>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</si>
  <si>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</si>
  <si>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</si>
  <si>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</si>
  <si>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</si>
  <si>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</si>
  <si>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</si>
  <si>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</si>
  <si>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</si>
  <si>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</si>
  <si>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</si>
  <si>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</si>
  <si>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</si>
  <si>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</si>
  <si>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</si>
  <si>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</si>
  <si>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</si>
  <si>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</si>
  <si>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</si>
  <si>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</si>
  <si>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</si>
  <si>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</si>
  <si>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</si>
  <si>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</si>
  <si>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</si>
  <si>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</si>
  <si>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</si>
  <si>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</si>
  <si>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</si>
  <si>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</si>
  <si>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</si>
  <si>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</si>
  <si>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</si>
  <si>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</si>
  <si>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</si>
  <si>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</si>
  <si>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</si>
  <si>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</si>
  <si>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</si>
  <si>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</si>
  <si>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</si>
  <si>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</si>
  <si>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</si>
  <si>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</si>
  <si>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</si>
  <si>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</si>
  <si>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</si>
  <si>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</si>
  <si>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</si>
  <si>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</si>
  <si>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</si>
  <si>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</si>
  <si>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</si>
  <si>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</si>
  <si>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</si>
  <si>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</si>
  <si>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</si>
  <si>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</si>
  <si>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</si>
  <si>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</si>
  <si>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</si>
  <si>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</si>
  <si>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</si>
  <si>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</si>
  <si>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</si>
  <si>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</si>
  <si>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</si>
  <si>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</si>
  <si>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</si>
  <si>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</si>
  <si>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</si>
  <si>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</si>
  <si>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</si>
  <si>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</si>
  <si>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</si>
  <si>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</si>
  <si>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</si>
  <si>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</si>
  <si>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</si>
  <si>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</si>
  <si>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</si>
  <si>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</si>
  <si>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</si>
  <si>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</si>
  <si>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</si>
  <si>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</si>
  <si>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</si>
  <si>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</si>
  <si>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</si>
  <si>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</si>
  <si>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</si>
  <si>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</si>
  <si>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</si>
  <si>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</si>
  <si>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</si>
  <si>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</si>
  <si>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</si>
  <si>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</si>
  <si>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</si>
  <si>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</si>
  <si>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</si>
  <si>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</si>
  <si>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</si>
  <si>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</si>
  <si>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</si>
  <si>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</si>
  <si>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</si>
  <si>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</si>
  <si>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</si>
  <si>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</si>
  <si>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</si>
  <si>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</si>
  <si>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</si>
  <si>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</si>
  <si>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</si>
  <si>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</si>
  <si>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</si>
  <si>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</si>
  <si>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</si>
  <si>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</si>
  <si>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</si>
  <si>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</si>
  <si>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</si>
  <si>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</si>
  <si>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</si>
  <si>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</si>
  <si>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</si>
  <si>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</si>
  <si>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</si>
  <si>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</si>
  <si>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</si>
  <si>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</si>
  <si>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</si>
  <si>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</si>
  <si>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</si>
  <si>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</si>
  <si>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</si>
  <si>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</si>
  <si>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</si>
  <si>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</si>
  <si>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</si>
  <si>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</si>
  <si>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</si>
  <si>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</si>
  <si>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</si>
  <si>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</si>
  <si>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</si>
  <si>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</si>
  <si>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</si>
  <si>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</si>
  <si>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</si>
  <si>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</si>
  <si>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</si>
  <si>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</si>
  <si>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</si>
  <si>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</si>
  <si>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</si>
  <si>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</si>
  <si>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</si>
  <si>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</si>
  <si>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</si>
  <si>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</si>
  <si>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</si>
  <si>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</si>
  <si>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</si>
  <si>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</si>
  <si>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</si>
  <si>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</si>
  <si>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</si>
  <si>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</si>
  <si>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</si>
  <si>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</si>
  <si>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</si>
  <si>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</si>
  <si>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</si>
  <si>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</si>
  <si>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</si>
  <si>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</si>
  <si>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</si>
  <si>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</si>
  <si>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</si>
  <si>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</si>
  <si>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</si>
  <si>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</si>
  <si>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</si>
  <si>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</si>
  <si>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</si>
  <si>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</si>
  <si>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</si>
  <si>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</si>
  <si>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</si>
  <si>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</si>
  <si>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</si>
  <si>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</si>
  <si>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</si>
  <si>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</si>
  <si>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</si>
  <si>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</si>
  <si>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</si>
  <si>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</si>
  <si>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</si>
  <si>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</si>
  <si>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</si>
  <si>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</si>
  <si>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</si>
  <si>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</si>
  <si>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</si>
  <si>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</si>
  <si>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</si>
  <si>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</si>
  <si>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</si>
  <si>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</si>
  <si>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</si>
  <si>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</si>
  <si>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</si>
  <si>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</si>
  <si>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</si>
  <si>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</si>
  <si>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</si>
  <si>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</si>
  <si>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</si>
  <si>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</si>
  <si>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</si>
  <si>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</si>
  <si>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</si>
  <si>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</si>
  <si>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</si>
  <si>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</si>
  <si>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</si>
  <si>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</si>
  <si>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</si>
  <si>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</si>
  <si>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</si>
  <si>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</si>
  <si>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</si>
  <si>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</si>
  <si>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</si>
  <si>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</si>
  <si>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</si>
  <si>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</si>
  <si>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</si>
  <si>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</si>
  <si>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</si>
  <si>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</si>
  <si>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</si>
  <si>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</si>
  <si>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</si>
  <si>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</si>
  <si>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</si>
  <si>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</si>
  <si>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</si>
  <si>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</si>
  <si>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</si>
  <si>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</si>
  <si>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</si>
  <si>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</si>
  <si>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</si>
  <si>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</si>
  <si>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</si>
  <si>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</si>
  <si>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</si>
  <si>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</si>
  <si>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</si>
  <si>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</si>
  <si>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</si>
  <si>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</si>
  <si>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</si>
  <si>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</si>
  <si>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</si>
  <si>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</si>
  <si>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</si>
  <si>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</si>
  <si>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</si>
  <si>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</si>
  <si>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</si>
  <si>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</si>
  <si>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</si>
  <si>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</si>
  <si>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</si>
  <si>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</si>
  <si>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</si>
  <si>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</si>
  <si>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</si>
  <si>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</si>
  <si>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</si>
  <si>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</si>
  <si>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</si>
  <si>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</si>
  <si>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</si>
  <si>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</si>
  <si>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</si>
  <si>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</si>
  <si>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</si>
  <si>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</si>
  <si>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</si>
  <si>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</si>
  <si>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</si>
  <si>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</si>
  <si>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</si>
  <si>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</si>
  <si>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</si>
  <si>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</si>
  <si>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</si>
  <si>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</si>
  <si>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</si>
  <si>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</si>
  <si>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</si>
  <si>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</si>
  <si>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</si>
  <si>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</si>
  <si>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category &amp;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</si>
  <si>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</si>
  <si>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</si>
  <si>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</si>
  <si>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</si>
  <si>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</si>
  <si>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</si>
  <si>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</si>
  <si>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</si>
  <si>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</si>
  <si>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</si>
  <si>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</si>
  <si>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</si>
  <si>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</si>
  <si>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</si>
  <si>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</si>
  <si>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failed</t>
  </si>
  <si>
    <t>number canceled</t>
  </si>
  <si>
    <t>total projects</t>
  </si>
  <si>
    <t>percentage succesful</t>
  </si>
  <si>
    <t>percentage failed</t>
  </si>
  <si>
    <t xml:space="preserve">percentage canceled 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</si>
  <si>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</si>
  <si>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</si>
  <si>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</si>
  <si>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</si>
  <si>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</si>
  <si>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</si>
  <si>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</si>
  <si>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350000 to 39999</t>
  </si>
  <si>
    <t>40000 to 44999</t>
  </si>
  <si>
    <t>45000 to 49999</t>
  </si>
  <si>
    <t>greater than or equal to 50000</t>
  </si>
  <si>
    <t>5000 to 9999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</si>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</sst>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62BFC"/>
      <color rgb="FF9DB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[CrowdfundingBook.xlsx]table1!PivotTable4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3-41AB-A084-8A11080BF920}"/>
            </c:ext>
          </c:extLst>
        </c:ser>
        <c:ser>
          <c:idx val="1"/>
          <c:order val="1"/>
          <c:tx>
            <c:strRef>
              <c:f>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3-41AB-A084-8A11080BF920}"/>
            </c:ext>
          </c:extLst>
        </c:ser>
        <c:ser>
          <c:idx val="2"/>
          <c:order val="2"/>
          <c:tx>
            <c:strRef>
              <c:f>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3-41AB-A084-8A11080BF920}"/>
            </c:ext>
          </c:extLst>
        </c:ser>
        <c:ser>
          <c:idx val="3"/>
          <c:order val="3"/>
          <c:tx>
            <c:strRef>
              <c:f>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3-41AB-A084-8A11080B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365664"/>
        <c:axId val="24762240"/>
      </c:barChart>
      <c:catAx>
        <c:axId val="1843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2240"/>
        <c:crosses val="autoZero"/>
        <c:auto val="1"/>
        <c:lblAlgn val="ctr"/>
        <c:lblOffset val="100"/>
        <c:noMultiLvlLbl val="0"/>
      </c:catAx>
      <c:valAx>
        <c:axId val="247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table2!$B$5:$B$29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A-4F25-BB02-FCB4C85269BB}"/>
            </c:ext>
          </c:extLst>
        </c:ser>
        <c:ser>
          <c:idx val="1"/>
          <c:order val="1"/>
          <c:tx>
            <c:strRef>
              <c:f>table2!$C$3:$C$4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table2!$C$5:$C$29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A-4F25-BB02-FCB4C85269BB}"/>
            </c:ext>
          </c:extLst>
        </c:ser>
        <c:ser>
          <c:idx val="2"/>
          <c:order val="2"/>
          <c:tx>
            <c:strRef>
              <c:f>table2!$D$3:$D$4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table2!$D$5:$D$29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A-4F25-BB02-FCB4C85269BB}"/>
            </c:ext>
          </c:extLst>
        </c:ser>
        <c:ser>
          <c:idx val="3"/>
          <c:order val="3"/>
          <c:tx>
            <c:strRef>
              <c:f>table2!$E$3:$E$4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table2!$E$5:$E$29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5-403C-AA57-182A616B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56688"/>
        <c:axId val="24754032"/>
      </c:barChart>
      <c:catAx>
        <c:axId val="2102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4032"/>
        <c:crosses val="autoZero"/>
        <c:auto val="1"/>
        <c:lblAlgn val="ctr"/>
        <c:lblOffset val="100"/>
        <c:noMultiLvlLbl val="0"/>
      </c:catAx>
      <c:valAx>
        <c:axId val="247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[CrowdfundingBook.xlsx]table3!PivotTable7</c:name>
    <c:fmtId val="1"/>
  </c:pivotSource>
  <c:chart>
    <c:autoTitleDeleted val="0"/>
    <c:pivotFmts>
      <c:pivotFmt>
        <c:idx val="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3-41A4-9CC6-098088BD32FE}"/>
            </c:ext>
          </c:extLst>
        </c:ser>
        <c:ser>
          <c:idx val="1"/>
          <c:order val="1"/>
          <c:tx>
            <c:strRef>
              <c:f>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3-41A4-9CC6-098088BD32FE}"/>
            </c:ext>
          </c:extLst>
        </c:ser>
        <c:ser>
          <c:idx val="2"/>
          <c:order val="2"/>
          <c:tx>
            <c:strRef>
              <c:f>table3!$D$4:$D$5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3-41A4-9CC6-098088BD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5392"/>
        <c:axId val="2040580080"/>
      </c:lineChart>
      <c:catAx>
        <c:axId val="2144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80080"/>
        <c:crosses val="autoZero"/>
        <c:auto val="1"/>
        <c:lblAlgn val="ctr"/>
        <c:lblOffset val="100"/>
        <c:noMultiLvlLbl val="0"/>
      </c:catAx>
      <c:valAx>
        <c:axId val="20405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percentage vs goal amount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6243331029404455"/>
          <c:y val="2.3933342496776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30</c:v>
                </c:pt>
                <c:pt idx="1">
                  <c:v>27</c:v>
                </c:pt>
                <c:pt idx="2">
                  <c:v>157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0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A-40EA-9059-2605AC9E4A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20</c:v>
                </c:pt>
                <c:pt idx="1">
                  <c:v>168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A-40EA-9059-2605AC9E4A9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A-40EA-9059-2605AC9E4A9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A-40EA-9059-2605AC9E4A9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A-40EA-9059-2605AC9E4A9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3A-40EA-9059-2605AC9E4A9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3A-40EA-9059-2605AC9E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830623"/>
        <c:axId val="1074311087"/>
      </c:lineChart>
      <c:catAx>
        <c:axId val="1281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11087"/>
        <c:crosses val="autoZero"/>
        <c:auto val="1"/>
        <c:lblAlgn val="ctr"/>
        <c:lblOffset val="100"/>
        <c:noMultiLvlLbl val="0"/>
      </c:catAx>
      <c:valAx>
        <c:axId val="1074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complete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2</xdr:row>
      <xdr:rowOff>0</xdr:rowOff>
    </xdr:from>
    <xdr:to>
      <xdr:col>14</xdr:col>
      <xdr:colOff>114299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661B2-67F4-5A65-6E70-5A5E5F761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</xdr:row>
      <xdr:rowOff>200024</xdr:rowOff>
    </xdr:from>
    <xdr:to>
      <xdr:col>12</xdr:col>
      <xdr:colOff>85725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4D652-7676-46B4-4D77-7010FD9B0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452436</xdr:colOff>
      <xdr:row>2</xdr:row>
      <xdr:rowOff>47624</xdr:rowOff>
    </xdr:from>
    <xdr:to>
      <xdr:col>17</xdr:col>
      <xdr:colOff>152399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C1F76-075A-DE95-6CC3-6A3A33B4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57149</xdr:rowOff>
    </xdr:from>
    <xdr:to>
      <xdr:col>8</xdr:col>
      <xdr:colOff>76200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654A5-E1ED-28DE-5C54-308FE11B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Moran" refreshedDate="45004.480320949071" createdVersion="8" refreshedVersion="8" minRefreshableVersion="3" recordCount="1000" xr:uid="{98638DCC-E4D1-427B-A75D-DD4448F3CD79}">
  <cacheSource type="worksheet">
    <worksheetSource ref="B1:R1001" sheet="Crowdfunding"/>
  </cacheSource>
  <cacheFields count="17"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_Funded" numFmtId="9">
      <sharedItems containsSemiMixedTypes="0" containsString="0" containsNumber="1" minValue="0" maxValue="23.388333333333332"/>
    </cacheField>
    <cacheField name="Average_Donation" numFmtId="44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Moran" refreshedDate="45004.519742592594" createdVersion="8" refreshedVersion="8" minRefreshableVersion="3" recordCount="1000" xr:uid="{5BF9EDAD-982D-4513-B256-C74A797E791F}">
  <cacheSource type="worksheet">
    <worksheetSource ref="D1:T1001" sheet="Crowdfunding"/>
  </cacheSource>
  <cacheFields count="19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44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1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x v="1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x v="2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2"/>
  </r>
  <r>
    <x v="3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x v="4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x v="5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x v="6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x v="7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x v="8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x v="9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x v="10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x v="11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x v="12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x v="13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x v="14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x v="15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x v="16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x v="17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x v="18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x v="19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x v="20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x v="21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x v="22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x v="23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x v="24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x v="25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x v="26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x v="27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x v="28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x v="29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x v="30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x v="31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x v="32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x v="33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x v="34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x v="35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x v="36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x v="37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x v="38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x v="39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x v="40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x v="41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x v="42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x v="43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x v="44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x v="45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x v="46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x v="47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x v="48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x v="49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x v="50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16"/>
  </r>
  <r>
    <x v="51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x v="52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x v="53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x v="54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x v="55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x v="56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x v="57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x v="58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x v="59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x v="60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x v="61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x v="62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2"/>
  </r>
  <r>
    <x v="63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x v="64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2"/>
  </r>
  <r>
    <x v="65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x v="66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x v="67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x v="68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x v="69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x v="70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x v="71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x v="72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x v="73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x v="74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x v="75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x v="76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x v="77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x v="78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18"/>
  </r>
  <r>
    <x v="79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x v="80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x v="81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x v="82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x v="83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x v="84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x v="85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x v="86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x v="87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x v="88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8"/>
  </r>
  <r>
    <x v="89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x v="90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x v="91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8"/>
  </r>
  <r>
    <x v="92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x v="93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x v="94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2"/>
  </r>
  <r>
    <x v="95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x v="96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x v="97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x v="98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x v="99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x v="100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3"/>
  </r>
  <r>
    <x v="101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x v="102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x v="103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x v="104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x v="105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2"/>
  </r>
  <r>
    <x v="106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x v="107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x v="108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x v="109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19"/>
  </r>
  <r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x v="111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x v="112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2"/>
  </r>
  <r>
    <x v="113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x v="114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x v="115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x v="116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x v="117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19"/>
  </r>
  <r>
    <x v="118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x v="119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x v="120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0"/>
  </r>
  <r>
    <x v="121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x v="122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x v="123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x v="124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x v="125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x v="126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x v="127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x v="128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x v="129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x v="130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x v="131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2"/>
  </r>
  <r>
    <x v="132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x v="133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1"/>
  </r>
  <r>
    <x v="134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x v="135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x v="136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x v="137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x v="138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20"/>
  </r>
  <r>
    <x v="139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x v="140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x v="141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2"/>
  </r>
  <r>
    <x v="142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2"/>
  </r>
  <r>
    <x v="143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x v="144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x v="145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x v="146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x v="147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x v="148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x v="149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x v="150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1"/>
  </r>
  <r>
    <x v="151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x v="152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x v="153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x v="154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x v="155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x v="156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x v="157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x v="158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x v="159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x v="160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x v="161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2"/>
  </r>
  <r>
    <x v="162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x v="163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x v="164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x v="165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2"/>
  </r>
  <r>
    <x v="166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x v="167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x v="168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x v="169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x v="170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x v="171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18"/>
  </r>
  <r>
    <x v="172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x v="173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x v="174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x v="175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x v="176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x v="177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x v="178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x v="179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x v="180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x v="181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2"/>
  </r>
  <r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x v="183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x v="184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x v="185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19"/>
  </r>
  <r>
    <x v="186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x v="187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x v="188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x v="189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x v="190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x v="191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x v="192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x v="193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x v="194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x v="195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x v="196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x v="197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x v="198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x v="199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x v="200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3"/>
  </r>
  <r>
    <x v="201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2"/>
  </r>
  <r>
    <x v="202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x v="203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x v="204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x v="205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x v="206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x v="207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x v="208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x v="209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x v="210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2"/>
  </r>
  <r>
    <x v="211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x v="212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x v="213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x v="214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x v="215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x v="216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x v="217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2"/>
  </r>
  <r>
    <x v="218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x v="219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x v="220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x v="222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x v="223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x v="224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2"/>
  </r>
  <r>
    <x v="225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x v="102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x v="226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0"/>
  </r>
  <r>
    <x v="227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x v="228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0"/>
  </r>
  <r>
    <x v="229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x v="230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x v="231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x v="232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x v="233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x v="234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x v="235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x v="236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x v="237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x v="238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x v="239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x v="240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x v="241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x v="242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x v="243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x v="244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x v="245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2"/>
  </r>
  <r>
    <x v="246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x v="247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0"/>
  </r>
  <r>
    <x v="248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8"/>
  </r>
  <r>
    <x v="249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1"/>
  </r>
  <r>
    <x v="250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x v="251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x v="252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x v="253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x v="254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x v="255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x v="256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x v="257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x v="258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x v="259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x v="260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x v="261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x v="262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x v="263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x v="264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x v="265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x v="266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x v="267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x v="268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19"/>
  </r>
  <r>
    <x v="269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x v="270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x v="271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x v="272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x v="273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x v="274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8"/>
  </r>
  <r>
    <x v="275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x v="276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x v="277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2"/>
  </r>
  <r>
    <x v="278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x v="279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x v="280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x v="281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19"/>
  </r>
  <r>
    <x v="282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x v="283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2"/>
  </r>
  <r>
    <x v="284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x v="285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x v="286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x v="287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x v="288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x v="289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x v="290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2"/>
  </r>
  <r>
    <x v="291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x v="292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x v="293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x v="294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x v="295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x v="296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x v="297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x v="298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x v="299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9"/>
  </r>
  <r>
    <x v="300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x v="301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x v="302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x v="303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x v="304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x v="305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x v="306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x v="307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x v="308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x v="309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x v="310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x v="311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x v="312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x v="313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x v="314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x v="315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x v="316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x v="317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x v="318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2"/>
  </r>
  <r>
    <x v="319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x v="320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x v="322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x v="323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x v="324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x v="325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x v="326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x v="327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x v="328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x v="329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x v="330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x v="331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x v="332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x v="333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x v="334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x v="335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x v="336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x v="337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x v="338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x v="339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x v="340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x v="341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x v="342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x v="343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x v="344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x v="345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x v="346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2"/>
  </r>
  <r>
    <x v="347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x v="348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x v="349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17"/>
  </r>
  <r>
    <x v="350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x v="351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x v="352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x v="353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x v="354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x v="355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x v="356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x v="357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x v="358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x v="359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x v="360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x v="361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x v="362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x v="363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x v="364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x v="365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x v="366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x v="367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x v="368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19"/>
  </r>
  <r>
    <x v="369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x v="370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x v="371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x v="372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x v="373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x v="374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x v="375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x v="376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x v="377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x v="378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x v="379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x v="380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x v="381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x v="382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x v="383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x v="384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x v="385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x v="386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x v="387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x v="388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x v="389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x v="390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x v="391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x v="392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x v="393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x v="122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x v="394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x v="395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x v="396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x v="397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x v="398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14"/>
  </r>
  <r>
    <x v="399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x v="400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x v="401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x v="402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x v="403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x v="404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x v="405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x v="406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x v="97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x v="407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0"/>
  </r>
  <r>
    <x v="408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x v="409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x v="410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x v="411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x v="412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x v="413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x v="414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x v="32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x v="415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2"/>
  </r>
  <r>
    <x v="416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x v="417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x v="418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x v="419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x v="420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x v="421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x v="422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x v="423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x v="424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x v="425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x v="426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x v="427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x v="428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x v="429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x v="430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x v="431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x v="432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x v="433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x v="434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x v="435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2"/>
  </r>
  <r>
    <x v="436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19"/>
  </r>
  <r>
    <x v="437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x v="438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x v="439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x v="347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x v="440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x v="441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x v="442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19"/>
  </r>
  <r>
    <x v="443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x v="444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x v="445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10"/>
  </r>
  <r>
    <x v="446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x v="447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x v="448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2"/>
  </r>
  <r>
    <x v="449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x v="450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x v="451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x v="452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x v="453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x v="454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x v="455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x v="456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x v="457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0"/>
  </r>
  <r>
    <x v="458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x v="459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x v="460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18"/>
  </r>
  <r>
    <x v="461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x v="462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2"/>
  </r>
  <r>
    <x v="463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x v="464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x v="465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x v="197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x v="466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x v="467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x v="468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19"/>
  </r>
  <r>
    <x v="469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8"/>
  </r>
  <r>
    <x v="470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x v="471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2"/>
  </r>
  <r>
    <x v="472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x v="473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x v="474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x v="475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x v="476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x v="477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x v="478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x v="479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x v="480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8"/>
  </r>
  <r>
    <x v="481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x v="482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x v="483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x v="484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23"/>
  </r>
  <r>
    <x v="485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x v="486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x v="487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x v="488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x v="489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3"/>
  </r>
  <r>
    <x v="490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10"/>
  </r>
  <r>
    <x v="491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8"/>
  </r>
  <r>
    <x v="492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2"/>
  </r>
  <r>
    <x v="493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4"/>
  </r>
  <r>
    <x v="494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x v="495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4"/>
  </r>
  <r>
    <x v="212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11"/>
  </r>
  <r>
    <x v="496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6"/>
  </r>
  <r>
    <x v="497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1"/>
  </r>
  <r>
    <x v="498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15"/>
  </r>
  <r>
    <x v="499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3"/>
  </r>
  <r>
    <x v="500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2"/>
  </r>
  <r>
    <x v="501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3"/>
  </r>
  <r>
    <x v="173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  <x v="3"/>
  </r>
  <r>
    <x v="502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6"/>
  </r>
  <r>
    <x v="503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3"/>
  </r>
  <r>
    <x v="504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11"/>
  </r>
  <r>
    <x v="505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19"/>
  </r>
  <r>
    <x v="506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1"/>
  </r>
  <r>
    <x v="507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3"/>
  </r>
  <r>
    <x v="508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9"/>
  </r>
  <r>
    <x v="509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x v="510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  <x v="10"/>
  </r>
  <r>
    <x v="511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1"/>
  </r>
  <r>
    <x v="512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  <x v="3"/>
  </r>
  <r>
    <x v="513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6"/>
  </r>
  <r>
    <x v="514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12"/>
  </r>
  <r>
    <x v="515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12"/>
  </r>
  <r>
    <x v="516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3"/>
  </r>
  <r>
    <x v="517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8"/>
  </r>
  <r>
    <x v="518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3"/>
  </r>
  <r>
    <x v="519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  <x v="10"/>
  </r>
  <r>
    <x v="520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7"/>
  </r>
  <r>
    <x v="521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11"/>
  </r>
  <r>
    <x v="522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13"/>
  </r>
  <r>
    <x v="523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11"/>
  </r>
  <r>
    <x v="524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3"/>
  </r>
  <r>
    <x v="525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7"/>
  </r>
  <r>
    <x v="526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6"/>
  </r>
  <r>
    <x v="527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3"/>
  </r>
  <r>
    <x v="528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13"/>
  </r>
  <r>
    <x v="529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4"/>
  </r>
  <r>
    <x v="530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20"/>
  </r>
  <r>
    <x v="531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x v="532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14"/>
  </r>
  <r>
    <x v="533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20"/>
  </r>
  <r>
    <x v="534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7"/>
  </r>
  <r>
    <x v="535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11"/>
  </r>
  <r>
    <x v="536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1"/>
  </r>
  <r>
    <x v="537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3"/>
  </r>
  <r>
    <x v="538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3"/>
  </r>
  <r>
    <x v="539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  <x v="6"/>
  </r>
  <r>
    <x v="540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3"/>
  </r>
  <r>
    <x v="541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8"/>
  </r>
  <r>
    <x v="542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  <x v="7"/>
  </r>
  <r>
    <x v="543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2"/>
  </r>
  <r>
    <x v="544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3"/>
  </r>
  <r>
    <x v="545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1"/>
  </r>
  <r>
    <x v="546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7"/>
  </r>
  <r>
    <x v="547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1"/>
  </r>
  <r>
    <x v="195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  <x v="18"/>
  </r>
  <r>
    <x v="548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22"/>
  </r>
  <r>
    <x v="549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3"/>
  </r>
  <r>
    <x v="550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3"/>
  </r>
  <r>
    <x v="551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10"/>
  </r>
  <r>
    <x v="552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3"/>
  </r>
  <r>
    <x v="553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1"/>
  </r>
  <r>
    <x v="554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4"/>
  </r>
  <r>
    <x v="555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3"/>
  </r>
  <r>
    <x v="556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3"/>
  </r>
  <r>
    <x v="557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5"/>
  </r>
  <r>
    <x v="558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1"/>
  </r>
  <r>
    <x v="559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3"/>
  </r>
  <r>
    <x v="560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10"/>
  </r>
  <r>
    <x v="561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1"/>
  </r>
  <r>
    <x v="562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12"/>
  </r>
  <r>
    <x v="563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1"/>
  </r>
  <r>
    <x v="564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23"/>
  </r>
  <r>
    <x v="565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x v="566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3"/>
  </r>
  <r>
    <x v="567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  <x v="3"/>
  </r>
  <r>
    <x v="568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17"/>
  </r>
  <r>
    <x v="569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22"/>
  </r>
  <r>
    <x v="570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17"/>
  </r>
  <r>
    <x v="251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3"/>
  </r>
  <r>
    <x v="571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2"/>
  </r>
  <r>
    <x v="572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11"/>
  </r>
  <r>
    <x v="573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4"/>
  </r>
  <r>
    <x v="8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2"/>
  </r>
  <r>
    <x v="574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18"/>
  </r>
  <r>
    <x v="575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1"/>
  </r>
  <r>
    <x v="576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x v="577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3"/>
  </r>
  <r>
    <x v="578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4"/>
  </r>
  <r>
    <x v="579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15"/>
  </r>
  <r>
    <x v="580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11"/>
  </r>
  <r>
    <x v="581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3"/>
  </r>
  <r>
    <x v="582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10"/>
  </r>
  <r>
    <x v="583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3"/>
  </r>
  <r>
    <x v="584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3"/>
  </r>
  <r>
    <x v="585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6"/>
  </r>
  <r>
    <x v="586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3"/>
  </r>
  <r>
    <x v="587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1"/>
  </r>
  <r>
    <x v="588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4"/>
  </r>
  <r>
    <x v="589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  <x v="0"/>
  </r>
  <r>
    <x v="590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8"/>
  </r>
  <r>
    <x v="591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3"/>
  </r>
  <r>
    <x v="592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3"/>
  </r>
  <r>
    <x v="593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3"/>
  </r>
  <r>
    <x v="594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9"/>
  </r>
  <r>
    <x v="595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  <x v="1"/>
  </r>
  <r>
    <x v="596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x v="597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17"/>
  </r>
  <r>
    <x v="598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22"/>
  </r>
  <r>
    <x v="599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3"/>
  </r>
  <r>
    <x v="600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3"/>
  </r>
  <r>
    <x v="601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5"/>
  </r>
  <r>
    <x v="602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  <x v="3"/>
  </r>
  <r>
    <x v="603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3"/>
  </r>
  <r>
    <x v="604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3"/>
  </r>
  <r>
    <x v="605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7"/>
  </r>
  <r>
    <x v="606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3"/>
  </r>
  <r>
    <x v="607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9"/>
  </r>
  <r>
    <x v="608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3"/>
  </r>
  <r>
    <x v="609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  <x v="14"/>
  </r>
  <r>
    <x v="610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3"/>
  </r>
  <r>
    <x v="611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  <x v="7"/>
  </r>
  <r>
    <x v="612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3"/>
  </r>
  <r>
    <x v="613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14"/>
  </r>
  <r>
    <x v="614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3"/>
  </r>
  <r>
    <x v="615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3"/>
  </r>
  <r>
    <x v="616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x v="617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7"/>
  </r>
  <r>
    <x v="618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3"/>
  </r>
  <r>
    <x v="619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3"/>
  </r>
  <r>
    <x v="620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3"/>
  </r>
  <r>
    <x v="621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3"/>
  </r>
  <r>
    <x v="622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10"/>
  </r>
  <r>
    <x v="623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19"/>
  </r>
  <r>
    <x v="624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19"/>
  </r>
  <r>
    <x v="625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10"/>
  </r>
  <r>
    <x v="626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3"/>
  </r>
  <r>
    <x v="627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3"/>
  </r>
  <r>
    <x v="628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6"/>
  </r>
  <r>
    <x v="629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3"/>
  </r>
  <r>
    <x v="630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3"/>
  </r>
  <r>
    <x v="631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8"/>
  </r>
  <r>
    <x v="632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3"/>
  </r>
  <r>
    <x v="633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  <x v="3"/>
  </r>
  <r>
    <x v="634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1"/>
  </r>
  <r>
    <x v="635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11"/>
  </r>
  <r>
    <x v="636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  <x v="18"/>
  </r>
  <r>
    <x v="637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x v="638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3"/>
  </r>
  <r>
    <x v="639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  <x v="17"/>
  </r>
  <r>
    <x v="640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12"/>
  </r>
  <r>
    <x v="641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  <x v="2"/>
  </r>
  <r>
    <x v="642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2"/>
  </r>
  <r>
    <x v="643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16"/>
  </r>
  <r>
    <x v="644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14"/>
  </r>
  <r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x v="646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22"/>
  </r>
  <r>
    <x v="647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1"/>
  </r>
  <r>
    <x v="648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4"/>
  </r>
  <r>
    <x v="649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3"/>
  </r>
  <r>
    <x v="650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17"/>
  </r>
  <r>
    <x v="651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3"/>
  </r>
  <r>
    <x v="652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3"/>
  </r>
  <r>
    <x v="327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17"/>
  </r>
  <r>
    <x v="653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4"/>
  </r>
  <r>
    <x v="654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3"/>
  </r>
  <r>
    <x v="655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23"/>
  </r>
  <r>
    <x v="656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3"/>
  </r>
  <r>
    <x v="657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3"/>
  </r>
  <r>
    <x v="635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7"/>
  </r>
  <r>
    <x v="658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3"/>
  </r>
  <r>
    <x v="659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3"/>
  </r>
  <r>
    <x v="660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7"/>
  </r>
  <r>
    <x v="661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14"/>
  </r>
  <r>
    <x v="662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23"/>
  </r>
  <r>
    <x v="663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14"/>
  </r>
  <r>
    <x v="664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13"/>
  </r>
  <r>
    <x v="665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6"/>
  </r>
  <r>
    <x v="307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x v="666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20"/>
  </r>
  <r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3"/>
  </r>
  <r>
    <x v="668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3"/>
  </r>
  <r>
    <x v="669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3"/>
  </r>
  <r>
    <x v="670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9"/>
  </r>
  <r>
    <x v="671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3"/>
  </r>
  <r>
    <x v="672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8"/>
  </r>
  <r>
    <x v="673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  <x v="3"/>
  </r>
  <r>
    <x v="674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19"/>
  </r>
  <r>
    <x v="675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2"/>
  </r>
  <r>
    <x v="676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4"/>
  </r>
  <r>
    <x v="677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  <x v="4"/>
  </r>
  <r>
    <x v="678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1"/>
  </r>
  <r>
    <x v="679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3"/>
  </r>
  <r>
    <x v="680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3"/>
  </r>
  <r>
    <x v="681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1"/>
  </r>
  <r>
    <x v="682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3"/>
  </r>
  <r>
    <x v="683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5"/>
  </r>
  <r>
    <x v="684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8"/>
  </r>
  <r>
    <x v="196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6"/>
  </r>
  <r>
    <x v="685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  <x v="8"/>
  </r>
  <r>
    <x v="686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3"/>
  </r>
  <r>
    <x v="687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8"/>
  </r>
  <r>
    <x v="688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18"/>
  </r>
  <r>
    <x v="689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10"/>
  </r>
  <r>
    <x v="690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9"/>
  </r>
  <r>
    <x v="691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2"/>
  </r>
  <r>
    <x v="692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6"/>
  </r>
  <r>
    <x v="693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3"/>
  </r>
  <r>
    <x v="694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3"/>
  </r>
  <r>
    <x v="695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3"/>
  </r>
  <r>
    <x v="696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  <x v="3"/>
  </r>
  <r>
    <x v="697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  <x v="3"/>
  </r>
  <r>
    <x v="698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15"/>
  </r>
  <r>
    <x v="699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1"/>
  </r>
  <r>
    <x v="700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20"/>
  </r>
  <r>
    <x v="701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3"/>
  </r>
  <r>
    <x v="702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4"/>
  </r>
  <r>
    <x v="703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8"/>
  </r>
  <r>
    <x v="704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  <x v="13"/>
  </r>
  <r>
    <x v="705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3"/>
  </r>
  <r>
    <x v="706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1"/>
  </r>
  <r>
    <x v="707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4"/>
  </r>
  <r>
    <x v="708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3"/>
  </r>
  <r>
    <x v="709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3"/>
  </r>
  <r>
    <x v="710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20"/>
  </r>
  <r>
    <x v="711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3"/>
  </r>
  <r>
    <x v="712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  <x v="2"/>
  </r>
  <r>
    <x v="713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  <x v="3"/>
  </r>
  <r>
    <x v="714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6"/>
  </r>
  <r>
    <x v="715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8"/>
  </r>
  <r>
    <x v="716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2"/>
  </r>
  <r>
    <x v="717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1"/>
  </r>
  <r>
    <x v="718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16"/>
  </r>
  <r>
    <x v="719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3"/>
  </r>
  <r>
    <x v="720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14"/>
  </r>
  <r>
    <x v="721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9"/>
  </r>
  <r>
    <x v="722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7"/>
  </r>
  <r>
    <x v="486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  <x v="3"/>
  </r>
  <r>
    <x v="723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  <x v="7"/>
  </r>
  <r>
    <x v="724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  <x v="3"/>
  </r>
  <r>
    <x v="287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3"/>
  </r>
  <r>
    <x v="725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5"/>
  </r>
  <r>
    <x v="726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3"/>
  </r>
  <r>
    <x v="727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  <x v="3"/>
  </r>
  <r>
    <x v="728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  <x v="8"/>
  </r>
  <r>
    <x v="729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  <x v="2"/>
  </r>
  <r>
    <x v="730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3"/>
  </r>
  <r>
    <x v="731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10"/>
  </r>
  <r>
    <x v="732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8"/>
  </r>
  <r>
    <x v="733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  <x v="5"/>
  </r>
  <r>
    <x v="734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9"/>
  </r>
  <r>
    <x v="735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3"/>
  </r>
  <r>
    <x v="736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14"/>
  </r>
  <r>
    <x v="737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3"/>
  </r>
  <r>
    <x v="738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3"/>
  </r>
  <r>
    <x v="739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3"/>
  </r>
  <r>
    <x v="740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6"/>
  </r>
  <r>
    <x v="741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1"/>
  </r>
  <r>
    <x v="742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5"/>
  </r>
  <r>
    <x v="743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11"/>
  </r>
  <r>
    <x v="744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1"/>
  </r>
  <r>
    <x v="307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  <x v="17"/>
  </r>
  <r>
    <x v="745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3"/>
  </r>
  <r>
    <x v="746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1"/>
  </r>
  <r>
    <x v="747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7"/>
  </r>
  <r>
    <x v="748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22"/>
  </r>
  <r>
    <x v="749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18"/>
  </r>
  <r>
    <x v="750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  <x v="3"/>
  </r>
  <r>
    <x v="751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11"/>
  </r>
  <r>
    <x v="752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3"/>
  </r>
  <r>
    <x v="753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  <x v="3"/>
  </r>
  <r>
    <x v="754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7"/>
  </r>
  <r>
    <x v="755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3"/>
  </r>
  <r>
    <x v="756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  <x v="2"/>
  </r>
  <r>
    <x v="757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  <x v="1"/>
  </r>
  <r>
    <x v="758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3"/>
  </r>
  <r>
    <x v="759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3"/>
  </r>
  <r>
    <x v="760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10"/>
  </r>
  <r>
    <x v="761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3"/>
  </r>
  <r>
    <x v="762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6"/>
  </r>
  <r>
    <x v="763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3"/>
  </r>
  <r>
    <x v="764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10"/>
  </r>
  <r>
    <x v="765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1"/>
  </r>
  <r>
    <x v="766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2"/>
  </r>
  <r>
    <x v="767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10"/>
  </r>
  <r>
    <x v="768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17"/>
  </r>
  <r>
    <x v="769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1"/>
  </r>
  <r>
    <x v="770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10"/>
  </r>
  <r>
    <x v="771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3"/>
  </r>
  <r>
    <x v="772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3"/>
  </r>
  <r>
    <x v="773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x v="774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  <x v="3"/>
  </r>
  <r>
    <x v="775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9"/>
  </r>
  <r>
    <x v="776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1"/>
  </r>
  <r>
    <x v="777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6"/>
  </r>
  <r>
    <x v="778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20"/>
  </r>
  <r>
    <x v="779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2"/>
  </r>
  <r>
    <x v="780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3"/>
  </r>
  <r>
    <x v="781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3"/>
  </r>
  <r>
    <x v="782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  <x v="1"/>
  </r>
  <r>
    <x v="783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14"/>
  </r>
  <r>
    <x v="784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14"/>
  </r>
  <r>
    <x v="785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  <x v="3"/>
  </r>
  <r>
    <x v="786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1"/>
  </r>
  <r>
    <x v="787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4"/>
  </r>
  <r>
    <x v="788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6"/>
  </r>
  <r>
    <x v="789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  <x v="3"/>
  </r>
  <r>
    <x v="790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x v="764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  <x v="4"/>
  </r>
  <r>
    <x v="791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3"/>
  </r>
  <r>
    <x v="792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11"/>
  </r>
  <r>
    <x v="793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  <x v="9"/>
  </r>
  <r>
    <x v="794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  <x v="11"/>
  </r>
  <r>
    <x v="795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  <x v="1"/>
  </r>
  <r>
    <x v="796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1"/>
  </r>
  <r>
    <x v="797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3"/>
  </r>
  <r>
    <x v="798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9"/>
  </r>
  <r>
    <x v="311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3"/>
  </r>
  <r>
    <x v="799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11"/>
  </r>
  <r>
    <x v="800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1"/>
  </r>
  <r>
    <x v="801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4"/>
  </r>
  <r>
    <x v="802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1"/>
  </r>
  <r>
    <x v="803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1"/>
  </r>
  <r>
    <x v="804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9"/>
  </r>
  <r>
    <x v="805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  <x v="12"/>
  </r>
  <r>
    <x v="806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3"/>
  </r>
  <r>
    <x v="807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6"/>
  </r>
  <r>
    <x v="808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  <x v="3"/>
  </r>
  <r>
    <x v="809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3"/>
  </r>
  <r>
    <x v="810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3"/>
  </r>
  <r>
    <x v="811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14"/>
  </r>
  <r>
    <x v="812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18"/>
  </r>
  <r>
    <x v="813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18"/>
  </r>
  <r>
    <x v="814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3"/>
  </r>
  <r>
    <x v="815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2"/>
  </r>
  <r>
    <x v="816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7"/>
  </r>
  <r>
    <x v="817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17"/>
  </r>
  <r>
    <x v="818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3"/>
  </r>
  <r>
    <x v="819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4"/>
  </r>
  <r>
    <x v="820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3"/>
  </r>
  <r>
    <x v="821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2"/>
  </r>
  <r>
    <x v="822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8"/>
  </r>
  <r>
    <x v="823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14"/>
  </r>
  <r>
    <x v="824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4"/>
  </r>
  <r>
    <x v="825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2"/>
  </r>
  <r>
    <x v="826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  <x v="2"/>
  </r>
  <r>
    <x v="827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x v="828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6"/>
  </r>
  <r>
    <x v="829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7"/>
  </r>
  <r>
    <x v="830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  <x v="1"/>
  </r>
  <r>
    <x v="831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5"/>
  </r>
  <r>
    <x v="832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11"/>
  </r>
  <r>
    <x v="833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7"/>
  </r>
  <r>
    <x v="834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13"/>
  </r>
  <r>
    <x v="835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  <x v="3"/>
  </r>
  <r>
    <x v="764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x v="836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12"/>
  </r>
  <r>
    <x v="837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x v="838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3"/>
  </r>
  <r>
    <x v="839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8"/>
  </r>
  <r>
    <x v="840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3"/>
  </r>
  <r>
    <x v="841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3"/>
  </r>
  <r>
    <x v="842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19"/>
  </r>
  <r>
    <x v="843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  <x v="12"/>
  </r>
  <r>
    <x v="844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3"/>
  </r>
  <r>
    <x v="845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14"/>
  </r>
  <r>
    <x v="846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x v="847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3"/>
  </r>
  <r>
    <x v="848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6"/>
  </r>
  <r>
    <x v="849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3"/>
  </r>
  <r>
    <x v="850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3"/>
  </r>
  <r>
    <x v="851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22"/>
  </r>
  <r>
    <x v="852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14"/>
  </r>
  <r>
    <x v="853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14"/>
  </r>
  <r>
    <x v="854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1"/>
  </r>
  <r>
    <x v="855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14"/>
  </r>
  <r>
    <x v="856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x v="857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16"/>
  </r>
  <r>
    <x v="858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9"/>
  </r>
  <r>
    <x v="859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5"/>
  </r>
  <r>
    <x v="860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3"/>
  </r>
  <r>
    <x v="861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  <x v="3"/>
  </r>
  <r>
    <x v="862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12"/>
  </r>
  <r>
    <x v="863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3"/>
  </r>
  <r>
    <x v="864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3"/>
  </r>
  <r>
    <x v="865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7"/>
  </r>
  <r>
    <x v="866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3"/>
  </r>
  <r>
    <x v="867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3"/>
  </r>
  <r>
    <x v="868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5"/>
  </r>
  <r>
    <x v="869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7"/>
  </r>
  <r>
    <x v="870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4"/>
  </r>
  <r>
    <x v="871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18"/>
  </r>
  <r>
    <x v="872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4"/>
  </r>
  <r>
    <x v="873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19"/>
  </r>
  <r>
    <x v="874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3"/>
  </r>
  <r>
    <x v="875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x v="876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3"/>
  </r>
  <r>
    <x v="877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4"/>
  </r>
  <r>
    <x v="878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17"/>
  </r>
  <r>
    <x v="879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  <x v="2"/>
  </r>
  <r>
    <x v="880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1"/>
  </r>
  <r>
    <x v="881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2"/>
  </r>
  <r>
    <x v="882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9"/>
  </r>
  <r>
    <x v="883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  <x v="15"/>
  </r>
  <r>
    <x v="884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3"/>
  </r>
  <r>
    <x v="885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4"/>
  </r>
  <r>
    <x v="886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3"/>
  </r>
  <r>
    <x v="887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11"/>
  </r>
  <r>
    <x v="888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  <x v="3"/>
  </r>
  <r>
    <x v="889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3"/>
  </r>
  <r>
    <x v="890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2"/>
  </r>
  <r>
    <x v="891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  <x v="6"/>
  </r>
  <r>
    <x v="892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6"/>
  </r>
  <r>
    <x v="893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3"/>
  </r>
  <r>
    <x v="894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19"/>
  </r>
  <r>
    <x v="895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14"/>
  </r>
  <r>
    <x v="896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12"/>
  </r>
  <r>
    <x v="897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15"/>
  </r>
  <r>
    <x v="898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3"/>
  </r>
  <r>
    <x v="899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10"/>
  </r>
  <r>
    <x v="900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2"/>
  </r>
  <r>
    <x v="901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  <x v="21"/>
  </r>
  <r>
    <x v="902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  <x v="3"/>
  </r>
  <r>
    <x v="903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3"/>
  </r>
  <r>
    <x v="904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3"/>
  </r>
  <r>
    <x v="905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x v="906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3"/>
  </r>
  <r>
    <x v="907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2"/>
  </r>
  <r>
    <x v="908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3"/>
  </r>
  <r>
    <x v="909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3"/>
  </r>
  <r>
    <x v="910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3"/>
  </r>
  <r>
    <x v="911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1"/>
  </r>
  <r>
    <x v="912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3"/>
  </r>
  <r>
    <x v="913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3"/>
  </r>
  <r>
    <x v="914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3"/>
  </r>
  <r>
    <x v="591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3"/>
  </r>
  <r>
    <x v="915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4"/>
  </r>
  <r>
    <x v="916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13"/>
  </r>
  <r>
    <x v="917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11"/>
  </r>
  <r>
    <x v="918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2"/>
  </r>
  <r>
    <x v="919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3"/>
  </r>
  <r>
    <x v="916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3"/>
  </r>
  <r>
    <x v="920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x v="921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14"/>
  </r>
  <r>
    <x v="922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14"/>
  </r>
  <r>
    <x v="923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3"/>
  </r>
  <r>
    <x v="924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3"/>
  </r>
  <r>
    <x v="925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4"/>
  </r>
  <r>
    <x v="926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2"/>
  </r>
  <r>
    <x v="927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  <x v="3"/>
  </r>
  <r>
    <x v="928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1"/>
  </r>
  <r>
    <x v="929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4"/>
  </r>
  <r>
    <x v="930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  <x v="22"/>
  </r>
  <r>
    <x v="931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2"/>
  </r>
  <r>
    <x v="932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  <x v="3"/>
  </r>
  <r>
    <x v="933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22"/>
  </r>
  <r>
    <x v="934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3"/>
  </r>
  <r>
    <x v="935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10"/>
  </r>
  <r>
    <x v="936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18"/>
  </r>
  <r>
    <x v="937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2"/>
  </r>
  <r>
    <x v="938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18"/>
  </r>
  <r>
    <x v="939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x v="940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14"/>
  </r>
  <r>
    <x v="941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3"/>
  </r>
  <r>
    <x v="942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1"/>
  </r>
  <r>
    <x v="411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3"/>
  </r>
  <r>
    <x v="943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21"/>
  </r>
  <r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x v="945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3"/>
  </r>
  <r>
    <x v="946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3"/>
  </r>
  <r>
    <x v="947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19"/>
  </r>
  <r>
    <x v="948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2"/>
  </r>
  <r>
    <x v="949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3"/>
  </r>
  <r>
    <x v="950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  <x v="7"/>
  </r>
  <r>
    <x v="951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3"/>
  </r>
  <r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3"/>
  </r>
  <r>
    <x v="597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x v="953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  <x v="11"/>
  </r>
  <r>
    <x v="954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3"/>
  </r>
  <r>
    <x v="955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9"/>
  </r>
  <r>
    <x v="956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2"/>
  </r>
  <r>
    <x v="957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4"/>
  </r>
  <r>
    <x v="958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4"/>
  </r>
  <r>
    <x v="959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3"/>
  </r>
  <r>
    <x v="960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1"/>
  </r>
  <r>
    <x v="961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1"/>
  </r>
  <r>
    <x v="962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4"/>
  </r>
  <r>
    <x v="963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  <x v="15"/>
  </r>
  <r>
    <x v="964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18"/>
  </r>
  <r>
    <x v="965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  <x v="6"/>
  </r>
  <r>
    <x v="509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1"/>
  </r>
  <r>
    <x v="966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6"/>
  </r>
  <r>
    <x v="967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  <x v="14"/>
  </r>
  <r>
    <x v="968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18"/>
  </r>
  <r>
    <x v="969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x v="970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3"/>
  </r>
  <r>
    <x v="971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3"/>
  </r>
  <r>
    <x v="972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7"/>
  </r>
  <r>
    <x v="973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108F6-FB8F-4445-8E8D-30408A8A5AD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7"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 &amp; sub-category" fld="12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2D2D4-5532-4F7F-BE49-FAE06117DA4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6" item="6" hier="-1"/>
  </pageFields>
  <dataFields count="1">
    <dataField name="Count of category &amp; sub-category" fld="12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0B0D6-57E5-4D97-9442-5BD560F2945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9"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3" hier="-1"/>
    <pageField fld="18" hier="-1"/>
  </pageFields>
  <dataFields count="1">
    <dataField name="Count of category &amp; sub-category" fld="1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6225-E8FD-4F36-8747-F3591E92A514}">
  <dimension ref="A1:F14"/>
  <sheetViews>
    <sheetView workbookViewId="0">
      <selection activeCell="A3" sqref="A3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6" t="s">
        <v>6</v>
      </c>
      <c r="B1" t="s">
        <v>2069</v>
      </c>
    </row>
    <row r="3" spans="1:6" x14ac:dyDescent="0.25">
      <c r="A3" s="6" t="s">
        <v>2070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638E-494A-42BC-A2C5-AF4A39953516}">
  <dimension ref="A1:F29"/>
  <sheetViews>
    <sheetView workbookViewId="0">
      <selection activeCell="A3" sqref="A3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625" bestFit="1" customWidth="1"/>
    <col min="8" max="8" width="15.625" bestFit="1" customWidth="1"/>
    <col min="9" max="9" width="19.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25" bestFit="1" customWidth="1"/>
    <col min="15" max="15" width="11.5" bestFit="1" customWidth="1"/>
    <col min="16" max="16" width="10.37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125" bestFit="1" customWidth="1"/>
    <col min="25" max="25" width="12.5" bestFit="1" customWidth="1"/>
    <col min="26" max="26" width="11" bestFit="1" customWidth="1"/>
  </cols>
  <sheetData>
    <row r="1" spans="1:6" x14ac:dyDescent="0.25">
      <c r="A1" s="6" t="s">
        <v>6</v>
      </c>
      <c r="B1" t="s">
        <v>21</v>
      </c>
    </row>
    <row r="3" spans="1:6" x14ac:dyDescent="0.25">
      <c r="A3" s="6" t="s">
        <v>2070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2049</v>
      </c>
      <c r="B5">
        <v>1</v>
      </c>
      <c r="C5">
        <v>7</v>
      </c>
      <c r="D5">
        <v>2</v>
      </c>
      <c r="E5">
        <v>17</v>
      </c>
      <c r="F5">
        <v>27</v>
      </c>
    </row>
    <row r="6" spans="1:6" x14ac:dyDescent="0.25">
      <c r="A6" s="7" t="s">
        <v>2065</v>
      </c>
      <c r="E6">
        <v>4</v>
      </c>
      <c r="F6">
        <v>4</v>
      </c>
    </row>
    <row r="7" spans="1:6" x14ac:dyDescent="0.25">
      <c r="A7" s="7" t="s">
        <v>2042</v>
      </c>
      <c r="B7">
        <v>4</v>
      </c>
      <c r="C7">
        <v>12</v>
      </c>
      <c r="E7">
        <v>25</v>
      </c>
      <c r="F7">
        <v>41</v>
      </c>
    </row>
    <row r="8" spans="1:6" x14ac:dyDescent="0.25">
      <c r="A8" s="7" t="s">
        <v>2044</v>
      </c>
      <c r="B8">
        <v>2</v>
      </c>
      <c r="C8">
        <v>9</v>
      </c>
      <c r="D8">
        <v>1</v>
      </c>
      <c r="E8">
        <v>17</v>
      </c>
      <c r="F8">
        <v>29</v>
      </c>
    </row>
    <row r="9" spans="1:6" x14ac:dyDescent="0.25">
      <c r="A9" s="7" t="s">
        <v>2043</v>
      </c>
      <c r="C9">
        <v>6</v>
      </c>
      <c r="E9">
        <v>10</v>
      </c>
      <c r="F9">
        <v>16</v>
      </c>
    </row>
    <row r="10" spans="1:6" x14ac:dyDescent="0.25">
      <c r="A10" s="7" t="s">
        <v>2053</v>
      </c>
      <c r="B10">
        <v>1</v>
      </c>
      <c r="C10">
        <v>6</v>
      </c>
      <c r="E10">
        <v>5</v>
      </c>
      <c r="F10">
        <v>12</v>
      </c>
    </row>
    <row r="11" spans="1:6" x14ac:dyDescent="0.25">
      <c r="A11" s="7" t="s">
        <v>2034</v>
      </c>
      <c r="B11">
        <v>3</v>
      </c>
      <c r="C11">
        <v>15</v>
      </c>
      <c r="E11">
        <v>17</v>
      </c>
      <c r="F11">
        <v>35</v>
      </c>
    </row>
    <row r="12" spans="1:6" x14ac:dyDescent="0.25">
      <c r="A12" s="7" t="s">
        <v>2045</v>
      </c>
      <c r="B12">
        <v>1</v>
      </c>
      <c r="C12">
        <v>15</v>
      </c>
      <c r="E12">
        <v>18</v>
      </c>
      <c r="F12">
        <v>34</v>
      </c>
    </row>
    <row r="13" spans="1:6" x14ac:dyDescent="0.25">
      <c r="A13" s="7" t="s">
        <v>2058</v>
      </c>
      <c r="B13">
        <v>1</v>
      </c>
      <c r="C13">
        <v>4</v>
      </c>
      <c r="E13">
        <v>6</v>
      </c>
      <c r="F13">
        <v>11</v>
      </c>
    </row>
    <row r="14" spans="1:6" x14ac:dyDescent="0.25">
      <c r="A14" s="7" t="s">
        <v>2057</v>
      </c>
      <c r="E14">
        <v>3</v>
      </c>
      <c r="F14">
        <v>3</v>
      </c>
    </row>
    <row r="15" spans="1:6" x14ac:dyDescent="0.25">
      <c r="A15" s="7" t="s">
        <v>2061</v>
      </c>
      <c r="C15">
        <v>7</v>
      </c>
      <c r="D15">
        <v>1</v>
      </c>
      <c r="E15">
        <v>3</v>
      </c>
      <c r="F15">
        <v>11</v>
      </c>
    </row>
    <row r="16" spans="1:6" x14ac:dyDescent="0.25">
      <c r="A16" s="7" t="s">
        <v>2048</v>
      </c>
      <c r="B16">
        <v>1</v>
      </c>
      <c r="C16">
        <v>4</v>
      </c>
      <c r="D16">
        <v>1</v>
      </c>
      <c r="E16">
        <v>8</v>
      </c>
      <c r="F16">
        <v>14</v>
      </c>
    </row>
    <row r="17" spans="1:6" x14ac:dyDescent="0.25">
      <c r="A17" s="7" t="s">
        <v>2055</v>
      </c>
      <c r="B17">
        <v>3</v>
      </c>
      <c r="C17">
        <v>6</v>
      </c>
      <c r="D17">
        <v>1</v>
      </c>
      <c r="E17">
        <v>24</v>
      </c>
      <c r="F17">
        <v>34</v>
      </c>
    </row>
    <row r="18" spans="1:6" x14ac:dyDescent="0.25">
      <c r="A18" s="7" t="s">
        <v>2040</v>
      </c>
      <c r="B18">
        <v>17</v>
      </c>
      <c r="C18">
        <v>106</v>
      </c>
      <c r="D18">
        <v>1</v>
      </c>
      <c r="E18">
        <v>149</v>
      </c>
      <c r="F18">
        <v>273</v>
      </c>
    </row>
    <row r="19" spans="1:6" x14ac:dyDescent="0.25">
      <c r="A19" s="7" t="s">
        <v>2056</v>
      </c>
      <c r="C19">
        <v>3</v>
      </c>
      <c r="E19">
        <v>3</v>
      </c>
      <c r="F19">
        <v>6</v>
      </c>
    </row>
    <row r="20" spans="1:6" x14ac:dyDescent="0.25">
      <c r="A20" s="7" t="s">
        <v>2036</v>
      </c>
      <c r="B20">
        <v>4</v>
      </c>
      <c r="C20">
        <v>19</v>
      </c>
      <c r="E20">
        <v>39</v>
      </c>
      <c r="F20">
        <v>62</v>
      </c>
    </row>
    <row r="21" spans="1:6" x14ac:dyDescent="0.25">
      <c r="A21" s="7" t="s">
        <v>2063</v>
      </c>
      <c r="C21">
        <v>7</v>
      </c>
      <c r="E21">
        <v>4</v>
      </c>
      <c r="F21">
        <v>11</v>
      </c>
    </row>
    <row r="22" spans="1:6" x14ac:dyDescent="0.25">
      <c r="A22" s="7" t="s">
        <v>2052</v>
      </c>
      <c r="B22">
        <v>1</v>
      </c>
      <c r="C22">
        <v>3</v>
      </c>
      <c r="E22">
        <v>4</v>
      </c>
      <c r="F22">
        <v>8</v>
      </c>
    </row>
    <row r="23" spans="1:6" x14ac:dyDescent="0.25">
      <c r="A23" s="7" t="s">
        <v>2060</v>
      </c>
      <c r="B23">
        <v>2</v>
      </c>
      <c r="C23">
        <v>3</v>
      </c>
      <c r="E23">
        <v>9</v>
      </c>
      <c r="F23">
        <v>14</v>
      </c>
    </row>
    <row r="24" spans="1:6" x14ac:dyDescent="0.25">
      <c r="A24" s="7" t="s">
        <v>2059</v>
      </c>
      <c r="C24">
        <v>5</v>
      </c>
      <c r="E24">
        <v>12</v>
      </c>
      <c r="F24">
        <v>17</v>
      </c>
    </row>
    <row r="25" spans="1:6" x14ac:dyDescent="0.25">
      <c r="A25" s="7" t="s">
        <v>2051</v>
      </c>
      <c r="B25">
        <v>1</v>
      </c>
      <c r="C25">
        <v>13</v>
      </c>
      <c r="D25">
        <v>1</v>
      </c>
      <c r="E25">
        <v>11</v>
      </c>
      <c r="F25">
        <v>26</v>
      </c>
    </row>
    <row r="26" spans="1:6" x14ac:dyDescent="0.25">
      <c r="A26" s="7" t="s">
        <v>2046</v>
      </c>
      <c r="C26">
        <v>14</v>
      </c>
      <c r="D26">
        <v>1</v>
      </c>
      <c r="E26">
        <v>19</v>
      </c>
      <c r="F26">
        <v>34</v>
      </c>
    </row>
    <row r="27" spans="1:6" x14ac:dyDescent="0.25">
      <c r="A27" s="7" t="s">
        <v>2038</v>
      </c>
      <c r="B27">
        <v>2</v>
      </c>
      <c r="C27">
        <v>10</v>
      </c>
      <c r="E27">
        <v>26</v>
      </c>
      <c r="F27">
        <v>38</v>
      </c>
    </row>
    <row r="28" spans="1:6" x14ac:dyDescent="0.25">
      <c r="A28" s="7" t="s">
        <v>2062</v>
      </c>
      <c r="E28">
        <v>3</v>
      </c>
      <c r="F28">
        <v>3</v>
      </c>
    </row>
    <row r="29" spans="1:6" x14ac:dyDescent="0.25">
      <c r="A29" s="7" t="s">
        <v>2067</v>
      </c>
      <c r="B29">
        <v>44</v>
      </c>
      <c r="C29">
        <v>274</v>
      </c>
      <c r="D29">
        <v>9</v>
      </c>
      <c r="E29">
        <v>436</v>
      </c>
      <c r="F29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2DA7-8E9E-43EB-A0CE-49D1B2AE81B9}">
  <dimension ref="A1:E18"/>
  <sheetViews>
    <sheetView workbookViewId="0">
      <selection activeCell="Q24" sqref="Q24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2069</v>
      </c>
    </row>
    <row r="2" spans="1:5" x14ac:dyDescent="0.25">
      <c r="A2" s="6" t="s">
        <v>2085</v>
      </c>
      <c r="B2" t="s">
        <v>2069</v>
      </c>
    </row>
    <row r="4" spans="1:5" x14ac:dyDescent="0.25">
      <c r="A4" s="6" t="s">
        <v>2070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2" workbookViewId="0">
      <selection activeCell="F2" sqref="F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6" max="16" width="11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2030</v>
      </c>
      <c r="P1" s="1" t="s">
        <v>2029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v>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7" si="0">E3/D3</f>
        <v>10.4</v>
      </c>
      <c r="P3" s="5">
        <f>E3/G3</f>
        <v>92.151898734177209</v>
      </c>
      <c r="Q3" t="s">
        <v>2035</v>
      </c>
      <c r="R3" t="s">
        <v>2036</v>
      </c>
      <c r="S3" s="8">
        <f>(((J3/60)/60)/24)+DATE(1970,1,1)</f>
        <v>41870.208333333336</v>
      </c>
      <c r="T3" s="8">
        <f t="shared" ref="T3:T66" si="1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ref="P4:P67" si="2">E4/G4</f>
        <v>100.01614035087719</v>
      </c>
      <c r="Q4" t="s">
        <v>2037</v>
      </c>
      <c r="R4" t="s">
        <v>2038</v>
      </c>
      <c r="S4" s="8">
        <f t="shared" ref="S4:S67" si="3">(((J4/60)/60)/24)+DATE(1970,1,1)</f>
        <v>41595.25</v>
      </c>
      <c r="T4" s="8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2"/>
        <v>103.20833333333333</v>
      </c>
      <c r="Q5" t="s">
        <v>2035</v>
      </c>
      <c r="R5" t="s">
        <v>2036</v>
      </c>
      <c r="S5" s="8">
        <f t="shared" si="3"/>
        <v>43688.208333333328</v>
      </c>
      <c r="T5" s="8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2"/>
        <v>99.339622641509436</v>
      </c>
      <c r="Q6" t="s">
        <v>2039</v>
      </c>
      <c r="R6" t="s">
        <v>2040</v>
      </c>
      <c r="S6" s="8">
        <f t="shared" si="3"/>
        <v>43485.25</v>
      </c>
      <c r="T6" s="8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2"/>
        <v>75.833333333333329</v>
      </c>
      <c r="Q7" t="s">
        <v>2039</v>
      </c>
      <c r="R7" t="s">
        <v>2040</v>
      </c>
      <c r="S7" s="8">
        <f t="shared" si="3"/>
        <v>41149.208333333336</v>
      </c>
      <c r="T7" s="8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2"/>
        <v>60.555555555555557</v>
      </c>
      <c r="Q8" t="s">
        <v>2041</v>
      </c>
      <c r="R8" t="s">
        <v>2042</v>
      </c>
      <c r="S8" s="8">
        <f t="shared" si="3"/>
        <v>42991.208333333328</v>
      </c>
      <c r="T8" s="8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2"/>
        <v>64.93832599118943</v>
      </c>
      <c r="Q9" t="s">
        <v>2039</v>
      </c>
      <c r="R9" t="s">
        <v>2040</v>
      </c>
      <c r="S9" s="8">
        <f t="shared" si="3"/>
        <v>42229.208333333328</v>
      </c>
      <c r="T9" s="8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2"/>
        <v>30.997175141242938</v>
      </c>
      <c r="Q10" t="s">
        <v>2039</v>
      </c>
      <c r="R10" t="s">
        <v>2040</v>
      </c>
      <c r="S10" s="8">
        <f t="shared" si="3"/>
        <v>40399.208333333336</v>
      </c>
      <c r="T10" s="8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2"/>
        <v>72.909090909090907</v>
      </c>
      <c r="Q11" t="s">
        <v>2035</v>
      </c>
      <c r="R11" t="s">
        <v>2043</v>
      </c>
      <c r="S11" s="8">
        <f t="shared" si="3"/>
        <v>41536.208333333336</v>
      </c>
      <c r="T11" s="8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2"/>
        <v>62.9</v>
      </c>
      <c r="Q12" t="s">
        <v>2041</v>
      </c>
      <c r="R12" t="s">
        <v>2044</v>
      </c>
      <c r="S12" s="8">
        <f t="shared" si="3"/>
        <v>40404.208333333336</v>
      </c>
      <c r="T12" s="8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2"/>
        <v>112.22222222222223</v>
      </c>
      <c r="Q13" t="s">
        <v>2039</v>
      </c>
      <c r="R13" t="s">
        <v>2040</v>
      </c>
      <c r="S13" s="8">
        <f t="shared" si="3"/>
        <v>40442.208333333336</v>
      </c>
      <c r="T13" s="8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2"/>
        <v>102.34545454545454</v>
      </c>
      <c r="Q14" t="s">
        <v>2041</v>
      </c>
      <c r="R14" t="s">
        <v>2044</v>
      </c>
      <c r="S14" s="8">
        <f t="shared" si="3"/>
        <v>43760.208333333328</v>
      </c>
      <c r="T14" s="8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2"/>
        <v>105.05102040816327</v>
      </c>
      <c r="Q15" t="s">
        <v>2035</v>
      </c>
      <c r="R15" t="s">
        <v>2045</v>
      </c>
      <c r="S15" s="8">
        <f t="shared" si="3"/>
        <v>42532.208333333328</v>
      </c>
      <c r="T15" s="8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2"/>
        <v>94.144999999999996</v>
      </c>
      <c r="Q16" t="s">
        <v>2035</v>
      </c>
      <c r="R16" t="s">
        <v>2045</v>
      </c>
      <c r="S16" s="8">
        <f t="shared" si="3"/>
        <v>40974.25</v>
      </c>
      <c r="T16" s="8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2"/>
        <v>84.986725663716811</v>
      </c>
      <c r="Q17" t="s">
        <v>2037</v>
      </c>
      <c r="R17" t="s">
        <v>2046</v>
      </c>
      <c r="S17" s="8">
        <f t="shared" si="3"/>
        <v>43809.25</v>
      </c>
      <c r="T17" s="8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2"/>
        <v>110.41</v>
      </c>
      <c r="Q18" t="s">
        <v>2047</v>
      </c>
      <c r="R18" t="s">
        <v>2048</v>
      </c>
      <c r="S18" s="8">
        <f t="shared" si="3"/>
        <v>41661.25</v>
      </c>
      <c r="T18" s="8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2"/>
        <v>107.96236989591674</v>
      </c>
      <c r="Q19" t="s">
        <v>2041</v>
      </c>
      <c r="R19" t="s">
        <v>2049</v>
      </c>
      <c r="S19" s="8">
        <f t="shared" si="3"/>
        <v>40555.25</v>
      </c>
      <c r="T19" s="8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2"/>
        <v>45.103703703703701</v>
      </c>
      <c r="Q20" t="s">
        <v>2039</v>
      </c>
      <c r="R20" t="s">
        <v>2040</v>
      </c>
      <c r="S20" s="8">
        <f t="shared" si="3"/>
        <v>43351.208333333328</v>
      </c>
      <c r="T20" s="8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2"/>
        <v>45.001483679525222</v>
      </c>
      <c r="Q21" t="s">
        <v>2039</v>
      </c>
      <c r="R21" t="s">
        <v>2040</v>
      </c>
      <c r="S21" s="8">
        <f t="shared" si="3"/>
        <v>43528.25</v>
      </c>
      <c r="T21" s="8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2"/>
        <v>105.97134670487107</v>
      </c>
      <c r="Q22" t="s">
        <v>2041</v>
      </c>
      <c r="R22" t="s">
        <v>2044</v>
      </c>
      <c r="S22" s="8">
        <f t="shared" si="3"/>
        <v>41848.208333333336</v>
      </c>
      <c r="T22" s="8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2"/>
        <v>69.055555555555557</v>
      </c>
      <c r="Q23" t="s">
        <v>2039</v>
      </c>
      <c r="R23" t="s">
        <v>2040</v>
      </c>
      <c r="S23" s="8">
        <f t="shared" si="3"/>
        <v>40770.208333333336</v>
      </c>
      <c r="T23" s="8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2"/>
        <v>85.044943820224717</v>
      </c>
      <c r="Q24" t="s">
        <v>2039</v>
      </c>
      <c r="R24" t="s">
        <v>2040</v>
      </c>
      <c r="S24" s="8">
        <f t="shared" si="3"/>
        <v>43193.208333333328</v>
      </c>
      <c r="T24" s="8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2"/>
        <v>105.22535211267606</v>
      </c>
      <c r="Q25" t="s">
        <v>2041</v>
      </c>
      <c r="R25" t="s">
        <v>2042</v>
      </c>
      <c r="S25" s="8">
        <f t="shared" si="3"/>
        <v>43510.25</v>
      </c>
      <c r="T25" s="8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2"/>
        <v>39.003741114852225</v>
      </c>
      <c r="Q26" t="s">
        <v>2037</v>
      </c>
      <c r="R26" t="s">
        <v>2046</v>
      </c>
      <c r="S26" s="8">
        <f t="shared" si="3"/>
        <v>41811.208333333336</v>
      </c>
      <c r="T26" s="8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2"/>
        <v>73.030674846625772</v>
      </c>
      <c r="Q27" t="s">
        <v>2050</v>
      </c>
      <c r="R27" t="s">
        <v>2051</v>
      </c>
      <c r="S27" s="8">
        <f t="shared" si="3"/>
        <v>40681.208333333336</v>
      </c>
      <c r="T27" s="8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2"/>
        <v>35.009459459459457</v>
      </c>
      <c r="Q28" t="s">
        <v>2039</v>
      </c>
      <c r="R28" t="s">
        <v>2040</v>
      </c>
      <c r="S28" s="8">
        <f t="shared" si="3"/>
        <v>43312.208333333328</v>
      </c>
      <c r="T28" s="8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2"/>
        <v>106.6</v>
      </c>
      <c r="Q29" t="s">
        <v>2035</v>
      </c>
      <c r="R29" t="s">
        <v>2036</v>
      </c>
      <c r="S29" s="8">
        <f t="shared" si="3"/>
        <v>42280.208333333328</v>
      </c>
      <c r="T29" s="8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2"/>
        <v>61.997747747747745</v>
      </c>
      <c r="Q30" t="s">
        <v>2039</v>
      </c>
      <c r="R30" t="s">
        <v>2040</v>
      </c>
      <c r="S30" s="8">
        <f t="shared" si="3"/>
        <v>40218.25</v>
      </c>
      <c r="T30" s="8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2"/>
        <v>94.000622665006233</v>
      </c>
      <c r="Q31" t="s">
        <v>2041</v>
      </c>
      <c r="R31" t="s">
        <v>2052</v>
      </c>
      <c r="S31" s="8">
        <f t="shared" si="3"/>
        <v>43301.208333333328</v>
      </c>
      <c r="T31" s="8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2"/>
        <v>112.05426356589147</v>
      </c>
      <c r="Q32" t="s">
        <v>2041</v>
      </c>
      <c r="R32" t="s">
        <v>2049</v>
      </c>
      <c r="S32" s="8">
        <f t="shared" si="3"/>
        <v>43609.208333333328</v>
      </c>
      <c r="T32" s="8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2"/>
        <v>48.008849557522126</v>
      </c>
      <c r="Q33" t="s">
        <v>2050</v>
      </c>
      <c r="R33" t="s">
        <v>2051</v>
      </c>
      <c r="S33" s="8">
        <f t="shared" si="3"/>
        <v>42374.25</v>
      </c>
      <c r="T33" s="8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2"/>
        <v>38.004334633723452</v>
      </c>
      <c r="Q34" t="s">
        <v>2041</v>
      </c>
      <c r="R34" t="s">
        <v>2042</v>
      </c>
      <c r="S34" s="8">
        <f t="shared" si="3"/>
        <v>43110.25</v>
      </c>
      <c r="T34" s="8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2"/>
        <v>35.000184535892231</v>
      </c>
      <c r="Q35" t="s">
        <v>2039</v>
      </c>
      <c r="R35" t="s">
        <v>2040</v>
      </c>
      <c r="S35" s="8">
        <f t="shared" si="3"/>
        <v>41917.208333333336</v>
      </c>
      <c r="T35" s="8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2"/>
        <v>85</v>
      </c>
      <c r="Q36" t="s">
        <v>2041</v>
      </c>
      <c r="R36" t="s">
        <v>2042</v>
      </c>
      <c r="S36" s="8">
        <f t="shared" si="3"/>
        <v>42817.208333333328</v>
      </c>
      <c r="T36" s="8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2"/>
        <v>95.993893129770996</v>
      </c>
      <c r="Q37" t="s">
        <v>2041</v>
      </c>
      <c r="R37" t="s">
        <v>2044</v>
      </c>
      <c r="S37" s="8">
        <f t="shared" si="3"/>
        <v>43484.25</v>
      </c>
      <c r="T37" s="8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2"/>
        <v>68.8125</v>
      </c>
      <c r="Q38" t="s">
        <v>2039</v>
      </c>
      <c r="R38" t="s">
        <v>2040</v>
      </c>
      <c r="S38" s="8">
        <f t="shared" si="3"/>
        <v>40600.25</v>
      </c>
      <c r="T38" s="8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2"/>
        <v>105.97196261682242</v>
      </c>
      <c r="Q39" t="s">
        <v>2047</v>
      </c>
      <c r="R39" t="s">
        <v>2053</v>
      </c>
      <c r="S39" s="8">
        <f t="shared" si="3"/>
        <v>43744.208333333328</v>
      </c>
      <c r="T39" s="8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2"/>
        <v>75.261194029850742</v>
      </c>
      <c r="Q40" t="s">
        <v>2054</v>
      </c>
      <c r="R40" t="s">
        <v>2055</v>
      </c>
      <c r="S40" s="8">
        <f t="shared" si="3"/>
        <v>40469.208333333336</v>
      </c>
      <c r="T40" s="8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2"/>
        <v>57.125</v>
      </c>
      <c r="Q41" t="s">
        <v>2039</v>
      </c>
      <c r="R41" t="s">
        <v>2040</v>
      </c>
      <c r="S41" s="8">
        <f t="shared" si="3"/>
        <v>41330.25</v>
      </c>
      <c r="T41" s="8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2"/>
        <v>75.141414141414145</v>
      </c>
      <c r="Q42" t="s">
        <v>2037</v>
      </c>
      <c r="R42" t="s">
        <v>2046</v>
      </c>
      <c r="S42" s="8">
        <f t="shared" si="3"/>
        <v>40334.208333333336</v>
      </c>
      <c r="T42" s="8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2"/>
        <v>107.42342342342343</v>
      </c>
      <c r="Q43" t="s">
        <v>2035</v>
      </c>
      <c r="R43" t="s">
        <v>2036</v>
      </c>
      <c r="S43" s="8">
        <f t="shared" si="3"/>
        <v>41156.208333333336</v>
      </c>
      <c r="T43" s="8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2"/>
        <v>35.995495495495497</v>
      </c>
      <c r="Q44" t="s">
        <v>2033</v>
      </c>
      <c r="R44" t="s">
        <v>2034</v>
      </c>
      <c r="S44" s="8">
        <f t="shared" si="3"/>
        <v>40728.208333333336</v>
      </c>
      <c r="T44" s="8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2"/>
        <v>26.998873148744366</v>
      </c>
      <c r="Q45" t="s">
        <v>2047</v>
      </c>
      <c r="R45" t="s">
        <v>2056</v>
      </c>
      <c r="S45" s="8">
        <f t="shared" si="3"/>
        <v>41844.208333333336</v>
      </c>
      <c r="T45" s="8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2"/>
        <v>107.56122448979592</v>
      </c>
      <c r="Q46" t="s">
        <v>2047</v>
      </c>
      <c r="R46" t="s">
        <v>2053</v>
      </c>
      <c r="S46" s="8">
        <f t="shared" si="3"/>
        <v>43541.208333333328</v>
      </c>
      <c r="T46" s="8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2"/>
        <v>94.375</v>
      </c>
      <c r="Q47" t="s">
        <v>2039</v>
      </c>
      <c r="R47" t="s">
        <v>2040</v>
      </c>
      <c r="S47" s="8">
        <f t="shared" si="3"/>
        <v>42676.208333333328</v>
      </c>
      <c r="T47" s="8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2"/>
        <v>46.163043478260867</v>
      </c>
      <c r="Q48" t="s">
        <v>2035</v>
      </c>
      <c r="R48" t="s">
        <v>2036</v>
      </c>
      <c r="S48" s="8">
        <f t="shared" si="3"/>
        <v>40367.208333333336</v>
      </c>
      <c r="T48" s="8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2"/>
        <v>47.845637583892618</v>
      </c>
      <c r="Q49" t="s">
        <v>2039</v>
      </c>
      <c r="R49" t="s">
        <v>2040</v>
      </c>
      <c r="S49" s="8">
        <f t="shared" si="3"/>
        <v>41727.208333333336</v>
      </c>
      <c r="T49" s="8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2"/>
        <v>53.007815713698065</v>
      </c>
      <c r="Q50" t="s">
        <v>2039</v>
      </c>
      <c r="R50" t="s">
        <v>2040</v>
      </c>
      <c r="S50" s="8">
        <f t="shared" si="3"/>
        <v>42180.208333333328</v>
      </c>
      <c r="T50" s="8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2"/>
        <v>45.059405940594061</v>
      </c>
      <c r="Q51" t="s">
        <v>2035</v>
      </c>
      <c r="R51" t="s">
        <v>2036</v>
      </c>
      <c r="S51" s="8">
        <f t="shared" si="3"/>
        <v>43758.208333333328</v>
      </c>
      <c r="T51" s="8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2"/>
        <v>2</v>
      </c>
      <c r="Q52" t="s">
        <v>2035</v>
      </c>
      <c r="R52" t="s">
        <v>2057</v>
      </c>
      <c r="S52" s="8">
        <f t="shared" si="3"/>
        <v>41487.208333333336</v>
      </c>
      <c r="T52" s="8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2"/>
        <v>99.006816632583508</v>
      </c>
      <c r="Q53" t="s">
        <v>2037</v>
      </c>
      <c r="R53" t="s">
        <v>2046</v>
      </c>
      <c r="S53" s="8">
        <f t="shared" si="3"/>
        <v>40995.208333333336</v>
      </c>
      <c r="T53" s="8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2"/>
        <v>32.786666666666669</v>
      </c>
      <c r="Q54" t="s">
        <v>2039</v>
      </c>
      <c r="R54" t="s">
        <v>2040</v>
      </c>
      <c r="S54" s="8">
        <f t="shared" si="3"/>
        <v>40436.208333333336</v>
      </c>
      <c r="T54" s="8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2"/>
        <v>59.119617224880386</v>
      </c>
      <c r="Q55" t="s">
        <v>2041</v>
      </c>
      <c r="R55" t="s">
        <v>2044</v>
      </c>
      <c r="S55" s="8">
        <f t="shared" si="3"/>
        <v>41779.208333333336</v>
      </c>
      <c r="T55" s="8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2"/>
        <v>44.93333333333333</v>
      </c>
      <c r="Q56" t="s">
        <v>2037</v>
      </c>
      <c r="R56" t="s">
        <v>2046</v>
      </c>
      <c r="S56" s="8">
        <f t="shared" si="3"/>
        <v>43170.25</v>
      </c>
      <c r="T56" s="8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2"/>
        <v>89.664122137404576</v>
      </c>
      <c r="Q57" t="s">
        <v>2035</v>
      </c>
      <c r="R57" t="s">
        <v>2058</v>
      </c>
      <c r="S57" s="8">
        <f t="shared" si="3"/>
        <v>43311.208333333328</v>
      </c>
      <c r="T57" s="8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2"/>
        <v>70.079268292682926</v>
      </c>
      <c r="Q58" t="s">
        <v>2037</v>
      </c>
      <c r="R58" t="s">
        <v>2046</v>
      </c>
      <c r="S58" s="8">
        <f t="shared" si="3"/>
        <v>42014.25</v>
      </c>
      <c r="T58" s="8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2"/>
        <v>31.059701492537314</v>
      </c>
      <c r="Q59" t="s">
        <v>2050</v>
      </c>
      <c r="R59" t="s">
        <v>2051</v>
      </c>
      <c r="S59" s="8">
        <f t="shared" si="3"/>
        <v>42979.208333333328</v>
      </c>
      <c r="T59" s="8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2"/>
        <v>29.061611374407583</v>
      </c>
      <c r="Q60" t="s">
        <v>2039</v>
      </c>
      <c r="R60" t="s">
        <v>2040</v>
      </c>
      <c r="S60" s="8">
        <f t="shared" si="3"/>
        <v>42268.208333333328</v>
      </c>
      <c r="T60" s="8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2"/>
        <v>30.0859375</v>
      </c>
      <c r="Q61" t="s">
        <v>2039</v>
      </c>
      <c r="R61" t="s">
        <v>2040</v>
      </c>
      <c r="S61" s="8">
        <f t="shared" si="3"/>
        <v>42898.208333333328</v>
      </c>
      <c r="T61" s="8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2"/>
        <v>84.998125000000002</v>
      </c>
      <c r="Q62" t="s">
        <v>2039</v>
      </c>
      <c r="R62" t="s">
        <v>2040</v>
      </c>
      <c r="S62" s="8">
        <f t="shared" si="3"/>
        <v>41107.208333333336</v>
      </c>
      <c r="T62" s="8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2"/>
        <v>82.001775410563695</v>
      </c>
      <c r="Q63" t="s">
        <v>2039</v>
      </c>
      <c r="R63" t="s">
        <v>2040</v>
      </c>
      <c r="S63" s="8">
        <f t="shared" si="3"/>
        <v>40595.25</v>
      </c>
      <c r="T63" s="8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2"/>
        <v>58.040160642570278</v>
      </c>
      <c r="Q64" t="s">
        <v>2037</v>
      </c>
      <c r="R64" t="s">
        <v>2038</v>
      </c>
      <c r="S64" s="8">
        <f t="shared" si="3"/>
        <v>42160.208333333328</v>
      </c>
      <c r="T64" s="8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2"/>
        <v>111.4</v>
      </c>
      <c r="Q65" t="s">
        <v>2039</v>
      </c>
      <c r="R65" t="s">
        <v>2040</v>
      </c>
      <c r="S65" s="8">
        <f t="shared" si="3"/>
        <v>42853.208333333328</v>
      </c>
      <c r="T65" s="8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2"/>
        <v>71.94736842105263</v>
      </c>
      <c r="Q66" t="s">
        <v>2037</v>
      </c>
      <c r="R66" t="s">
        <v>2038</v>
      </c>
      <c r="S66" s="8">
        <f t="shared" si="3"/>
        <v>43283.208333333328</v>
      </c>
      <c r="T66" s="8">
        <f t="shared" si="1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0"/>
        <v>2.3614754098360655</v>
      </c>
      <c r="P67" s="5">
        <f t="shared" si="2"/>
        <v>61.038135593220339</v>
      </c>
      <c r="Q67" t="s">
        <v>2039</v>
      </c>
      <c r="R67" t="s">
        <v>2040</v>
      </c>
      <c r="S67" s="8">
        <f t="shared" si="3"/>
        <v>40570.25</v>
      </c>
      <c r="T67" s="8">
        <f t="shared" ref="T67:T130" si="4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5">E68/D68</f>
        <v>0.45068965517241377</v>
      </c>
      <c r="P68" s="5">
        <f t="shared" ref="P68:P131" si="6">E68/G68</f>
        <v>108.91666666666667</v>
      </c>
      <c r="Q68" t="s">
        <v>2039</v>
      </c>
      <c r="R68" t="s">
        <v>2040</v>
      </c>
      <c r="S68" s="8">
        <f t="shared" ref="S68:S131" si="7">(((J68/60)/60)/24)+DATE(1970,1,1)</f>
        <v>42102.208333333328</v>
      </c>
      <c r="T68" s="8">
        <f t="shared" si="4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5"/>
        <v>1.6238567493112948</v>
      </c>
      <c r="P69" s="5">
        <f t="shared" si="6"/>
        <v>29.001722017220171</v>
      </c>
      <c r="Q69" t="s">
        <v>2037</v>
      </c>
      <c r="R69" t="s">
        <v>2046</v>
      </c>
      <c r="S69" s="8">
        <f t="shared" si="7"/>
        <v>40203.25</v>
      </c>
      <c r="T69" s="8">
        <f t="shared" si="4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5"/>
        <v>2.5452631578947367</v>
      </c>
      <c r="P70" s="5">
        <f t="shared" si="6"/>
        <v>58.975609756097562</v>
      </c>
      <c r="Q70" t="s">
        <v>2039</v>
      </c>
      <c r="R70" t="s">
        <v>2040</v>
      </c>
      <c r="S70" s="8">
        <f t="shared" si="7"/>
        <v>42943.208333333328</v>
      </c>
      <c r="T70" s="8">
        <f t="shared" si="4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5"/>
        <v>0.24063291139240506</v>
      </c>
      <c r="P71" s="5">
        <f t="shared" si="6"/>
        <v>111.82352941176471</v>
      </c>
      <c r="Q71" t="s">
        <v>2039</v>
      </c>
      <c r="R71" t="s">
        <v>2040</v>
      </c>
      <c r="S71" s="8">
        <f t="shared" si="7"/>
        <v>40531.25</v>
      </c>
      <c r="T71" s="8">
        <f t="shared" si="4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5"/>
        <v>1.2374140625000001</v>
      </c>
      <c r="P72" s="5">
        <f t="shared" si="6"/>
        <v>63.995555555555555</v>
      </c>
      <c r="Q72" t="s">
        <v>2039</v>
      </c>
      <c r="R72" t="s">
        <v>2040</v>
      </c>
      <c r="S72" s="8">
        <f t="shared" si="7"/>
        <v>40484.208333333336</v>
      </c>
      <c r="T72" s="8">
        <f t="shared" si="4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5"/>
        <v>1.0806666666666667</v>
      </c>
      <c r="P73" s="5">
        <f t="shared" si="6"/>
        <v>85.315789473684205</v>
      </c>
      <c r="Q73" t="s">
        <v>2039</v>
      </c>
      <c r="R73" t="s">
        <v>2040</v>
      </c>
      <c r="S73" s="8">
        <f t="shared" si="7"/>
        <v>43799.25</v>
      </c>
      <c r="T73" s="8">
        <f t="shared" si="4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5"/>
        <v>6.7033333333333331</v>
      </c>
      <c r="P74" s="5">
        <f t="shared" si="6"/>
        <v>74.481481481481481</v>
      </c>
      <c r="Q74" t="s">
        <v>2041</v>
      </c>
      <c r="R74" t="s">
        <v>2049</v>
      </c>
      <c r="S74" s="8">
        <f t="shared" si="7"/>
        <v>42186.208333333328</v>
      </c>
      <c r="T74" s="8">
        <f t="shared" si="4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5"/>
        <v>6.609285714285714</v>
      </c>
      <c r="P75" s="5">
        <f t="shared" si="6"/>
        <v>105.14772727272727</v>
      </c>
      <c r="Q75" t="s">
        <v>2035</v>
      </c>
      <c r="R75" t="s">
        <v>2058</v>
      </c>
      <c r="S75" s="8">
        <f t="shared" si="7"/>
        <v>42701.25</v>
      </c>
      <c r="T75" s="8">
        <f t="shared" si="4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5"/>
        <v>1.2246153846153847</v>
      </c>
      <c r="P76" s="5">
        <f t="shared" si="6"/>
        <v>56.188235294117646</v>
      </c>
      <c r="Q76" t="s">
        <v>2035</v>
      </c>
      <c r="R76" t="s">
        <v>2057</v>
      </c>
      <c r="S76" s="8">
        <f t="shared" si="7"/>
        <v>42456.208333333328</v>
      </c>
      <c r="T76" s="8">
        <f t="shared" si="4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5"/>
        <v>1.5057731958762886</v>
      </c>
      <c r="P77" s="5">
        <f t="shared" si="6"/>
        <v>85.917647058823533</v>
      </c>
      <c r="Q77" t="s">
        <v>2054</v>
      </c>
      <c r="R77" t="s">
        <v>2055</v>
      </c>
      <c r="S77" s="8">
        <f t="shared" si="7"/>
        <v>43296.208333333328</v>
      </c>
      <c r="T77" s="8">
        <f t="shared" si="4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5"/>
        <v>0.78106590724165992</v>
      </c>
      <c r="P78" s="5">
        <f t="shared" si="6"/>
        <v>57.00296912114014</v>
      </c>
      <c r="Q78" t="s">
        <v>2039</v>
      </c>
      <c r="R78" t="s">
        <v>2040</v>
      </c>
      <c r="S78" s="8">
        <f t="shared" si="7"/>
        <v>42027.25</v>
      </c>
      <c r="T78" s="8">
        <f t="shared" si="4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5"/>
        <v>0.46947368421052632</v>
      </c>
      <c r="P79" s="5">
        <f t="shared" si="6"/>
        <v>79.642857142857139</v>
      </c>
      <c r="Q79" t="s">
        <v>2041</v>
      </c>
      <c r="R79" t="s">
        <v>2049</v>
      </c>
      <c r="S79" s="8">
        <f t="shared" si="7"/>
        <v>40448.208333333336</v>
      </c>
      <c r="T79" s="8">
        <f t="shared" si="4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5"/>
        <v>3.008</v>
      </c>
      <c r="P80" s="5">
        <f t="shared" si="6"/>
        <v>41.018181818181816</v>
      </c>
      <c r="Q80" t="s">
        <v>2047</v>
      </c>
      <c r="R80" t="s">
        <v>2059</v>
      </c>
      <c r="S80" s="8">
        <f t="shared" si="7"/>
        <v>43206.208333333328</v>
      </c>
      <c r="T80" s="8">
        <f t="shared" si="4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5"/>
        <v>0.6959861591695502</v>
      </c>
      <c r="P81" s="5">
        <f t="shared" si="6"/>
        <v>48.004773269689736</v>
      </c>
      <c r="Q81" t="s">
        <v>2039</v>
      </c>
      <c r="R81" t="s">
        <v>2040</v>
      </c>
      <c r="S81" s="8">
        <f t="shared" si="7"/>
        <v>43267.208333333328</v>
      </c>
      <c r="T81" s="8">
        <f t="shared" si="4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5"/>
        <v>6.374545454545455</v>
      </c>
      <c r="P82" s="5">
        <f t="shared" si="6"/>
        <v>55.212598425196852</v>
      </c>
      <c r="Q82" t="s">
        <v>2050</v>
      </c>
      <c r="R82" t="s">
        <v>2051</v>
      </c>
      <c r="S82" s="8">
        <f t="shared" si="7"/>
        <v>42976.208333333328</v>
      </c>
      <c r="T82" s="8">
        <f t="shared" si="4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5"/>
        <v>2.253392857142857</v>
      </c>
      <c r="P83" s="5">
        <f t="shared" si="6"/>
        <v>92.109489051094897</v>
      </c>
      <c r="Q83" t="s">
        <v>2035</v>
      </c>
      <c r="R83" t="s">
        <v>2036</v>
      </c>
      <c r="S83" s="8">
        <f t="shared" si="7"/>
        <v>43062.25</v>
      </c>
      <c r="T83" s="8">
        <f t="shared" si="4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5"/>
        <v>14.973000000000001</v>
      </c>
      <c r="P84" s="5">
        <f t="shared" si="6"/>
        <v>83.183333333333337</v>
      </c>
      <c r="Q84" t="s">
        <v>2050</v>
      </c>
      <c r="R84" t="s">
        <v>2051</v>
      </c>
      <c r="S84" s="8">
        <f t="shared" si="7"/>
        <v>43482.25</v>
      </c>
      <c r="T84" s="8">
        <f t="shared" si="4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5"/>
        <v>0.37590225563909774</v>
      </c>
      <c r="P85" s="5">
        <f t="shared" si="6"/>
        <v>39.996000000000002</v>
      </c>
      <c r="Q85" t="s">
        <v>2035</v>
      </c>
      <c r="R85" t="s">
        <v>2043</v>
      </c>
      <c r="S85" s="8">
        <f t="shared" si="7"/>
        <v>42579.208333333328</v>
      </c>
      <c r="T85" s="8">
        <f t="shared" si="4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5"/>
        <v>1.3236942675159236</v>
      </c>
      <c r="P86" s="5">
        <f t="shared" si="6"/>
        <v>111.1336898395722</v>
      </c>
      <c r="Q86" t="s">
        <v>2037</v>
      </c>
      <c r="R86" t="s">
        <v>2046</v>
      </c>
      <c r="S86" s="8">
        <f t="shared" si="7"/>
        <v>41118.208333333336</v>
      </c>
      <c r="T86" s="8">
        <f t="shared" si="4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5"/>
        <v>1.3122448979591836</v>
      </c>
      <c r="P87" s="5">
        <f t="shared" si="6"/>
        <v>90.563380281690144</v>
      </c>
      <c r="Q87" t="s">
        <v>2035</v>
      </c>
      <c r="R87" t="s">
        <v>2045</v>
      </c>
      <c r="S87" s="8">
        <f t="shared" si="7"/>
        <v>40797.208333333336</v>
      </c>
      <c r="T87" s="8">
        <f t="shared" si="4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5"/>
        <v>1.6763513513513513</v>
      </c>
      <c r="P88" s="5">
        <f t="shared" si="6"/>
        <v>61.108374384236456</v>
      </c>
      <c r="Q88" t="s">
        <v>2039</v>
      </c>
      <c r="R88" t="s">
        <v>2040</v>
      </c>
      <c r="S88" s="8">
        <f t="shared" si="7"/>
        <v>42128.208333333328</v>
      </c>
      <c r="T88" s="8">
        <f t="shared" si="4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5"/>
        <v>0.6198488664987406</v>
      </c>
      <c r="P89" s="5">
        <f t="shared" si="6"/>
        <v>83.022941970310384</v>
      </c>
      <c r="Q89" t="s">
        <v>2035</v>
      </c>
      <c r="R89" t="s">
        <v>2036</v>
      </c>
      <c r="S89" s="8">
        <f t="shared" si="7"/>
        <v>40610.25</v>
      </c>
      <c r="T89" s="8">
        <f t="shared" si="4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5"/>
        <v>2.6074999999999999</v>
      </c>
      <c r="P90" s="5">
        <f t="shared" si="6"/>
        <v>110.76106194690266</v>
      </c>
      <c r="Q90" t="s">
        <v>2047</v>
      </c>
      <c r="R90" t="s">
        <v>2059</v>
      </c>
      <c r="S90" s="8">
        <f t="shared" si="7"/>
        <v>42110.208333333328</v>
      </c>
      <c r="T90" s="8">
        <f t="shared" si="4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5"/>
        <v>2.5258823529411765</v>
      </c>
      <c r="P91" s="5">
        <f t="shared" si="6"/>
        <v>89.458333333333329</v>
      </c>
      <c r="Q91" t="s">
        <v>2039</v>
      </c>
      <c r="R91" t="s">
        <v>2040</v>
      </c>
      <c r="S91" s="8">
        <f t="shared" si="7"/>
        <v>40283.208333333336</v>
      </c>
      <c r="T91" s="8">
        <f t="shared" si="4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5"/>
        <v>0.7861538461538462</v>
      </c>
      <c r="P92" s="5">
        <f t="shared" si="6"/>
        <v>57.849056603773583</v>
      </c>
      <c r="Q92" t="s">
        <v>2039</v>
      </c>
      <c r="R92" t="s">
        <v>2040</v>
      </c>
      <c r="S92" s="8">
        <f t="shared" si="7"/>
        <v>42425.25</v>
      </c>
      <c r="T92" s="8">
        <f t="shared" si="4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5"/>
        <v>0.48404406999351912</v>
      </c>
      <c r="P93" s="5">
        <f t="shared" si="6"/>
        <v>109.99705449189985</v>
      </c>
      <c r="Q93" t="s">
        <v>2047</v>
      </c>
      <c r="R93" t="s">
        <v>2059</v>
      </c>
      <c r="S93" s="8">
        <f t="shared" si="7"/>
        <v>42588.208333333328</v>
      </c>
      <c r="T93" s="8">
        <f t="shared" si="4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5"/>
        <v>2.5887500000000001</v>
      </c>
      <c r="P94" s="5">
        <f t="shared" si="6"/>
        <v>103.96586345381526</v>
      </c>
      <c r="Q94" t="s">
        <v>2050</v>
      </c>
      <c r="R94" t="s">
        <v>2051</v>
      </c>
      <c r="S94" s="8">
        <f t="shared" si="7"/>
        <v>40352.208333333336</v>
      </c>
      <c r="T94" s="8">
        <f t="shared" si="4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5"/>
        <v>0.60548713235294116</v>
      </c>
      <c r="P95" s="5">
        <f t="shared" si="6"/>
        <v>107.99508196721311</v>
      </c>
      <c r="Q95" t="s">
        <v>2039</v>
      </c>
      <c r="R95" t="s">
        <v>2040</v>
      </c>
      <c r="S95" s="8">
        <f t="shared" si="7"/>
        <v>41202.208333333336</v>
      </c>
      <c r="T95" s="8">
        <f t="shared" si="4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5"/>
        <v>3.036896551724138</v>
      </c>
      <c r="P96" s="5">
        <f t="shared" si="6"/>
        <v>48.927777777777777</v>
      </c>
      <c r="Q96" t="s">
        <v>2037</v>
      </c>
      <c r="R96" t="s">
        <v>2038</v>
      </c>
      <c r="S96" s="8">
        <f t="shared" si="7"/>
        <v>43562.208333333328</v>
      </c>
      <c r="T96" s="8">
        <f t="shared" si="4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5"/>
        <v>1.1299999999999999</v>
      </c>
      <c r="P97" s="5">
        <f t="shared" si="6"/>
        <v>37.666666666666664</v>
      </c>
      <c r="Q97" t="s">
        <v>2041</v>
      </c>
      <c r="R97" t="s">
        <v>2042</v>
      </c>
      <c r="S97" s="8">
        <f t="shared" si="7"/>
        <v>43752.208333333328</v>
      </c>
      <c r="T97" s="8">
        <f t="shared" si="4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5"/>
        <v>2.1737876614060259</v>
      </c>
      <c r="P98" s="5">
        <f t="shared" si="6"/>
        <v>64.999141999141997</v>
      </c>
      <c r="Q98" t="s">
        <v>2039</v>
      </c>
      <c r="R98" t="s">
        <v>2040</v>
      </c>
      <c r="S98" s="8">
        <f t="shared" si="7"/>
        <v>40612.25</v>
      </c>
      <c r="T98" s="8">
        <f t="shared" si="4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5"/>
        <v>9.2669230769230762</v>
      </c>
      <c r="P99" s="5">
        <f t="shared" si="6"/>
        <v>106.61061946902655</v>
      </c>
      <c r="Q99" t="s">
        <v>2033</v>
      </c>
      <c r="R99" t="s">
        <v>2034</v>
      </c>
      <c r="S99" s="8">
        <f t="shared" si="7"/>
        <v>42180.208333333328</v>
      </c>
      <c r="T99" s="8">
        <f t="shared" si="4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5"/>
        <v>0.33692229038854804</v>
      </c>
      <c r="P100" s="5">
        <f t="shared" si="6"/>
        <v>27.009016393442622</v>
      </c>
      <c r="Q100" t="s">
        <v>2050</v>
      </c>
      <c r="R100" t="s">
        <v>2051</v>
      </c>
      <c r="S100" s="8">
        <f t="shared" si="7"/>
        <v>42212.208333333328</v>
      </c>
      <c r="T100" s="8">
        <f t="shared" si="4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5"/>
        <v>1.9672368421052631</v>
      </c>
      <c r="P101" s="5">
        <f t="shared" si="6"/>
        <v>91.16463414634147</v>
      </c>
      <c r="Q101" t="s">
        <v>2039</v>
      </c>
      <c r="R101" t="s">
        <v>2040</v>
      </c>
      <c r="S101" s="8">
        <f t="shared" si="7"/>
        <v>41968.25</v>
      </c>
      <c r="T101" s="8">
        <f t="shared" si="4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5"/>
        <v>0.01</v>
      </c>
      <c r="P102" s="5">
        <f t="shared" si="6"/>
        <v>1</v>
      </c>
      <c r="Q102" t="s">
        <v>2039</v>
      </c>
      <c r="R102" t="s">
        <v>2040</v>
      </c>
      <c r="S102" s="8">
        <f t="shared" si="7"/>
        <v>40835.208333333336</v>
      </c>
      <c r="T102" s="8">
        <f t="shared" si="4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5"/>
        <v>10.214444444444444</v>
      </c>
      <c r="P103" s="5">
        <f t="shared" si="6"/>
        <v>56.054878048780488</v>
      </c>
      <c r="Q103" t="s">
        <v>2035</v>
      </c>
      <c r="R103" t="s">
        <v>2043</v>
      </c>
      <c r="S103" s="8">
        <f t="shared" si="7"/>
        <v>42056.25</v>
      </c>
      <c r="T103" s="8">
        <f t="shared" si="4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5"/>
        <v>2.8167567567567566</v>
      </c>
      <c r="P104" s="5">
        <f t="shared" si="6"/>
        <v>31.017857142857142</v>
      </c>
      <c r="Q104" t="s">
        <v>2037</v>
      </c>
      <c r="R104" t="s">
        <v>2046</v>
      </c>
      <c r="S104" s="8">
        <f t="shared" si="7"/>
        <v>43234.208333333328</v>
      </c>
      <c r="T104" s="8">
        <f t="shared" si="4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5"/>
        <v>0.24610000000000001</v>
      </c>
      <c r="P105" s="5">
        <f t="shared" si="6"/>
        <v>66.513513513513516</v>
      </c>
      <c r="Q105" t="s">
        <v>2035</v>
      </c>
      <c r="R105" t="s">
        <v>2043</v>
      </c>
      <c r="S105" s="8">
        <f t="shared" si="7"/>
        <v>40475.208333333336</v>
      </c>
      <c r="T105" s="8">
        <f t="shared" si="4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5"/>
        <v>1.4314010067114094</v>
      </c>
      <c r="P106" s="5">
        <f t="shared" si="6"/>
        <v>89.005216484089729</v>
      </c>
      <c r="Q106" t="s">
        <v>2035</v>
      </c>
      <c r="R106" t="s">
        <v>2045</v>
      </c>
      <c r="S106" s="8">
        <f t="shared" si="7"/>
        <v>42878.208333333328</v>
      </c>
      <c r="T106" s="8">
        <f t="shared" si="4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5"/>
        <v>1.4454411764705883</v>
      </c>
      <c r="P107" s="5">
        <f t="shared" si="6"/>
        <v>103.46315789473684</v>
      </c>
      <c r="Q107" t="s">
        <v>2037</v>
      </c>
      <c r="R107" t="s">
        <v>2038</v>
      </c>
      <c r="S107" s="8">
        <f t="shared" si="7"/>
        <v>41366.208333333336</v>
      </c>
      <c r="T107" s="8">
        <f t="shared" si="4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5"/>
        <v>3.5912820512820511</v>
      </c>
      <c r="P108" s="5">
        <f t="shared" si="6"/>
        <v>95.278911564625844</v>
      </c>
      <c r="Q108" t="s">
        <v>2039</v>
      </c>
      <c r="R108" t="s">
        <v>2040</v>
      </c>
      <c r="S108" s="8">
        <f t="shared" si="7"/>
        <v>43716.208333333328</v>
      </c>
      <c r="T108" s="8">
        <f t="shared" si="4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5"/>
        <v>1.8648571428571428</v>
      </c>
      <c r="P109" s="5">
        <f t="shared" si="6"/>
        <v>75.895348837209298</v>
      </c>
      <c r="Q109" t="s">
        <v>2039</v>
      </c>
      <c r="R109" t="s">
        <v>2040</v>
      </c>
      <c r="S109" s="8">
        <f t="shared" si="7"/>
        <v>43213.208333333328</v>
      </c>
      <c r="T109" s="8">
        <f t="shared" si="4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5"/>
        <v>5.9526666666666666</v>
      </c>
      <c r="P110" s="5">
        <f t="shared" si="6"/>
        <v>107.57831325301204</v>
      </c>
      <c r="Q110" t="s">
        <v>2041</v>
      </c>
      <c r="R110" t="s">
        <v>2042</v>
      </c>
      <c r="S110" s="8">
        <f t="shared" si="7"/>
        <v>41005.208333333336</v>
      </c>
      <c r="T110" s="8">
        <f t="shared" si="4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5"/>
        <v>0.5921153846153846</v>
      </c>
      <c r="P111" s="5">
        <f t="shared" si="6"/>
        <v>51.31666666666667</v>
      </c>
      <c r="Q111" t="s">
        <v>2041</v>
      </c>
      <c r="R111" t="s">
        <v>2060</v>
      </c>
      <c r="S111" s="8">
        <f t="shared" si="7"/>
        <v>41651.25</v>
      </c>
      <c r="T111" s="8">
        <f t="shared" si="4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5"/>
        <v>0.14962780898876404</v>
      </c>
      <c r="P112" s="5">
        <f t="shared" si="6"/>
        <v>71.983108108108112</v>
      </c>
      <c r="Q112" t="s">
        <v>2033</v>
      </c>
      <c r="R112" t="s">
        <v>2034</v>
      </c>
      <c r="S112" s="8">
        <f t="shared" si="7"/>
        <v>43354.208333333328</v>
      </c>
      <c r="T112" s="8">
        <f t="shared" si="4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5"/>
        <v>1.1995602605863191</v>
      </c>
      <c r="P113" s="5">
        <f t="shared" si="6"/>
        <v>108.95414201183432</v>
      </c>
      <c r="Q113" t="s">
        <v>2047</v>
      </c>
      <c r="R113" t="s">
        <v>2056</v>
      </c>
      <c r="S113" s="8">
        <f t="shared" si="7"/>
        <v>41174.208333333336</v>
      </c>
      <c r="T113" s="8">
        <f t="shared" si="4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5"/>
        <v>2.6882978723404256</v>
      </c>
      <c r="P114" s="5">
        <f t="shared" si="6"/>
        <v>35</v>
      </c>
      <c r="Q114" t="s">
        <v>2037</v>
      </c>
      <c r="R114" t="s">
        <v>2038</v>
      </c>
      <c r="S114" s="8">
        <f t="shared" si="7"/>
        <v>41875.208333333336</v>
      </c>
      <c r="T114" s="8">
        <f t="shared" si="4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5"/>
        <v>3.7687878787878786</v>
      </c>
      <c r="P115" s="5">
        <f t="shared" si="6"/>
        <v>94.938931297709928</v>
      </c>
      <c r="Q115" t="s">
        <v>2033</v>
      </c>
      <c r="R115" t="s">
        <v>2034</v>
      </c>
      <c r="S115" s="8">
        <f t="shared" si="7"/>
        <v>42990.208333333328</v>
      </c>
      <c r="T115" s="8">
        <f t="shared" si="4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5"/>
        <v>7.2715789473684209</v>
      </c>
      <c r="P116" s="5">
        <f t="shared" si="6"/>
        <v>109.65079365079364</v>
      </c>
      <c r="Q116" t="s">
        <v>2037</v>
      </c>
      <c r="R116" t="s">
        <v>2046</v>
      </c>
      <c r="S116" s="8">
        <f t="shared" si="7"/>
        <v>43564.208333333328</v>
      </c>
      <c r="T116" s="8">
        <f t="shared" si="4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5"/>
        <v>0.87211757648470301</v>
      </c>
      <c r="P117" s="5">
        <f t="shared" si="6"/>
        <v>44.001815980629537</v>
      </c>
      <c r="Q117" t="s">
        <v>2047</v>
      </c>
      <c r="R117" t="s">
        <v>2053</v>
      </c>
      <c r="S117" s="8">
        <f t="shared" si="7"/>
        <v>43056.25</v>
      </c>
      <c r="T117" s="8">
        <f t="shared" si="4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5"/>
        <v>0.88</v>
      </c>
      <c r="P118" s="5">
        <f t="shared" si="6"/>
        <v>86.794520547945211</v>
      </c>
      <c r="Q118" t="s">
        <v>2039</v>
      </c>
      <c r="R118" t="s">
        <v>2040</v>
      </c>
      <c r="S118" s="8">
        <f t="shared" si="7"/>
        <v>42265.208333333328</v>
      </c>
      <c r="T118" s="8">
        <f t="shared" si="4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5"/>
        <v>1.7393877551020409</v>
      </c>
      <c r="P119" s="5">
        <f t="shared" si="6"/>
        <v>30.992727272727272</v>
      </c>
      <c r="Q119" t="s">
        <v>2041</v>
      </c>
      <c r="R119" t="s">
        <v>2060</v>
      </c>
      <c r="S119" s="8">
        <f t="shared" si="7"/>
        <v>40808.208333333336</v>
      </c>
      <c r="T119" s="8">
        <f t="shared" si="4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5"/>
        <v>1.1761111111111111</v>
      </c>
      <c r="P120" s="5">
        <f t="shared" si="6"/>
        <v>94.791044776119406</v>
      </c>
      <c r="Q120" t="s">
        <v>2054</v>
      </c>
      <c r="R120" t="s">
        <v>2055</v>
      </c>
      <c r="S120" s="8">
        <f t="shared" si="7"/>
        <v>41665.25</v>
      </c>
      <c r="T120" s="8">
        <f t="shared" si="4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5"/>
        <v>2.1496</v>
      </c>
      <c r="P121" s="5">
        <f t="shared" si="6"/>
        <v>69.79220779220779</v>
      </c>
      <c r="Q121" t="s">
        <v>2041</v>
      </c>
      <c r="R121" t="s">
        <v>2042</v>
      </c>
      <c r="S121" s="8">
        <f t="shared" si="7"/>
        <v>41806.208333333336</v>
      </c>
      <c r="T121" s="8">
        <f t="shared" si="4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5"/>
        <v>1.4949667110519307</v>
      </c>
      <c r="P122" s="5">
        <f t="shared" si="6"/>
        <v>63.003367003367003</v>
      </c>
      <c r="Q122" t="s">
        <v>2050</v>
      </c>
      <c r="R122" t="s">
        <v>2061</v>
      </c>
      <c r="S122" s="8">
        <f t="shared" si="7"/>
        <v>42111.208333333328</v>
      </c>
      <c r="T122" s="8">
        <f t="shared" si="4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5"/>
        <v>2.1933995584988963</v>
      </c>
      <c r="P123" s="5">
        <f t="shared" si="6"/>
        <v>110.0343300110742</v>
      </c>
      <c r="Q123" t="s">
        <v>2050</v>
      </c>
      <c r="R123" t="s">
        <v>2051</v>
      </c>
      <c r="S123" s="8">
        <f t="shared" si="7"/>
        <v>41917.208333333336</v>
      </c>
      <c r="T123" s="8">
        <f t="shared" si="4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5"/>
        <v>0.64367690058479532</v>
      </c>
      <c r="P124" s="5">
        <f t="shared" si="6"/>
        <v>25.997933274284026</v>
      </c>
      <c r="Q124" t="s">
        <v>2047</v>
      </c>
      <c r="R124" t="s">
        <v>2053</v>
      </c>
      <c r="S124" s="8">
        <f t="shared" si="7"/>
        <v>41970.25</v>
      </c>
      <c r="T124" s="8">
        <f t="shared" si="4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5"/>
        <v>0.18622397298818233</v>
      </c>
      <c r="P125" s="5">
        <f t="shared" si="6"/>
        <v>49.987915407854985</v>
      </c>
      <c r="Q125" t="s">
        <v>2039</v>
      </c>
      <c r="R125" t="s">
        <v>2040</v>
      </c>
      <c r="S125" s="8">
        <f t="shared" si="7"/>
        <v>42332.25</v>
      </c>
      <c r="T125" s="8">
        <f t="shared" si="4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5"/>
        <v>3.6776923076923076</v>
      </c>
      <c r="P126" s="5">
        <f t="shared" si="6"/>
        <v>101.72340425531915</v>
      </c>
      <c r="Q126" t="s">
        <v>2054</v>
      </c>
      <c r="R126" t="s">
        <v>2055</v>
      </c>
      <c r="S126" s="8">
        <f t="shared" si="7"/>
        <v>43598.208333333328</v>
      </c>
      <c r="T126" s="8">
        <f t="shared" si="4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5"/>
        <v>1.5990566037735849</v>
      </c>
      <c r="P127" s="5">
        <f t="shared" si="6"/>
        <v>47.083333333333336</v>
      </c>
      <c r="Q127" t="s">
        <v>2039</v>
      </c>
      <c r="R127" t="s">
        <v>2040</v>
      </c>
      <c r="S127" s="8">
        <f t="shared" si="7"/>
        <v>43362.208333333328</v>
      </c>
      <c r="T127" s="8">
        <f t="shared" si="4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5"/>
        <v>0.38633185349611543</v>
      </c>
      <c r="P128" s="5">
        <f t="shared" si="6"/>
        <v>89.944444444444443</v>
      </c>
      <c r="Q128" t="s">
        <v>2039</v>
      </c>
      <c r="R128" t="s">
        <v>2040</v>
      </c>
      <c r="S128" s="8">
        <f t="shared" si="7"/>
        <v>42596.208333333328</v>
      </c>
      <c r="T128" s="8">
        <f t="shared" si="4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5"/>
        <v>0.51421511627906979</v>
      </c>
      <c r="P129" s="5">
        <f t="shared" si="6"/>
        <v>78.96875</v>
      </c>
      <c r="Q129" t="s">
        <v>2039</v>
      </c>
      <c r="R129" t="s">
        <v>2040</v>
      </c>
      <c r="S129" s="8">
        <f t="shared" si="7"/>
        <v>40310.208333333336</v>
      </c>
      <c r="T129" s="8">
        <f t="shared" si="4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5"/>
        <v>0.60334277620396604</v>
      </c>
      <c r="P130" s="5">
        <f t="shared" si="6"/>
        <v>80.067669172932327</v>
      </c>
      <c r="Q130" t="s">
        <v>2035</v>
      </c>
      <c r="R130" t="s">
        <v>2036</v>
      </c>
      <c r="S130" s="8">
        <f t="shared" si="7"/>
        <v>40417.208333333336</v>
      </c>
      <c r="T130" s="8">
        <f t="shared" si="4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5"/>
        <v>3.2026936026936029E-2</v>
      </c>
      <c r="P131" s="5">
        <f t="shared" si="6"/>
        <v>86.472727272727269</v>
      </c>
      <c r="Q131" t="s">
        <v>2033</v>
      </c>
      <c r="R131" t="s">
        <v>2034</v>
      </c>
      <c r="S131" s="8">
        <f t="shared" si="7"/>
        <v>42038.25</v>
      </c>
      <c r="T131" s="8">
        <f t="shared" ref="T131:T194" si="8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9">E132/D132</f>
        <v>1.5546875</v>
      </c>
      <c r="P132" s="5">
        <f t="shared" ref="P132:P195" si="10">E132/G132</f>
        <v>28.001876172607879</v>
      </c>
      <c r="Q132" t="s">
        <v>2041</v>
      </c>
      <c r="R132" t="s">
        <v>2044</v>
      </c>
      <c r="S132" s="8">
        <f t="shared" ref="S132:S195" si="11">(((J132/60)/60)/24)+DATE(1970,1,1)</f>
        <v>40842.208333333336</v>
      </c>
      <c r="T132" s="8">
        <f t="shared" si="8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9"/>
        <v>1.0085974499089254</v>
      </c>
      <c r="P133" s="5">
        <f t="shared" si="10"/>
        <v>67.996725337699544</v>
      </c>
      <c r="Q133" t="s">
        <v>2037</v>
      </c>
      <c r="R133" t="s">
        <v>2038</v>
      </c>
      <c r="S133" s="8">
        <f t="shared" si="11"/>
        <v>41607.25</v>
      </c>
      <c r="T133" s="8">
        <f t="shared" si="8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9"/>
        <v>1.1618181818181819</v>
      </c>
      <c r="P134" s="5">
        <f t="shared" si="10"/>
        <v>43.078651685393261</v>
      </c>
      <c r="Q134" t="s">
        <v>2039</v>
      </c>
      <c r="R134" t="s">
        <v>2040</v>
      </c>
      <c r="S134" s="8">
        <f t="shared" si="11"/>
        <v>43112.25</v>
      </c>
      <c r="T134" s="8">
        <f t="shared" si="8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9"/>
        <v>3.1077777777777778</v>
      </c>
      <c r="P135" s="5">
        <f t="shared" si="10"/>
        <v>87.95597484276729</v>
      </c>
      <c r="Q135" t="s">
        <v>2035</v>
      </c>
      <c r="R135" t="s">
        <v>2062</v>
      </c>
      <c r="S135" s="8">
        <f t="shared" si="11"/>
        <v>40767.208333333336</v>
      </c>
      <c r="T135" s="8">
        <f t="shared" si="8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9"/>
        <v>0.89736683417085428</v>
      </c>
      <c r="P136" s="5">
        <f t="shared" si="10"/>
        <v>94.987234042553197</v>
      </c>
      <c r="Q136" t="s">
        <v>2041</v>
      </c>
      <c r="R136" t="s">
        <v>2042</v>
      </c>
      <c r="S136" s="8">
        <f t="shared" si="11"/>
        <v>40713.208333333336</v>
      </c>
      <c r="T136" s="8">
        <f t="shared" si="8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9"/>
        <v>0.71272727272727276</v>
      </c>
      <c r="P137" s="5">
        <f t="shared" si="10"/>
        <v>46.905982905982903</v>
      </c>
      <c r="Q137" t="s">
        <v>2039</v>
      </c>
      <c r="R137" t="s">
        <v>2040</v>
      </c>
      <c r="S137" s="8">
        <f t="shared" si="11"/>
        <v>41340.25</v>
      </c>
      <c r="T137" s="8">
        <f t="shared" si="8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9"/>
        <v>3.2862318840579711E-2</v>
      </c>
      <c r="P138" s="5">
        <f t="shared" si="10"/>
        <v>46.913793103448278</v>
      </c>
      <c r="Q138" t="s">
        <v>2041</v>
      </c>
      <c r="R138" t="s">
        <v>2044</v>
      </c>
      <c r="S138" s="8">
        <f t="shared" si="11"/>
        <v>41797.208333333336</v>
      </c>
      <c r="T138" s="8">
        <f t="shared" si="8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9"/>
        <v>2.617777777777778</v>
      </c>
      <c r="P139" s="5">
        <f t="shared" si="10"/>
        <v>94.24</v>
      </c>
      <c r="Q139" t="s">
        <v>2047</v>
      </c>
      <c r="R139" t="s">
        <v>2048</v>
      </c>
      <c r="S139" s="8">
        <f t="shared" si="11"/>
        <v>40457.208333333336</v>
      </c>
      <c r="T139" s="8">
        <f t="shared" si="8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9"/>
        <v>0.96</v>
      </c>
      <c r="P140" s="5">
        <f t="shared" si="10"/>
        <v>80.139130434782615</v>
      </c>
      <c r="Q140" t="s">
        <v>2050</v>
      </c>
      <c r="R140" t="s">
        <v>2061</v>
      </c>
      <c r="S140" s="8">
        <f t="shared" si="11"/>
        <v>41180.208333333336</v>
      </c>
      <c r="T140" s="8">
        <f t="shared" si="8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9"/>
        <v>0.20896851248642778</v>
      </c>
      <c r="P141" s="5">
        <f t="shared" si="10"/>
        <v>59.036809815950917</v>
      </c>
      <c r="Q141" t="s">
        <v>2037</v>
      </c>
      <c r="R141" t="s">
        <v>2046</v>
      </c>
      <c r="S141" s="8">
        <f t="shared" si="11"/>
        <v>42115.208333333328</v>
      </c>
      <c r="T141" s="8">
        <f t="shared" si="8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9"/>
        <v>2.2316363636363636</v>
      </c>
      <c r="P142" s="5">
        <f t="shared" si="10"/>
        <v>65.989247311827953</v>
      </c>
      <c r="Q142" t="s">
        <v>2041</v>
      </c>
      <c r="R142" t="s">
        <v>2042</v>
      </c>
      <c r="S142" s="8">
        <f t="shared" si="11"/>
        <v>43156.25</v>
      </c>
      <c r="T142" s="8">
        <f t="shared" si="8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9"/>
        <v>1.0159097978227061</v>
      </c>
      <c r="P143" s="5">
        <f t="shared" si="10"/>
        <v>60.992530345471522</v>
      </c>
      <c r="Q143" t="s">
        <v>2037</v>
      </c>
      <c r="R143" t="s">
        <v>2038</v>
      </c>
      <c r="S143" s="8">
        <f t="shared" si="11"/>
        <v>42167.208333333328</v>
      </c>
      <c r="T143" s="8">
        <f t="shared" si="8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9"/>
        <v>2.3003999999999998</v>
      </c>
      <c r="P144" s="5">
        <f t="shared" si="10"/>
        <v>98.307692307692307</v>
      </c>
      <c r="Q144" t="s">
        <v>2037</v>
      </c>
      <c r="R144" t="s">
        <v>2038</v>
      </c>
      <c r="S144" s="8">
        <f t="shared" si="11"/>
        <v>41005.208333333336</v>
      </c>
      <c r="T144" s="8">
        <f t="shared" si="8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9"/>
        <v>1.355925925925926</v>
      </c>
      <c r="P145" s="5">
        <f t="shared" si="10"/>
        <v>104.6</v>
      </c>
      <c r="Q145" t="s">
        <v>2035</v>
      </c>
      <c r="R145" t="s">
        <v>2045</v>
      </c>
      <c r="S145" s="8">
        <f t="shared" si="11"/>
        <v>40357.208333333336</v>
      </c>
      <c r="T145" s="8">
        <f t="shared" si="8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9"/>
        <v>1.2909999999999999</v>
      </c>
      <c r="P146" s="5">
        <f t="shared" si="10"/>
        <v>86.066666666666663</v>
      </c>
      <c r="Q146" t="s">
        <v>2039</v>
      </c>
      <c r="R146" t="s">
        <v>2040</v>
      </c>
      <c r="S146" s="8">
        <f t="shared" si="11"/>
        <v>43633.208333333328</v>
      </c>
      <c r="T146" s="8">
        <f t="shared" si="8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9"/>
        <v>2.3651200000000001</v>
      </c>
      <c r="P147" s="5">
        <f t="shared" si="10"/>
        <v>76.989583333333329</v>
      </c>
      <c r="Q147" t="s">
        <v>2037</v>
      </c>
      <c r="R147" t="s">
        <v>2046</v>
      </c>
      <c r="S147" s="8">
        <f t="shared" si="11"/>
        <v>41889.208333333336</v>
      </c>
      <c r="T147" s="8">
        <f t="shared" si="8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9"/>
        <v>0.17249999999999999</v>
      </c>
      <c r="P148" s="5">
        <f t="shared" si="10"/>
        <v>29.764705882352942</v>
      </c>
      <c r="Q148" t="s">
        <v>2039</v>
      </c>
      <c r="R148" t="s">
        <v>2040</v>
      </c>
      <c r="S148" s="8">
        <f t="shared" si="11"/>
        <v>40855.25</v>
      </c>
      <c r="T148" s="8">
        <f t="shared" si="8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9"/>
        <v>1.1249397590361445</v>
      </c>
      <c r="P149" s="5">
        <f t="shared" si="10"/>
        <v>46.91959798994975</v>
      </c>
      <c r="Q149" t="s">
        <v>2039</v>
      </c>
      <c r="R149" t="s">
        <v>2040</v>
      </c>
      <c r="S149" s="8">
        <f t="shared" si="11"/>
        <v>42534.208333333328</v>
      </c>
      <c r="T149" s="8">
        <f t="shared" si="8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9"/>
        <v>1.2102150537634409</v>
      </c>
      <c r="P150" s="5">
        <f t="shared" si="10"/>
        <v>105.18691588785046</v>
      </c>
      <c r="Q150" t="s">
        <v>2037</v>
      </c>
      <c r="R150" t="s">
        <v>2046</v>
      </c>
      <c r="S150" s="8">
        <f t="shared" si="11"/>
        <v>42941.208333333328</v>
      </c>
      <c r="T150" s="8">
        <f t="shared" si="8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9"/>
        <v>2.1987096774193549</v>
      </c>
      <c r="P151" s="5">
        <f t="shared" si="10"/>
        <v>69.907692307692301</v>
      </c>
      <c r="Q151" t="s">
        <v>2035</v>
      </c>
      <c r="R151" t="s">
        <v>2045</v>
      </c>
      <c r="S151" s="8">
        <f t="shared" si="11"/>
        <v>41275.25</v>
      </c>
      <c r="T151" s="8">
        <f t="shared" si="8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9"/>
        <v>0.01</v>
      </c>
      <c r="P152" s="5">
        <f t="shared" si="10"/>
        <v>1</v>
      </c>
      <c r="Q152" t="s">
        <v>2035</v>
      </c>
      <c r="R152" t="s">
        <v>2036</v>
      </c>
      <c r="S152" s="8">
        <f t="shared" si="11"/>
        <v>43450.25</v>
      </c>
      <c r="T152" s="8">
        <f t="shared" si="8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9"/>
        <v>0.64166909620991253</v>
      </c>
      <c r="P153" s="5">
        <f t="shared" si="10"/>
        <v>60.011588275391958</v>
      </c>
      <c r="Q153" t="s">
        <v>2035</v>
      </c>
      <c r="R153" t="s">
        <v>2043</v>
      </c>
      <c r="S153" s="8">
        <f t="shared" si="11"/>
        <v>41799.208333333336</v>
      </c>
      <c r="T153" s="8">
        <f t="shared" si="8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9"/>
        <v>4.2306746987951804</v>
      </c>
      <c r="P154" s="5">
        <f t="shared" si="10"/>
        <v>52.006220379146917</v>
      </c>
      <c r="Q154" t="s">
        <v>2035</v>
      </c>
      <c r="R154" t="s">
        <v>2045</v>
      </c>
      <c r="S154" s="8">
        <f t="shared" si="11"/>
        <v>42783.25</v>
      </c>
      <c r="T154" s="8">
        <f t="shared" si="8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9"/>
        <v>0.92984160506863778</v>
      </c>
      <c r="P155" s="5">
        <f t="shared" si="10"/>
        <v>31.000176025347649</v>
      </c>
      <c r="Q155" t="s">
        <v>2039</v>
      </c>
      <c r="R155" t="s">
        <v>2040</v>
      </c>
      <c r="S155" s="8">
        <f t="shared" si="11"/>
        <v>41201.208333333336</v>
      </c>
      <c r="T155" s="8">
        <f t="shared" si="8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9"/>
        <v>0.58756567425569173</v>
      </c>
      <c r="P156" s="5">
        <f t="shared" si="10"/>
        <v>95.042492917847028</v>
      </c>
      <c r="Q156" t="s">
        <v>2035</v>
      </c>
      <c r="R156" t="s">
        <v>2045</v>
      </c>
      <c r="S156" s="8">
        <f t="shared" si="11"/>
        <v>42502.208333333328</v>
      </c>
      <c r="T156" s="8">
        <f t="shared" si="8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9"/>
        <v>0.65022222222222226</v>
      </c>
      <c r="P157" s="5">
        <f t="shared" si="10"/>
        <v>75.968174204355108</v>
      </c>
      <c r="Q157" t="s">
        <v>2039</v>
      </c>
      <c r="R157" t="s">
        <v>2040</v>
      </c>
      <c r="S157" s="8">
        <f t="shared" si="11"/>
        <v>40262.208333333336</v>
      </c>
      <c r="T157" s="8">
        <f t="shared" si="8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9"/>
        <v>0.73939560439560437</v>
      </c>
      <c r="P158" s="5">
        <f t="shared" si="10"/>
        <v>71.013192612137203</v>
      </c>
      <c r="Q158" t="s">
        <v>2035</v>
      </c>
      <c r="R158" t="s">
        <v>2036</v>
      </c>
      <c r="S158" s="8">
        <f t="shared" si="11"/>
        <v>43743.208333333328</v>
      </c>
      <c r="T158" s="8">
        <f t="shared" si="8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9"/>
        <v>0.52666666666666662</v>
      </c>
      <c r="P159" s="5">
        <f t="shared" si="10"/>
        <v>73.733333333333334</v>
      </c>
      <c r="Q159" t="s">
        <v>2054</v>
      </c>
      <c r="R159" t="s">
        <v>2055</v>
      </c>
      <c r="S159" s="8">
        <f t="shared" si="11"/>
        <v>41638.25</v>
      </c>
      <c r="T159" s="8">
        <f t="shared" si="8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9"/>
        <v>2.2095238095238097</v>
      </c>
      <c r="P160" s="5">
        <f t="shared" si="10"/>
        <v>113.17073170731707</v>
      </c>
      <c r="Q160" t="s">
        <v>2035</v>
      </c>
      <c r="R160" t="s">
        <v>2036</v>
      </c>
      <c r="S160" s="8">
        <f t="shared" si="11"/>
        <v>42346.25</v>
      </c>
      <c r="T160" s="8">
        <f t="shared" si="8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9"/>
        <v>1.0001150627615063</v>
      </c>
      <c r="P161" s="5">
        <f t="shared" si="10"/>
        <v>105.00933552992861</v>
      </c>
      <c r="Q161" t="s">
        <v>2039</v>
      </c>
      <c r="R161" t="s">
        <v>2040</v>
      </c>
      <c r="S161" s="8">
        <f t="shared" si="11"/>
        <v>43551.208333333328</v>
      </c>
      <c r="T161" s="8">
        <f t="shared" si="8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9"/>
        <v>1.6231249999999999</v>
      </c>
      <c r="P162" s="5">
        <f t="shared" si="10"/>
        <v>79.176829268292678</v>
      </c>
      <c r="Q162" t="s">
        <v>2037</v>
      </c>
      <c r="R162" t="s">
        <v>2046</v>
      </c>
      <c r="S162" s="8">
        <f t="shared" si="11"/>
        <v>43582.208333333328</v>
      </c>
      <c r="T162" s="8">
        <f t="shared" si="8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9"/>
        <v>0.78181818181818186</v>
      </c>
      <c r="P163" s="5">
        <f t="shared" si="10"/>
        <v>57.333333333333336</v>
      </c>
      <c r="Q163" t="s">
        <v>2037</v>
      </c>
      <c r="R163" t="s">
        <v>2038</v>
      </c>
      <c r="S163" s="8">
        <f t="shared" si="11"/>
        <v>42270.208333333328</v>
      </c>
      <c r="T163" s="8">
        <f t="shared" si="8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9"/>
        <v>1.4973770491803278</v>
      </c>
      <c r="P164" s="5">
        <f t="shared" si="10"/>
        <v>58.178343949044589</v>
      </c>
      <c r="Q164" t="s">
        <v>2035</v>
      </c>
      <c r="R164" t="s">
        <v>2036</v>
      </c>
      <c r="S164" s="8">
        <f t="shared" si="11"/>
        <v>43442.25</v>
      </c>
      <c r="T164" s="8">
        <f t="shared" si="8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9"/>
        <v>2.5325714285714285</v>
      </c>
      <c r="P165" s="5">
        <f t="shared" si="10"/>
        <v>36.032520325203251</v>
      </c>
      <c r="Q165" t="s">
        <v>2054</v>
      </c>
      <c r="R165" t="s">
        <v>2055</v>
      </c>
      <c r="S165" s="8">
        <f t="shared" si="11"/>
        <v>43028.208333333328</v>
      </c>
      <c r="T165" s="8">
        <f t="shared" si="8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9"/>
        <v>1.0016943521594683</v>
      </c>
      <c r="P166" s="5">
        <f t="shared" si="10"/>
        <v>107.99068767908309</v>
      </c>
      <c r="Q166" t="s">
        <v>2039</v>
      </c>
      <c r="R166" t="s">
        <v>2040</v>
      </c>
      <c r="S166" s="8">
        <f t="shared" si="11"/>
        <v>43016.208333333328</v>
      </c>
      <c r="T166" s="8">
        <f t="shared" si="8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9"/>
        <v>1.2199004424778761</v>
      </c>
      <c r="P167" s="5">
        <f t="shared" si="10"/>
        <v>44.005985634477256</v>
      </c>
      <c r="Q167" t="s">
        <v>2037</v>
      </c>
      <c r="R167" t="s">
        <v>2038</v>
      </c>
      <c r="S167" s="8">
        <f t="shared" si="11"/>
        <v>42948.208333333328</v>
      </c>
      <c r="T167" s="8">
        <f t="shared" si="8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9"/>
        <v>1.3713265306122449</v>
      </c>
      <c r="P168" s="5">
        <f t="shared" si="10"/>
        <v>55.077868852459019</v>
      </c>
      <c r="Q168" t="s">
        <v>2054</v>
      </c>
      <c r="R168" t="s">
        <v>2055</v>
      </c>
      <c r="S168" s="8">
        <f t="shared" si="11"/>
        <v>40534.25</v>
      </c>
      <c r="T168" s="8">
        <f t="shared" si="8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9"/>
        <v>4.155384615384615</v>
      </c>
      <c r="P169" s="5">
        <f t="shared" si="10"/>
        <v>74</v>
      </c>
      <c r="Q169" t="s">
        <v>2039</v>
      </c>
      <c r="R169" t="s">
        <v>2040</v>
      </c>
      <c r="S169" s="8">
        <f t="shared" si="11"/>
        <v>41435.208333333336</v>
      </c>
      <c r="T169" s="8">
        <f t="shared" si="8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9"/>
        <v>0.3130913348946136</v>
      </c>
      <c r="P170" s="5">
        <f t="shared" si="10"/>
        <v>41.996858638743454</v>
      </c>
      <c r="Q170" t="s">
        <v>2035</v>
      </c>
      <c r="R170" t="s">
        <v>2045</v>
      </c>
      <c r="S170" s="8">
        <f t="shared" si="11"/>
        <v>43518.25</v>
      </c>
      <c r="T170" s="8">
        <f t="shared" si="8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9"/>
        <v>4.240815450643777</v>
      </c>
      <c r="P171" s="5">
        <f t="shared" si="10"/>
        <v>77.988161010260455</v>
      </c>
      <c r="Q171" t="s">
        <v>2041</v>
      </c>
      <c r="R171" t="s">
        <v>2052</v>
      </c>
      <c r="S171" s="8">
        <f t="shared" si="11"/>
        <v>41077.208333333336</v>
      </c>
      <c r="T171" s="8">
        <f t="shared" si="8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9"/>
        <v>2.9388623072833599E-2</v>
      </c>
      <c r="P172" s="5">
        <f t="shared" si="10"/>
        <v>82.507462686567166</v>
      </c>
      <c r="Q172" t="s">
        <v>2035</v>
      </c>
      <c r="R172" t="s">
        <v>2045</v>
      </c>
      <c r="S172" s="8">
        <f t="shared" si="11"/>
        <v>42950.208333333328</v>
      </c>
      <c r="T172" s="8">
        <f t="shared" si="8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9"/>
        <v>0.1063265306122449</v>
      </c>
      <c r="P173" s="5">
        <f t="shared" si="10"/>
        <v>104.2</v>
      </c>
      <c r="Q173" t="s">
        <v>2047</v>
      </c>
      <c r="R173" t="s">
        <v>2059</v>
      </c>
      <c r="S173" s="8">
        <f t="shared" si="11"/>
        <v>41718.208333333336</v>
      </c>
      <c r="T173" s="8">
        <f t="shared" si="8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9"/>
        <v>0.82874999999999999</v>
      </c>
      <c r="P174" s="5">
        <f t="shared" si="10"/>
        <v>25.5</v>
      </c>
      <c r="Q174" t="s">
        <v>2041</v>
      </c>
      <c r="R174" t="s">
        <v>2042</v>
      </c>
      <c r="S174" s="8">
        <f t="shared" si="11"/>
        <v>41839.208333333336</v>
      </c>
      <c r="T174" s="8">
        <f t="shared" si="8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9"/>
        <v>1.6301447776628748</v>
      </c>
      <c r="P175" s="5">
        <f t="shared" si="10"/>
        <v>100.98334401024984</v>
      </c>
      <c r="Q175" t="s">
        <v>2039</v>
      </c>
      <c r="R175" t="s">
        <v>2040</v>
      </c>
      <c r="S175" s="8">
        <f t="shared" si="11"/>
        <v>41412.208333333336</v>
      </c>
      <c r="T175" s="8">
        <f t="shared" si="8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9"/>
        <v>8.9466666666666672</v>
      </c>
      <c r="P176" s="5">
        <f t="shared" si="10"/>
        <v>111.83333333333333</v>
      </c>
      <c r="Q176" t="s">
        <v>2037</v>
      </c>
      <c r="R176" t="s">
        <v>2046</v>
      </c>
      <c r="S176" s="8">
        <f t="shared" si="11"/>
        <v>42282.208333333328</v>
      </c>
      <c r="T176" s="8">
        <f t="shared" si="8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9"/>
        <v>0.26191501103752757</v>
      </c>
      <c r="P177" s="5">
        <f t="shared" si="10"/>
        <v>41.999115044247787</v>
      </c>
      <c r="Q177" t="s">
        <v>2039</v>
      </c>
      <c r="R177" t="s">
        <v>2040</v>
      </c>
      <c r="S177" s="8">
        <f t="shared" si="11"/>
        <v>42613.208333333328</v>
      </c>
      <c r="T177" s="8">
        <f t="shared" si="8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9"/>
        <v>0.74834782608695649</v>
      </c>
      <c r="P178" s="5">
        <f t="shared" si="10"/>
        <v>110.05115089514067</v>
      </c>
      <c r="Q178" t="s">
        <v>2039</v>
      </c>
      <c r="R178" t="s">
        <v>2040</v>
      </c>
      <c r="S178" s="8">
        <f t="shared" si="11"/>
        <v>42616.208333333328</v>
      </c>
      <c r="T178" s="8">
        <f t="shared" si="8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9"/>
        <v>4.1647680412371137</v>
      </c>
      <c r="P179" s="5">
        <f t="shared" si="10"/>
        <v>58.997079225994888</v>
      </c>
      <c r="Q179" t="s">
        <v>2039</v>
      </c>
      <c r="R179" t="s">
        <v>2040</v>
      </c>
      <c r="S179" s="8">
        <f t="shared" si="11"/>
        <v>40497.25</v>
      </c>
      <c r="T179" s="8">
        <f t="shared" si="8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9"/>
        <v>0.96208333333333329</v>
      </c>
      <c r="P180" s="5">
        <f t="shared" si="10"/>
        <v>32.985714285714288</v>
      </c>
      <c r="Q180" t="s">
        <v>2033</v>
      </c>
      <c r="R180" t="s">
        <v>2034</v>
      </c>
      <c r="S180" s="8">
        <f t="shared" si="11"/>
        <v>42999.208333333328</v>
      </c>
      <c r="T180" s="8">
        <f t="shared" si="8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9"/>
        <v>3.5771910112359548</v>
      </c>
      <c r="P181" s="5">
        <f t="shared" si="10"/>
        <v>45.005654509471306</v>
      </c>
      <c r="Q181" t="s">
        <v>2039</v>
      </c>
      <c r="R181" t="s">
        <v>2040</v>
      </c>
      <c r="S181" s="8">
        <f t="shared" si="11"/>
        <v>41350.208333333336</v>
      </c>
      <c r="T181" s="8">
        <f t="shared" si="8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9"/>
        <v>3.0845714285714285</v>
      </c>
      <c r="P182" s="5">
        <f t="shared" si="10"/>
        <v>81.98196487897485</v>
      </c>
      <c r="Q182" t="s">
        <v>2037</v>
      </c>
      <c r="R182" t="s">
        <v>2046</v>
      </c>
      <c r="S182" s="8">
        <f t="shared" si="11"/>
        <v>40259.208333333336</v>
      </c>
      <c r="T182" s="8">
        <f t="shared" si="8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9"/>
        <v>0.61802325581395345</v>
      </c>
      <c r="P183" s="5">
        <f t="shared" si="10"/>
        <v>39.080882352941174</v>
      </c>
      <c r="Q183" t="s">
        <v>2037</v>
      </c>
      <c r="R183" t="s">
        <v>2038</v>
      </c>
      <c r="S183" s="8">
        <f t="shared" si="11"/>
        <v>43012.208333333328</v>
      </c>
      <c r="T183" s="8">
        <f t="shared" si="8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9"/>
        <v>7.2232472324723247</v>
      </c>
      <c r="P184" s="5">
        <f t="shared" si="10"/>
        <v>58.996383363471971</v>
      </c>
      <c r="Q184" t="s">
        <v>2039</v>
      </c>
      <c r="R184" t="s">
        <v>2040</v>
      </c>
      <c r="S184" s="8">
        <f t="shared" si="11"/>
        <v>43631.208333333328</v>
      </c>
      <c r="T184" s="8">
        <f t="shared" si="8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9"/>
        <v>0.69117647058823528</v>
      </c>
      <c r="P185" s="5">
        <f t="shared" si="10"/>
        <v>40.988372093023258</v>
      </c>
      <c r="Q185" t="s">
        <v>2035</v>
      </c>
      <c r="R185" t="s">
        <v>2036</v>
      </c>
      <c r="S185" s="8">
        <f t="shared" si="11"/>
        <v>40430.208333333336</v>
      </c>
      <c r="T185" s="8">
        <f t="shared" si="8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9"/>
        <v>2.9305555555555554</v>
      </c>
      <c r="P186" s="5">
        <f t="shared" si="10"/>
        <v>31.029411764705884</v>
      </c>
      <c r="Q186" t="s">
        <v>2039</v>
      </c>
      <c r="R186" t="s">
        <v>2040</v>
      </c>
      <c r="S186" s="8">
        <f t="shared" si="11"/>
        <v>43588.208333333328</v>
      </c>
      <c r="T186" s="8">
        <f t="shared" si="8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9"/>
        <v>0.71799999999999997</v>
      </c>
      <c r="P187" s="5">
        <f t="shared" si="10"/>
        <v>37.789473684210527</v>
      </c>
      <c r="Q187" t="s">
        <v>2041</v>
      </c>
      <c r="R187" t="s">
        <v>2060</v>
      </c>
      <c r="S187" s="8">
        <f t="shared" si="11"/>
        <v>43233.208333333328</v>
      </c>
      <c r="T187" s="8">
        <f t="shared" si="8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9"/>
        <v>0.31934684684684683</v>
      </c>
      <c r="P188" s="5">
        <f t="shared" si="10"/>
        <v>32.006772009029348</v>
      </c>
      <c r="Q188" t="s">
        <v>2039</v>
      </c>
      <c r="R188" t="s">
        <v>2040</v>
      </c>
      <c r="S188" s="8">
        <f t="shared" si="11"/>
        <v>41782.208333333336</v>
      </c>
      <c r="T188" s="8">
        <f t="shared" si="8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9"/>
        <v>2.2987375415282392</v>
      </c>
      <c r="P189" s="5">
        <f t="shared" si="10"/>
        <v>95.966712898751737</v>
      </c>
      <c r="Q189" t="s">
        <v>2041</v>
      </c>
      <c r="R189" t="s">
        <v>2052</v>
      </c>
      <c r="S189" s="8">
        <f t="shared" si="11"/>
        <v>41328.25</v>
      </c>
      <c r="T189" s="8">
        <f t="shared" si="8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9"/>
        <v>0.3201219512195122</v>
      </c>
      <c r="P190" s="5">
        <f t="shared" si="10"/>
        <v>75</v>
      </c>
      <c r="Q190" t="s">
        <v>2039</v>
      </c>
      <c r="R190" t="s">
        <v>2040</v>
      </c>
      <c r="S190" s="8">
        <f t="shared" si="11"/>
        <v>41975.25</v>
      </c>
      <c r="T190" s="8">
        <f t="shared" si="8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9"/>
        <v>0.23525352848928385</v>
      </c>
      <c r="P191" s="5">
        <f t="shared" si="10"/>
        <v>102.0498866213152</v>
      </c>
      <c r="Q191" t="s">
        <v>2039</v>
      </c>
      <c r="R191" t="s">
        <v>2040</v>
      </c>
      <c r="S191" s="8">
        <f t="shared" si="11"/>
        <v>42433.25</v>
      </c>
      <c r="T191" s="8">
        <f t="shared" si="8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9"/>
        <v>0.68594594594594593</v>
      </c>
      <c r="P192" s="5">
        <f t="shared" si="10"/>
        <v>105.75</v>
      </c>
      <c r="Q192" t="s">
        <v>2039</v>
      </c>
      <c r="R192" t="s">
        <v>2040</v>
      </c>
      <c r="S192" s="8">
        <f t="shared" si="11"/>
        <v>41429.208333333336</v>
      </c>
      <c r="T192" s="8">
        <f t="shared" si="8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9"/>
        <v>0.37952380952380954</v>
      </c>
      <c r="P193" s="5">
        <f t="shared" si="10"/>
        <v>37.069767441860463</v>
      </c>
      <c r="Q193" t="s">
        <v>2039</v>
      </c>
      <c r="R193" t="s">
        <v>2040</v>
      </c>
      <c r="S193" s="8">
        <f t="shared" si="11"/>
        <v>43536.208333333328</v>
      </c>
      <c r="T193" s="8">
        <f t="shared" si="8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9"/>
        <v>0.19992957746478873</v>
      </c>
      <c r="P194" s="5">
        <f t="shared" si="10"/>
        <v>35.049382716049379</v>
      </c>
      <c r="Q194" t="s">
        <v>2035</v>
      </c>
      <c r="R194" t="s">
        <v>2036</v>
      </c>
      <c r="S194" s="8">
        <f t="shared" si="11"/>
        <v>41817.208333333336</v>
      </c>
      <c r="T194" s="8">
        <f t="shared" si="8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9"/>
        <v>0.45636363636363636</v>
      </c>
      <c r="P195" s="5">
        <f t="shared" si="10"/>
        <v>46.338461538461537</v>
      </c>
      <c r="Q195" t="s">
        <v>2035</v>
      </c>
      <c r="R195" t="s">
        <v>2045</v>
      </c>
      <c r="S195" s="8">
        <f t="shared" si="11"/>
        <v>43198.208333333328</v>
      </c>
      <c r="T195" s="8">
        <f t="shared" ref="T195:T258" si="12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13">E196/D196</f>
        <v>1.227605633802817</v>
      </c>
      <c r="P196" s="5">
        <f t="shared" ref="P196:P259" si="14">E196/G196</f>
        <v>69.174603174603178</v>
      </c>
      <c r="Q196" t="s">
        <v>2035</v>
      </c>
      <c r="R196" t="s">
        <v>2057</v>
      </c>
      <c r="S196" s="8">
        <f t="shared" ref="S196:S259" si="15">(((J196/60)/60)/24)+DATE(1970,1,1)</f>
        <v>42261.208333333328</v>
      </c>
      <c r="T196" s="8">
        <f t="shared" si="1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3"/>
        <v>3.61753164556962</v>
      </c>
      <c r="P197" s="5">
        <f t="shared" si="14"/>
        <v>109.07824427480917</v>
      </c>
      <c r="Q197" t="s">
        <v>2035</v>
      </c>
      <c r="R197" t="s">
        <v>2043</v>
      </c>
      <c r="S197" s="8">
        <f t="shared" si="15"/>
        <v>43310.208333333328</v>
      </c>
      <c r="T197" s="8">
        <f t="shared" si="1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3"/>
        <v>0.63146341463414635</v>
      </c>
      <c r="P198" s="5">
        <f t="shared" si="14"/>
        <v>51.78</v>
      </c>
      <c r="Q198" t="s">
        <v>2037</v>
      </c>
      <c r="R198" t="s">
        <v>2046</v>
      </c>
      <c r="S198" s="8">
        <f t="shared" si="15"/>
        <v>42616.208333333328</v>
      </c>
      <c r="T198" s="8">
        <f t="shared" si="1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3"/>
        <v>2.9820475319926874</v>
      </c>
      <c r="P199" s="5">
        <f t="shared" si="14"/>
        <v>82.010055304172951</v>
      </c>
      <c r="Q199" t="s">
        <v>2041</v>
      </c>
      <c r="R199" t="s">
        <v>2044</v>
      </c>
      <c r="S199" s="8">
        <f t="shared" si="15"/>
        <v>42909.208333333328</v>
      </c>
      <c r="T199" s="8">
        <f t="shared" si="1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3"/>
        <v>9.5585443037974685E-2</v>
      </c>
      <c r="P200" s="5">
        <f t="shared" si="14"/>
        <v>35.958333333333336</v>
      </c>
      <c r="Q200" t="s">
        <v>2035</v>
      </c>
      <c r="R200" t="s">
        <v>2043</v>
      </c>
      <c r="S200" s="8">
        <f t="shared" si="15"/>
        <v>40396.208333333336</v>
      </c>
      <c r="T200" s="8">
        <f t="shared" si="1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3"/>
        <v>0.5377777777777778</v>
      </c>
      <c r="P201" s="5">
        <f t="shared" si="14"/>
        <v>74.461538461538467</v>
      </c>
      <c r="Q201" t="s">
        <v>2035</v>
      </c>
      <c r="R201" t="s">
        <v>2036</v>
      </c>
      <c r="S201" s="8">
        <f t="shared" si="15"/>
        <v>42192.208333333328</v>
      </c>
      <c r="T201" s="8">
        <f t="shared" si="1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3"/>
        <v>0.02</v>
      </c>
      <c r="P202" s="5">
        <f t="shared" si="14"/>
        <v>2</v>
      </c>
      <c r="Q202" t="s">
        <v>2039</v>
      </c>
      <c r="R202" t="s">
        <v>2040</v>
      </c>
      <c r="S202" s="8">
        <f t="shared" si="15"/>
        <v>40262.208333333336</v>
      </c>
      <c r="T202" s="8">
        <f t="shared" si="1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3"/>
        <v>6.8119047619047617</v>
      </c>
      <c r="P203" s="5">
        <f t="shared" si="14"/>
        <v>91.114649681528661</v>
      </c>
      <c r="Q203" t="s">
        <v>2037</v>
      </c>
      <c r="R203" t="s">
        <v>2038</v>
      </c>
      <c r="S203" s="8">
        <f t="shared" si="15"/>
        <v>41845.208333333336</v>
      </c>
      <c r="T203" s="8">
        <f t="shared" si="1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3"/>
        <v>0.78831325301204824</v>
      </c>
      <c r="P204" s="5">
        <f t="shared" si="14"/>
        <v>79.792682926829272</v>
      </c>
      <c r="Q204" t="s">
        <v>2033</v>
      </c>
      <c r="R204" t="s">
        <v>2034</v>
      </c>
      <c r="S204" s="8">
        <f t="shared" si="15"/>
        <v>40818.208333333336</v>
      </c>
      <c r="T204" s="8">
        <f t="shared" si="1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3"/>
        <v>1.3440792216817234</v>
      </c>
      <c r="P205" s="5">
        <f t="shared" si="14"/>
        <v>42.999777678968428</v>
      </c>
      <c r="Q205" t="s">
        <v>2039</v>
      </c>
      <c r="R205" t="s">
        <v>2040</v>
      </c>
      <c r="S205" s="8">
        <f t="shared" si="15"/>
        <v>42752.25</v>
      </c>
      <c r="T205" s="8">
        <f t="shared" si="1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3"/>
        <v>3.372E-2</v>
      </c>
      <c r="P206" s="5">
        <f t="shared" si="14"/>
        <v>63.225000000000001</v>
      </c>
      <c r="Q206" t="s">
        <v>2035</v>
      </c>
      <c r="R206" t="s">
        <v>2058</v>
      </c>
      <c r="S206" s="8">
        <f t="shared" si="15"/>
        <v>40636.208333333336</v>
      </c>
      <c r="T206" s="8">
        <f t="shared" si="1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3"/>
        <v>4.3184615384615386</v>
      </c>
      <c r="P207" s="5">
        <f t="shared" si="14"/>
        <v>70.174999999999997</v>
      </c>
      <c r="Q207" t="s">
        <v>2039</v>
      </c>
      <c r="R207" t="s">
        <v>2040</v>
      </c>
      <c r="S207" s="8">
        <f t="shared" si="15"/>
        <v>43390.208333333328</v>
      </c>
      <c r="T207" s="8">
        <f t="shared" si="1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3"/>
        <v>0.38844444444444443</v>
      </c>
      <c r="P208" s="5">
        <f t="shared" si="14"/>
        <v>61.333333333333336</v>
      </c>
      <c r="Q208" t="s">
        <v>2047</v>
      </c>
      <c r="R208" t="s">
        <v>2053</v>
      </c>
      <c r="S208" s="8">
        <f t="shared" si="15"/>
        <v>40236.25</v>
      </c>
      <c r="T208" s="8">
        <f t="shared" si="1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3"/>
        <v>4.2569999999999997</v>
      </c>
      <c r="P209" s="5">
        <f t="shared" si="14"/>
        <v>99</v>
      </c>
      <c r="Q209" t="s">
        <v>2035</v>
      </c>
      <c r="R209" t="s">
        <v>2036</v>
      </c>
      <c r="S209" s="8">
        <f t="shared" si="15"/>
        <v>43340.208333333328</v>
      </c>
      <c r="T209" s="8">
        <f t="shared" si="1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3"/>
        <v>1.0112239715591671</v>
      </c>
      <c r="P210" s="5">
        <f t="shared" si="14"/>
        <v>96.984900146127615</v>
      </c>
      <c r="Q210" t="s">
        <v>2041</v>
      </c>
      <c r="R210" t="s">
        <v>2042</v>
      </c>
      <c r="S210" s="8">
        <f t="shared" si="15"/>
        <v>43048.25</v>
      </c>
      <c r="T210" s="8">
        <f t="shared" si="1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3"/>
        <v>0.21188688946015424</v>
      </c>
      <c r="P211" s="5">
        <f t="shared" si="14"/>
        <v>51.004950495049506</v>
      </c>
      <c r="Q211" t="s">
        <v>2041</v>
      </c>
      <c r="R211" t="s">
        <v>2042</v>
      </c>
      <c r="S211" s="8">
        <f t="shared" si="15"/>
        <v>42496.208333333328</v>
      </c>
      <c r="T211" s="8">
        <f t="shared" si="1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3"/>
        <v>0.67425531914893622</v>
      </c>
      <c r="P212" s="5">
        <f t="shared" si="14"/>
        <v>28.044247787610619</v>
      </c>
      <c r="Q212" t="s">
        <v>2041</v>
      </c>
      <c r="R212" t="s">
        <v>2063</v>
      </c>
      <c r="S212" s="8">
        <f t="shared" si="15"/>
        <v>42797.25</v>
      </c>
      <c r="T212" s="8">
        <f t="shared" si="1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3"/>
        <v>0.9492337164750958</v>
      </c>
      <c r="P213" s="5">
        <f t="shared" si="14"/>
        <v>60.984615384615381</v>
      </c>
      <c r="Q213" t="s">
        <v>2039</v>
      </c>
      <c r="R213" t="s">
        <v>2040</v>
      </c>
      <c r="S213" s="8">
        <f t="shared" si="15"/>
        <v>41513.208333333336</v>
      </c>
      <c r="T213" s="8">
        <f t="shared" si="1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3"/>
        <v>1.5185185185185186</v>
      </c>
      <c r="P214" s="5">
        <f t="shared" si="14"/>
        <v>73.214285714285708</v>
      </c>
      <c r="Q214" t="s">
        <v>2039</v>
      </c>
      <c r="R214" t="s">
        <v>2040</v>
      </c>
      <c r="S214" s="8">
        <f t="shared" si="15"/>
        <v>43814.25</v>
      </c>
      <c r="T214" s="8">
        <f t="shared" si="1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3"/>
        <v>1.9516382252559727</v>
      </c>
      <c r="P215" s="5">
        <f t="shared" si="14"/>
        <v>39.997435299603637</v>
      </c>
      <c r="Q215" t="s">
        <v>2035</v>
      </c>
      <c r="R215" t="s">
        <v>2045</v>
      </c>
      <c r="S215" s="8">
        <f t="shared" si="15"/>
        <v>40488.208333333336</v>
      </c>
      <c r="T215" s="8">
        <f t="shared" si="1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3"/>
        <v>10.231428571428571</v>
      </c>
      <c r="P216" s="5">
        <f t="shared" si="14"/>
        <v>86.812121212121212</v>
      </c>
      <c r="Q216" t="s">
        <v>2035</v>
      </c>
      <c r="R216" t="s">
        <v>2036</v>
      </c>
      <c r="S216" s="8">
        <f t="shared" si="15"/>
        <v>40409.208333333336</v>
      </c>
      <c r="T216" s="8">
        <f t="shared" si="1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3"/>
        <v>3.8418367346938778E-2</v>
      </c>
      <c r="P217" s="5">
        <f t="shared" si="14"/>
        <v>42.125874125874127</v>
      </c>
      <c r="Q217" t="s">
        <v>2039</v>
      </c>
      <c r="R217" t="s">
        <v>2040</v>
      </c>
      <c r="S217" s="8">
        <f t="shared" si="15"/>
        <v>43509.25</v>
      </c>
      <c r="T217" s="8">
        <f t="shared" si="1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3"/>
        <v>1.5507066557107643</v>
      </c>
      <c r="P218" s="5">
        <f t="shared" si="14"/>
        <v>103.97851239669421</v>
      </c>
      <c r="Q218" t="s">
        <v>2039</v>
      </c>
      <c r="R218" t="s">
        <v>2040</v>
      </c>
      <c r="S218" s="8">
        <f t="shared" si="15"/>
        <v>40869.25</v>
      </c>
      <c r="T218" s="8">
        <f t="shared" si="1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3"/>
        <v>0.44753477588871715</v>
      </c>
      <c r="P219" s="5">
        <f t="shared" si="14"/>
        <v>62.003211991434689</v>
      </c>
      <c r="Q219" t="s">
        <v>2041</v>
      </c>
      <c r="R219" t="s">
        <v>2063</v>
      </c>
      <c r="S219" s="8">
        <f t="shared" si="15"/>
        <v>43583.208333333328</v>
      </c>
      <c r="T219" s="8">
        <f t="shared" si="1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3"/>
        <v>2.1594736842105262</v>
      </c>
      <c r="P220" s="5">
        <f t="shared" si="14"/>
        <v>31.005037783375315</v>
      </c>
      <c r="Q220" t="s">
        <v>2041</v>
      </c>
      <c r="R220" t="s">
        <v>2052</v>
      </c>
      <c r="S220" s="8">
        <f t="shared" si="15"/>
        <v>40858.25</v>
      </c>
      <c r="T220" s="8">
        <f t="shared" si="1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3"/>
        <v>3.3212709832134291</v>
      </c>
      <c r="P221" s="5">
        <f t="shared" si="14"/>
        <v>89.991552956465242</v>
      </c>
      <c r="Q221" t="s">
        <v>2041</v>
      </c>
      <c r="R221" t="s">
        <v>2049</v>
      </c>
      <c r="S221" s="8">
        <f t="shared" si="15"/>
        <v>41137.208333333336</v>
      </c>
      <c r="T221" s="8">
        <f t="shared" si="1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3"/>
        <v>8.4430379746835441E-2</v>
      </c>
      <c r="P222" s="5">
        <f t="shared" si="14"/>
        <v>39.235294117647058</v>
      </c>
      <c r="Q222" t="s">
        <v>2039</v>
      </c>
      <c r="R222" t="s">
        <v>2040</v>
      </c>
      <c r="S222" s="8">
        <f t="shared" si="15"/>
        <v>40725.208333333336</v>
      </c>
      <c r="T222" s="8">
        <f t="shared" si="1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3"/>
        <v>0.9862551440329218</v>
      </c>
      <c r="P223" s="5">
        <f t="shared" si="14"/>
        <v>54.993116108306566</v>
      </c>
      <c r="Q223" t="s">
        <v>2033</v>
      </c>
      <c r="R223" t="s">
        <v>2034</v>
      </c>
      <c r="S223" s="8">
        <f t="shared" si="15"/>
        <v>41081.208333333336</v>
      </c>
      <c r="T223" s="8">
        <f t="shared" si="1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3"/>
        <v>1.3797916666666667</v>
      </c>
      <c r="P224" s="5">
        <f t="shared" si="14"/>
        <v>47.992753623188406</v>
      </c>
      <c r="Q224" t="s">
        <v>2054</v>
      </c>
      <c r="R224" t="s">
        <v>2055</v>
      </c>
      <c r="S224" s="8">
        <f t="shared" si="15"/>
        <v>41914.208333333336</v>
      </c>
      <c r="T224" s="8">
        <f t="shared" si="1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3"/>
        <v>0.93810996563573879</v>
      </c>
      <c r="P225" s="5">
        <f t="shared" si="14"/>
        <v>87.966702470461868</v>
      </c>
      <c r="Q225" t="s">
        <v>2039</v>
      </c>
      <c r="R225" t="s">
        <v>2040</v>
      </c>
      <c r="S225" s="8">
        <f t="shared" si="15"/>
        <v>42445.208333333328</v>
      </c>
      <c r="T225" s="8">
        <f t="shared" si="1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3"/>
        <v>4.0363930885529156</v>
      </c>
      <c r="P226" s="5">
        <f t="shared" si="14"/>
        <v>51.999165275459099</v>
      </c>
      <c r="Q226" t="s">
        <v>2041</v>
      </c>
      <c r="R226" t="s">
        <v>2063</v>
      </c>
      <c r="S226" s="8">
        <f t="shared" si="15"/>
        <v>41906.208333333336</v>
      </c>
      <c r="T226" s="8">
        <f t="shared" si="1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3"/>
        <v>2.6017404129793511</v>
      </c>
      <c r="P227" s="5">
        <f t="shared" si="14"/>
        <v>29.999659863945578</v>
      </c>
      <c r="Q227" t="s">
        <v>2035</v>
      </c>
      <c r="R227" t="s">
        <v>2036</v>
      </c>
      <c r="S227" s="8">
        <f t="shared" si="15"/>
        <v>41762.208333333336</v>
      </c>
      <c r="T227" s="8">
        <f t="shared" si="1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3"/>
        <v>3.6663333333333332</v>
      </c>
      <c r="P228" s="5">
        <f t="shared" si="14"/>
        <v>98.205357142857139</v>
      </c>
      <c r="Q228" t="s">
        <v>2054</v>
      </c>
      <c r="R228" t="s">
        <v>2055</v>
      </c>
      <c r="S228" s="8">
        <f t="shared" si="15"/>
        <v>40276.208333333336</v>
      </c>
      <c r="T228" s="8">
        <f t="shared" si="1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3"/>
        <v>1.687208538587849</v>
      </c>
      <c r="P229" s="5">
        <f t="shared" si="14"/>
        <v>108.96182396606575</v>
      </c>
      <c r="Q229" t="s">
        <v>2050</v>
      </c>
      <c r="R229" t="s">
        <v>2061</v>
      </c>
      <c r="S229" s="8">
        <f t="shared" si="15"/>
        <v>42139.208333333328</v>
      </c>
      <c r="T229" s="8">
        <f t="shared" si="1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3"/>
        <v>1.1990717911530093</v>
      </c>
      <c r="P230" s="5">
        <f t="shared" si="14"/>
        <v>66.998379254457049</v>
      </c>
      <c r="Q230" t="s">
        <v>2041</v>
      </c>
      <c r="R230" t="s">
        <v>2049</v>
      </c>
      <c r="S230" s="8">
        <f t="shared" si="15"/>
        <v>42613.208333333328</v>
      </c>
      <c r="T230" s="8">
        <f t="shared" si="1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3"/>
        <v>1.936892523364486</v>
      </c>
      <c r="P231" s="5">
        <f t="shared" si="14"/>
        <v>64.99333594668758</v>
      </c>
      <c r="Q231" t="s">
        <v>2050</v>
      </c>
      <c r="R231" t="s">
        <v>2061</v>
      </c>
      <c r="S231" s="8">
        <f t="shared" si="15"/>
        <v>42887.208333333328</v>
      </c>
      <c r="T231" s="8">
        <f t="shared" si="1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3"/>
        <v>4.2016666666666671</v>
      </c>
      <c r="P232" s="5">
        <f t="shared" si="14"/>
        <v>99.841584158415841</v>
      </c>
      <c r="Q232" t="s">
        <v>2050</v>
      </c>
      <c r="R232" t="s">
        <v>2051</v>
      </c>
      <c r="S232" s="8">
        <f t="shared" si="15"/>
        <v>43805.25</v>
      </c>
      <c r="T232" s="8">
        <f t="shared" si="1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3"/>
        <v>0.76708333333333334</v>
      </c>
      <c r="P233" s="5">
        <f t="shared" si="14"/>
        <v>82.432835820895519</v>
      </c>
      <c r="Q233" t="s">
        <v>2039</v>
      </c>
      <c r="R233" t="s">
        <v>2040</v>
      </c>
      <c r="S233" s="8">
        <f t="shared" si="15"/>
        <v>41415.208333333336</v>
      </c>
      <c r="T233" s="8">
        <f t="shared" si="1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3"/>
        <v>1.7126470588235294</v>
      </c>
      <c r="P234" s="5">
        <f t="shared" si="14"/>
        <v>63.293478260869563</v>
      </c>
      <c r="Q234" t="s">
        <v>2039</v>
      </c>
      <c r="R234" t="s">
        <v>2040</v>
      </c>
      <c r="S234" s="8">
        <f t="shared" si="15"/>
        <v>42576.208333333328</v>
      </c>
      <c r="T234" s="8">
        <f t="shared" si="1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3"/>
        <v>1.5789473684210527</v>
      </c>
      <c r="P235" s="5">
        <f t="shared" si="14"/>
        <v>96.774193548387103</v>
      </c>
      <c r="Q235" t="s">
        <v>2041</v>
      </c>
      <c r="R235" t="s">
        <v>2049</v>
      </c>
      <c r="S235" s="8">
        <f t="shared" si="15"/>
        <v>40706.208333333336</v>
      </c>
      <c r="T235" s="8">
        <f t="shared" si="1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3"/>
        <v>1.0908</v>
      </c>
      <c r="P236" s="5">
        <f t="shared" si="14"/>
        <v>54.906040268456373</v>
      </c>
      <c r="Q236" t="s">
        <v>2050</v>
      </c>
      <c r="R236" t="s">
        <v>2051</v>
      </c>
      <c r="S236" s="8">
        <f t="shared" si="15"/>
        <v>42969.208333333328</v>
      </c>
      <c r="T236" s="8">
        <f t="shared" si="1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3"/>
        <v>0.41732558139534881</v>
      </c>
      <c r="P237" s="5">
        <f t="shared" si="14"/>
        <v>39.010869565217391</v>
      </c>
      <c r="Q237" t="s">
        <v>2041</v>
      </c>
      <c r="R237" t="s">
        <v>2049</v>
      </c>
      <c r="S237" s="8">
        <f t="shared" si="15"/>
        <v>42779.25</v>
      </c>
      <c r="T237" s="8">
        <f t="shared" si="1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3"/>
        <v>0.10944303797468355</v>
      </c>
      <c r="P238" s="5">
        <f t="shared" si="14"/>
        <v>75.84210526315789</v>
      </c>
      <c r="Q238" t="s">
        <v>2035</v>
      </c>
      <c r="R238" t="s">
        <v>2036</v>
      </c>
      <c r="S238" s="8">
        <f t="shared" si="15"/>
        <v>43641.208333333328</v>
      </c>
      <c r="T238" s="8">
        <f t="shared" si="1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3"/>
        <v>1.593763440860215</v>
      </c>
      <c r="P239" s="5">
        <f t="shared" si="14"/>
        <v>45.051671732522799</v>
      </c>
      <c r="Q239" t="s">
        <v>2041</v>
      </c>
      <c r="R239" t="s">
        <v>2049</v>
      </c>
      <c r="S239" s="8">
        <f t="shared" si="15"/>
        <v>41754.208333333336</v>
      </c>
      <c r="T239" s="8">
        <f t="shared" si="1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3"/>
        <v>4.2241666666666671</v>
      </c>
      <c r="P240" s="5">
        <f t="shared" si="14"/>
        <v>104.51546391752578</v>
      </c>
      <c r="Q240" t="s">
        <v>2039</v>
      </c>
      <c r="R240" t="s">
        <v>2040</v>
      </c>
      <c r="S240" s="8">
        <f t="shared" si="15"/>
        <v>43083.25</v>
      </c>
      <c r="T240" s="8">
        <f t="shared" si="1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3"/>
        <v>0.97718749999999999</v>
      </c>
      <c r="P241" s="5">
        <f t="shared" si="14"/>
        <v>76.268292682926827</v>
      </c>
      <c r="Q241" t="s">
        <v>2037</v>
      </c>
      <c r="R241" t="s">
        <v>2046</v>
      </c>
      <c r="S241" s="8">
        <f t="shared" si="15"/>
        <v>42245.208333333328</v>
      </c>
      <c r="T241" s="8">
        <f t="shared" si="1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3"/>
        <v>4.1878911564625847</v>
      </c>
      <c r="P242" s="5">
        <f t="shared" si="14"/>
        <v>69.015695067264573</v>
      </c>
      <c r="Q242" t="s">
        <v>2039</v>
      </c>
      <c r="R242" t="s">
        <v>2040</v>
      </c>
      <c r="S242" s="8">
        <f t="shared" si="15"/>
        <v>40396.208333333336</v>
      </c>
      <c r="T242" s="8">
        <f t="shared" si="1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3"/>
        <v>1.0191632047477746</v>
      </c>
      <c r="P243" s="5">
        <f t="shared" si="14"/>
        <v>101.97684085510689</v>
      </c>
      <c r="Q243" t="s">
        <v>2047</v>
      </c>
      <c r="R243" t="s">
        <v>2048</v>
      </c>
      <c r="S243" s="8">
        <f t="shared" si="15"/>
        <v>41742.208333333336</v>
      </c>
      <c r="T243" s="8">
        <f t="shared" si="1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3"/>
        <v>1.2772619047619047</v>
      </c>
      <c r="P244" s="5">
        <f t="shared" si="14"/>
        <v>42.915999999999997</v>
      </c>
      <c r="Q244" t="s">
        <v>2035</v>
      </c>
      <c r="R244" t="s">
        <v>2036</v>
      </c>
      <c r="S244" s="8">
        <f t="shared" si="15"/>
        <v>42865.208333333328</v>
      </c>
      <c r="T244" s="8">
        <f t="shared" si="1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3"/>
        <v>4.4521739130434783</v>
      </c>
      <c r="P245" s="5">
        <f t="shared" si="14"/>
        <v>43.025210084033617</v>
      </c>
      <c r="Q245" t="s">
        <v>2039</v>
      </c>
      <c r="R245" t="s">
        <v>2040</v>
      </c>
      <c r="S245" s="8">
        <f t="shared" si="15"/>
        <v>43163.25</v>
      </c>
      <c r="T245" s="8">
        <f t="shared" si="1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3"/>
        <v>5.6971428571428575</v>
      </c>
      <c r="P246" s="5">
        <f t="shared" si="14"/>
        <v>75.245283018867923</v>
      </c>
      <c r="Q246" t="s">
        <v>2039</v>
      </c>
      <c r="R246" t="s">
        <v>2040</v>
      </c>
      <c r="S246" s="8">
        <f t="shared" si="15"/>
        <v>41834.208333333336</v>
      </c>
      <c r="T246" s="8">
        <f t="shared" si="1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3"/>
        <v>5.0934482758620687</v>
      </c>
      <c r="P247" s="5">
        <f t="shared" si="14"/>
        <v>69.023364485981304</v>
      </c>
      <c r="Q247" t="s">
        <v>2039</v>
      </c>
      <c r="R247" t="s">
        <v>2040</v>
      </c>
      <c r="S247" s="8">
        <f t="shared" si="15"/>
        <v>41736.208333333336</v>
      </c>
      <c r="T247" s="8">
        <f t="shared" si="1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3"/>
        <v>3.2553333333333332</v>
      </c>
      <c r="P248" s="5">
        <f t="shared" si="14"/>
        <v>65.986486486486484</v>
      </c>
      <c r="Q248" t="s">
        <v>2037</v>
      </c>
      <c r="R248" t="s">
        <v>2038</v>
      </c>
      <c r="S248" s="8">
        <f t="shared" si="15"/>
        <v>41491.208333333336</v>
      </c>
      <c r="T248" s="8">
        <f t="shared" si="1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3"/>
        <v>9.3261616161616168</v>
      </c>
      <c r="P249" s="5">
        <f t="shared" si="14"/>
        <v>98.013800424628457</v>
      </c>
      <c r="Q249" t="s">
        <v>2047</v>
      </c>
      <c r="R249" t="s">
        <v>2053</v>
      </c>
      <c r="S249" s="8">
        <f t="shared" si="15"/>
        <v>42726.25</v>
      </c>
      <c r="T249" s="8">
        <f t="shared" si="1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3"/>
        <v>2.1133870967741935</v>
      </c>
      <c r="P250" s="5">
        <f t="shared" si="14"/>
        <v>60.105504587155963</v>
      </c>
      <c r="Q250" t="s">
        <v>2050</v>
      </c>
      <c r="R250" t="s">
        <v>2061</v>
      </c>
      <c r="S250" s="8">
        <f t="shared" si="15"/>
        <v>42004.25</v>
      </c>
      <c r="T250" s="8">
        <f t="shared" si="1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3"/>
        <v>2.7332520325203253</v>
      </c>
      <c r="P251" s="5">
        <f t="shared" si="14"/>
        <v>26.000773395204948</v>
      </c>
      <c r="Q251" t="s">
        <v>2047</v>
      </c>
      <c r="R251" t="s">
        <v>2059</v>
      </c>
      <c r="S251" s="8">
        <f t="shared" si="15"/>
        <v>42006.25</v>
      </c>
      <c r="T251" s="8">
        <f t="shared" si="1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3"/>
        <v>0.03</v>
      </c>
      <c r="P252" s="5">
        <f t="shared" si="14"/>
        <v>3</v>
      </c>
      <c r="Q252" t="s">
        <v>2035</v>
      </c>
      <c r="R252" t="s">
        <v>2036</v>
      </c>
      <c r="S252" s="8">
        <f t="shared" si="15"/>
        <v>40203.25</v>
      </c>
      <c r="T252" s="8">
        <f t="shared" si="1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3"/>
        <v>0.54084507042253516</v>
      </c>
      <c r="P253" s="5">
        <f t="shared" si="14"/>
        <v>38.019801980198018</v>
      </c>
      <c r="Q253" t="s">
        <v>2039</v>
      </c>
      <c r="R253" t="s">
        <v>2040</v>
      </c>
      <c r="S253" s="8">
        <f t="shared" si="15"/>
        <v>41252.25</v>
      </c>
      <c r="T253" s="8">
        <f t="shared" si="1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3"/>
        <v>6.2629999999999999</v>
      </c>
      <c r="P254" s="5">
        <f t="shared" si="14"/>
        <v>106.15254237288136</v>
      </c>
      <c r="Q254" t="s">
        <v>2039</v>
      </c>
      <c r="R254" t="s">
        <v>2040</v>
      </c>
      <c r="S254" s="8">
        <f t="shared" si="15"/>
        <v>41572.208333333336</v>
      </c>
      <c r="T254" s="8">
        <f t="shared" si="1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3"/>
        <v>0.8902139917695473</v>
      </c>
      <c r="P255" s="5">
        <f t="shared" si="14"/>
        <v>81.019475655430711</v>
      </c>
      <c r="Q255" t="s">
        <v>2041</v>
      </c>
      <c r="R255" t="s">
        <v>2044</v>
      </c>
      <c r="S255" s="8">
        <f t="shared" si="15"/>
        <v>40641.208333333336</v>
      </c>
      <c r="T255" s="8">
        <f t="shared" si="1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3"/>
        <v>1.8489130434782608</v>
      </c>
      <c r="P256" s="5">
        <f t="shared" si="14"/>
        <v>96.647727272727266</v>
      </c>
      <c r="Q256" t="s">
        <v>2047</v>
      </c>
      <c r="R256" t="s">
        <v>2048</v>
      </c>
      <c r="S256" s="8">
        <f t="shared" si="15"/>
        <v>42787.25</v>
      </c>
      <c r="T256" s="8">
        <f t="shared" si="1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3"/>
        <v>1.2016770186335404</v>
      </c>
      <c r="P257" s="5">
        <f t="shared" si="14"/>
        <v>57.003535651149086</v>
      </c>
      <c r="Q257" t="s">
        <v>2035</v>
      </c>
      <c r="R257" t="s">
        <v>2036</v>
      </c>
      <c r="S257" s="8">
        <f t="shared" si="15"/>
        <v>40590.25</v>
      </c>
      <c r="T257" s="8">
        <f t="shared" si="1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3"/>
        <v>0.23390243902439026</v>
      </c>
      <c r="P258" s="5">
        <f t="shared" si="14"/>
        <v>63.93333333333333</v>
      </c>
      <c r="Q258" t="s">
        <v>2035</v>
      </c>
      <c r="R258" t="s">
        <v>2036</v>
      </c>
      <c r="S258" s="8">
        <f t="shared" si="15"/>
        <v>42393.25</v>
      </c>
      <c r="T258" s="8">
        <f t="shared" si="1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3"/>
        <v>1.46</v>
      </c>
      <c r="P259" s="5">
        <f t="shared" si="14"/>
        <v>90.456521739130437</v>
      </c>
      <c r="Q259" t="s">
        <v>2039</v>
      </c>
      <c r="R259" t="s">
        <v>2040</v>
      </c>
      <c r="S259" s="8">
        <f t="shared" si="15"/>
        <v>41338.25</v>
      </c>
      <c r="T259" s="8">
        <f t="shared" ref="T259:T322" si="16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17">E260/D260</f>
        <v>2.6848000000000001</v>
      </c>
      <c r="P260" s="5">
        <f t="shared" ref="P260:P323" si="18">E260/G260</f>
        <v>72.172043010752688</v>
      </c>
      <c r="Q260" t="s">
        <v>2039</v>
      </c>
      <c r="R260" t="s">
        <v>2040</v>
      </c>
      <c r="S260" s="8">
        <f t="shared" ref="S260:S323" si="19">(((J260/60)/60)/24)+DATE(1970,1,1)</f>
        <v>42712.25</v>
      </c>
      <c r="T260" s="8">
        <f t="shared" si="16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7"/>
        <v>5.9749999999999996</v>
      </c>
      <c r="P261" s="5">
        <f t="shared" si="18"/>
        <v>77.934782608695656</v>
      </c>
      <c r="Q261" t="s">
        <v>2054</v>
      </c>
      <c r="R261" t="s">
        <v>2055</v>
      </c>
      <c r="S261" s="8">
        <f t="shared" si="19"/>
        <v>41251.25</v>
      </c>
      <c r="T261" s="8">
        <f t="shared" si="16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7"/>
        <v>1.5769841269841269</v>
      </c>
      <c r="P262" s="5">
        <f t="shared" si="18"/>
        <v>38.065134099616856</v>
      </c>
      <c r="Q262" t="s">
        <v>2035</v>
      </c>
      <c r="R262" t="s">
        <v>2036</v>
      </c>
      <c r="S262" s="8">
        <f t="shared" si="19"/>
        <v>41180.208333333336</v>
      </c>
      <c r="T262" s="8">
        <f t="shared" si="16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7"/>
        <v>0.31201660735468567</v>
      </c>
      <c r="P263" s="5">
        <f t="shared" si="18"/>
        <v>57.936123348017624</v>
      </c>
      <c r="Q263" t="s">
        <v>2035</v>
      </c>
      <c r="R263" t="s">
        <v>2036</v>
      </c>
      <c r="S263" s="8">
        <f t="shared" si="19"/>
        <v>40415.208333333336</v>
      </c>
      <c r="T263" s="8">
        <f t="shared" si="16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7"/>
        <v>3.1341176470588237</v>
      </c>
      <c r="P264" s="5">
        <f t="shared" si="18"/>
        <v>49.794392523364486</v>
      </c>
      <c r="Q264" t="s">
        <v>2035</v>
      </c>
      <c r="R264" t="s">
        <v>2045</v>
      </c>
      <c r="S264" s="8">
        <f t="shared" si="19"/>
        <v>40638.208333333336</v>
      </c>
      <c r="T264" s="8">
        <f t="shared" si="16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7"/>
        <v>3.7089655172413791</v>
      </c>
      <c r="P265" s="5">
        <f t="shared" si="18"/>
        <v>54.050251256281406</v>
      </c>
      <c r="Q265" t="s">
        <v>2054</v>
      </c>
      <c r="R265" t="s">
        <v>2055</v>
      </c>
      <c r="S265" s="8">
        <f t="shared" si="19"/>
        <v>40187.25</v>
      </c>
      <c r="T265" s="8">
        <f t="shared" si="16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7"/>
        <v>3.6266447368421053</v>
      </c>
      <c r="P266" s="5">
        <f t="shared" si="18"/>
        <v>30.002721335268504</v>
      </c>
      <c r="Q266" t="s">
        <v>2039</v>
      </c>
      <c r="R266" t="s">
        <v>2040</v>
      </c>
      <c r="S266" s="8">
        <f t="shared" si="19"/>
        <v>41317.25</v>
      </c>
      <c r="T266" s="8">
        <f t="shared" si="16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7"/>
        <v>1.2308163265306122</v>
      </c>
      <c r="P267" s="5">
        <f t="shared" si="18"/>
        <v>70.127906976744185</v>
      </c>
      <c r="Q267" t="s">
        <v>2039</v>
      </c>
      <c r="R267" t="s">
        <v>2040</v>
      </c>
      <c r="S267" s="8">
        <f t="shared" si="19"/>
        <v>42372.25</v>
      </c>
      <c r="T267" s="8">
        <f t="shared" si="16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7"/>
        <v>0.76766756032171579</v>
      </c>
      <c r="P268" s="5">
        <f t="shared" si="18"/>
        <v>26.996228786926462</v>
      </c>
      <c r="Q268" t="s">
        <v>2035</v>
      </c>
      <c r="R268" t="s">
        <v>2058</v>
      </c>
      <c r="S268" s="8">
        <f t="shared" si="19"/>
        <v>41950.25</v>
      </c>
      <c r="T268" s="8">
        <f t="shared" si="16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7"/>
        <v>2.3362012987012988</v>
      </c>
      <c r="P269" s="5">
        <f t="shared" si="18"/>
        <v>51.990606936416185</v>
      </c>
      <c r="Q269" t="s">
        <v>2039</v>
      </c>
      <c r="R269" t="s">
        <v>2040</v>
      </c>
      <c r="S269" s="8">
        <f t="shared" si="19"/>
        <v>41206.208333333336</v>
      </c>
      <c r="T269" s="8">
        <f t="shared" si="16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7"/>
        <v>1.8053333333333332</v>
      </c>
      <c r="P270" s="5">
        <f t="shared" si="18"/>
        <v>56.416666666666664</v>
      </c>
      <c r="Q270" t="s">
        <v>2041</v>
      </c>
      <c r="R270" t="s">
        <v>2042</v>
      </c>
      <c r="S270" s="8">
        <f t="shared" si="19"/>
        <v>41186.208333333336</v>
      </c>
      <c r="T270" s="8">
        <f t="shared" si="16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7"/>
        <v>2.5262857142857142</v>
      </c>
      <c r="P271" s="5">
        <f t="shared" si="18"/>
        <v>101.63218390804597</v>
      </c>
      <c r="Q271" t="s">
        <v>2041</v>
      </c>
      <c r="R271" t="s">
        <v>2060</v>
      </c>
      <c r="S271" s="8">
        <f t="shared" si="19"/>
        <v>43496.25</v>
      </c>
      <c r="T271" s="8">
        <f t="shared" si="16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7"/>
        <v>0.27176538240368026</v>
      </c>
      <c r="P272" s="5">
        <f t="shared" si="18"/>
        <v>25.005291005291006</v>
      </c>
      <c r="Q272" t="s">
        <v>2050</v>
      </c>
      <c r="R272" t="s">
        <v>2051</v>
      </c>
      <c r="S272" s="8">
        <f t="shared" si="19"/>
        <v>40514.25</v>
      </c>
      <c r="T272" s="8">
        <f t="shared" si="16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7"/>
        <v>1.2706571242680547E-2</v>
      </c>
      <c r="P273" s="5">
        <f t="shared" si="18"/>
        <v>32.016393442622949</v>
      </c>
      <c r="Q273" t="s">
        <v>2054</v>
      </c>
      <c r="R273" t="s">
        <v>2055</v>
      </c>
      <c r="S273" s="8">
        <f t="shared" si="19"/>
        <v>42345.25</v>
      </c>
      <c r="T273" s="8">
        <f t="shared" si="16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7"/>
        <v>3.0400978473581213</v>
      </c>
      <c r="P274" s="5">
        <f t="shared" si="18"/>
        <v>82.021647307286173</v>
      </c>
      <c r="Q274" t="s">
        <v>2039</v>
      </c>
      <c r="R274" t="s">
        <v>2040</v>
      </c>
      <c r="S274" s="8">
        <f t="shared" si="19"/>
        <v>43656.208333333328</v>
      </c>
      <c r="T274" s="8">
        <f t="shared" si="16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7"/>
        <v>1.3723076923076922</v>
      </c>
      <c r="P275" s="5">
        <f t="shared" si="18"/>
        <v>37.957446808510639</v>
      </c>
      <c r="Q275" t="s">
        <v>2039</v>
      </c>
      <c r="R275" t="s">
        <v>2040</v>
      </c>
      <c r="S275" s="8">
        <f t="shared" si="19"/>
        <v>42995.208333333328</v>
      </c>
      <c r="T275" s="8">
        <f t="shared" si="16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7"/>
        <v>0.32208333333333333</v>
      </c>
      <c r="P276" s="5">
        <f t="shared" si="18"/>
        <v>51.533333333333331</v>
      </c>
      <c r="Q276" t="s">
        <v>2039</v>
      </c>
      <c r="R276" t="s">
        <v>2040</v>
      </c>
      <c r="S276" s="8">
        <f t="shared" si="19"/>
        <v>43045.25</v>
      </c>
      <c r="T276" s="8">
        <f t="shared" si="16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7"/>
        <v>2.4151282051282053</v>
      </c>
      <c r="P277" s="5">
        <f t="shared" si="18"/>
        <v>81.198275862068968</v>
      </c>
      <c r="Q277" t="s">
        <v>2047</v>
      </c>
      <c r="R277" t="s">
        <v>2059</v>
      </c>
      <c r="S277" s="8">
        <f t="shared" si="19"/>
        <v>43561.208333333328</v>
      </c>
      <c r="T277" s="8">
        <f t="shared" si="16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7"/>
        <v>0.96799999999999997</v>
      </c>
      <c r="P278" s="5">
        <f t="shared" si="18"/>
        <v>40.030075187969928</v>
      </c>
      <c r="Q278" t="s">
        <v>2050</v>
      </c>
      <c r="R278" t="s">
        <v>2051</v>
      </c>
      <c r="S278" s="8">
        <f t="shared" si="19"/>
        <v>41018.208333333336</v>
      </c>
      <c r="T278" s="8">
        <f t="shared" si="16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7"/>
        <v>10.664285714285715</v>
      </c>
      <c r="P279" s="5">
        <f t="shared" si="18"/>
        <v>89.939759036144579</v>
      </c>
      <c r="Q279" t="s">
        <v>2039</v>
      </c>
      <c r="R279" t="s">
        <v>2040</v>
      </c>
      <c r="S279" s="8">
        <f t="shared" si="19"/>
        <v>40378.208333333336</v>
      </c>
      <c r="T279" s="8">
        <f t="shared" si="16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7"/>
        <v>3.2588888888888889</v>
      </c>
      <c r="P280" s="5">
        <f t="shared" si="18"/>
        <v>96.692307692307693</v>
      </c>
      <c r="Q280" t="s">
        <v>2037</v>
      </c>
      <c r="R280" t="s">
        <v>2038</v>
      </c>
      <c r="S280" s="8">
        <f t="shared" si="19"/>
        <v>41239.25</v>
      </c>
      <c r="T280" s="8">
        <f t="shared" si="16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7"/>
        <v>1.7070000000000001</v>
      </c>
      <c r="P281" s="5">
        <f t="shared" si="18"/>
        <v>25.010989010989011</v>
      </c>
      <c r="Q281" t="s">
        <v>2039</v>
      </c>
      <c r="R281" t="s">
        <v>2040</v>
      </c>
      <c r="S281" s="8">
        <f t="shared" si="19"/>
        <v>43346.208333333328</v>
      </c>
      <c r="T281" s="8">
        <f t="shared" si="16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7"/>
        <v>5.8144</v>
      </c>
      <c r="P282" s="5">
        <f t="shared" si="18"/>
        <v>36.987277353689571</v>
      </c>
      <c r="Q282" t="s">
        <v>2041</v>
      </c>
      <c r="R282" t="s">
        <v>2049</v>
      </c>
      <c r="S282" s="8">
        <f t="shared" si="19"/>
        <v>43060.25</v>
      </c>
      <c r="T282" s="8">
        <f t="shared" si="16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7"/>
        <v>0.91520972644376897</v>
      </c>
      <c r="P283" s="5">
        <f t="shared" si="18"/>
        <v>73.012609117361791</v>
      </c>
      <c r="Q283" t="s">
        <v>2039</v>
      </c>
      <c r="R283" t="s">
        <v>2040</v>
      </c>
      <c r="S283" s="8">
        <f t="shared" si="19"/>
        <v>40979.25</v>
      </c>
      <c r="T283" s="8">
        <f t="shared" si="16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7"/>
        <v>1.0804761904761904</v>
      </c>
      <c r="P284" s="5">
        <f t="shared" si="18"/>
        <v>68.240601503759393</v>
      </c>
      <c r="Q284" t="s">
        <v>2041</v>
      </c>
      <c r="R284" t="s">
        <v>2060</v>
      </c>
      <c r="S284" s="8">
        <f t="shared" si="19"/>
        <v>42701.25</v>
      </c>
      <c r="T284" s="8">
        <f t="shared" si="16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7"/>
        <v>0.18728395061728395</v>
      </c>
      <c r="P285" s="5">
        <f t="shared" si="18"/>
        <v>52.310344827586206</v>
      </c>
      <c r="Q285" t="s">
        <v>2035</v>
      </c>
      <c r="R285" t="s">
        <v>2036</v>
      </c>
      <c r="S285" s="8">
        <f t="shared" si="19"/>
        <v>42520.208333333328</v>
      </c>
      <c r="T285" s="8">
        <f t="shared" si="16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7"/>
        <v>0.83193877551020412</v>
      </c>
      <c r="P286" s="5">
        <f t="shared" si="18"/>
        <v>61.765151515151516</v>
      </c>
      <c r="Q286" t="s">
        <v>2037</v>
      </c>
      <c r="R286" t="s">
        <v>2038</v>
      </c>
      <c r="S286" s="8">
        <f t="shared" si="19"/>
        <v>41030.208333333336</v>
      </c>
      <c r="T286" s="8">
        <f t="shared" si="16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7"/>
        <v>7.0633333333333335</v>
      </c>
      <c r="P287" s="5">
        <f t="shared" si="18"/>
        <v>25.027559055118111</v>
      </c>
      <c r="Q287" t="s">
        <v>2039</v>
      </c>
      <c r="R287" t="s">
        <v>2040</v>
      </c>
      <c r="S287" s="8">
        <f t="shared" si="19"/>
        <v>42623.208333333328</v>
      </c>
      <c r="T287" s="8">
        <f t="shared" si="16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7"/>
        <v>0.17446030330062445</v>
      </c>
      <c r="P288" s="5">
        <f t="shared" si="18"/>
        <v>106.28804347826087</v>
      </c>
      <c r="Q288" t="s">
        <v>2039</v>
      </c>
      <c r="R288" t="s">
        <v>2040</v>
      </c>
      <c r="S288" s="8">
        <f t="shared" si="19"/>
        <v>42697.25</v>
      </c>
      <c r="T288" s="8">
        <f t="shared" si="16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7"/>
        <v>2.0973015873015872</v>
      </c>
      <c r="P289" s="5">
        <f t="shared" si="18"/>
        <v>75.07386363636364</v>
      </c>
      <c r="Q289" t="s">
        <v>2035</v>
      </c>
      <c r="R289" t="s">
        <v>2043</v>
      </c>
      <c r="S289" s="8">
        <f t="shared" si="19"/>
        <v>42122.208333333328</v>
      </c>
      <c r="T289" s="8">
        <f t="shared" si="16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7"/>
        <v>0.97785714285714287</v>
      </c>
      <c r="P290" s="5">
        <f t="shared" si="18"/>
        <v>39.970802919708028</v>
      </c>
      <c r="Q290" t="s">
        <v>2035</v>
      </c>
      <c r="R290" t="s">
        <v>2057</v>
      </c>
      <c r="S290" s="8">
        <f t="shared" si="19"/>
        <v>40982.208333333336</v>
      </c>
      <c r="T290" s="8">
        <f t="shared" si="16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7"/>
        <v>16.842500000000001</v>
      </c>
      <c r="P291" s="5">
        <f t="shared" si="18"/>
        <v>39.982195845697326</v>
      </c>
      <c r="Q291" t="s">
        <v>2039</v>
      </c>
      <c r="R291" t="s">
        <v>2040</v>
      </c>
      <c r="S291" s="8">
        <f t="shared" si="19"/>
        <v>42219.208333333328</v>
      </c>
      <c r="T291" s="8">
        <f t="shared" si="16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7"/>
        <v>0.54402135231316728</v>
      </c>
      <c r="P292" s="5">
        <f t="shared" si="18"/>
        <v>101.01541850220265</v>
      </c>
      <c r="Q292" t="s">
        <v>2041</v>
      </c>
      <c r="R292" t="s">
        <v>2042</v>
      </c>
      <c r="S292" s="8">
        <f t="shared" si="19"/>
        <v>41404.208333333336</v>
      </c>
      <c r="T292" s="8">
        <f t="shared" si="16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7"/>
        <v>4.5661111111111108</v>
      </c>
      <c r="P293" s="5">
        <f t="shared" si="18"/>
        <v>76.813084112149539</v>
      </c>
      <c r="Q293" t="s">
        <v>2037</v>
      </c>
      <c r="R293" t="s">
        <v>2038</v>
      </c>
      <c r="S293" s="8">
        <f t="shared" si="19"/>
        <v>40831.208333333336</v>
      </c>
      <c r="T293" s="8">
        <f t="shared" si="16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7"/>
        <v>9.8219178082191785E-2</v>
      </c>
      <c r="P294" s="5">
        <f t="shared" si="18"/>
        <v>71.7</v>
      </c>
      <c r="Q294" t="s">
        <v>2033</v>
      </c>
      <c r="R294" t="s">
        <v>2034</v>
      </c>
      <c r="S294" s="8">
        <f t="shared" si="19"/>
        <v>40984.208333333336</v>
      </c>
      <c r="T294" s="8">
        <f t="shared" si="16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7"/>
        <v>0.16384615384615384</v>
      </c>
      <c r="P295" s="5">
        <f t="shared" si="18"/>
        <v>33.28125</v>
      </c>
      <c r="Q295" t="s">
        <v>2039</v>
      </c>
      <c r="R295" t="s">
        <v>2040</v>
      </c>
      <c r="S295" s="8">
        <f t="shared" si="19"/>
        <v>40456.208333333336</v>
      </c>
      <c r="T295" s="8">
        <f t="shared" si="16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7"/>
        <v>13.396666666666667</v>
      </c>
      <c r="P296" s="5">
        <f t="shared" si="18"/>
        <v>43.923497267759565</v>
      </c>
      <c r="Q296" t="s">
        <v>2039</v>
      </c>
      <c r="R296" t="s">
        <v>2040</v>
      </c>
      <c r="S296" s="8">
        <f t="shared" si="19"/>
        <v>43399.208333333328</v>
      </c>
      <c r="T296" s="8">
        <f t="shared" si="16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7"/>
        <v>0.35650077760497667</v>
      </c>
      <c r="P297" s="5">
        <f t="shared" si="18"/>
        <v>36.004712041884815</v>
      </c>
      <c r="Q297" t="s">
        <v>2039</v>
      </c>
      <c r="R297" t="s">
        <v>2040</v>
      </c>
      <c r="S297" s="8">
        <f t="shared" si="19"/>
        <v>41562.208333333336</v>
      </c>
      <c r="T297" s="8">
        <f t="shared" si="16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7"/>
        <v>0.54950819672131146</v>
      </c>
      <c r="P298" s="5">
        <f t="shared" si="18"/>
        <v>88.21052631578948</v>
      </c>
      <c r="Q298" t="s">
        <v>2039</v>
      </c>
      <c r="R298" t="s">
        <v>2040</v>
      </c>
      <c r="S298" s="8">
        <f t="shared" si="19"/>
        <v>43493.25</v>
      </c>
      <c r="T298" s="8">
        <f t="shared" si="16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7"/>
        <v>0.94236111111111109</v>
      </c>
      <c r="P299" s="5">
        <f t="shared" si="18"/>
        <v>65.240384615384613</v>
      </c>
      <c r="Q299" t="s">
        <v>2039</v>
      </c>
      <c r="R299" t="s">
        <v>2040</v>
      </c>
      <c r="S299" s="8">
        <f t="shared" si="19"/>
        <v>41653.25</v>
      </c>
      <c r="T299" s="8">
        <f t="shared" si="16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7"/>
        <v>1.4391428571428571</v>
      </c>
      <c r="P300" s="5">
        <f t="shared" si="18"/>
        <v>69.958333333333329</v>
      </c>
      <c r="Q300" t="s">
        <v>2035</v>
      </c>
      <c r="R300" t="s">
        <v>2036</v>
      </c>
      <c r="S300" s="8">
        <f t="shared" si="19"/>
        <v>42426.25</v>
      </c>
      <c r="T300" s="8">
        <f t="shared" si="16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7"/>
        <v>0.51421052631578945</v>
      </c>
      <c r="P301" s="5">
        <f t="shared" si="18"/>
        <v>39.877551020408163</v>
      </c>
      <c r="Q301" t="s">
        <v>2033</v>
      </c>
      <c r="R301" t="s">
        <v>2034</v>
      </c>
      <c r="S301" s="8">
        <f t="shared" si="19"/>
        <v>42432.25</v>
      </c>
      <c r="T301" s="8">
        <f t="shared" si="16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7"/>
        <v>0.05</v>
      </c>
      <c r="P302" s="5">
        <f t="shared" si="18"/>
        <v>5</v>
      </c>
      <c r="Q302" t="s">
        <v>2047</v>
      </c>
      <c r="R302" t="s">
        <v>2048</v>
      </c>
      <c r="S302" s="8">
        <f t="shared" si="19"/>
        <v>42977.208333333328</v>
      </c>
      <c r="T302" s="8">
        <f t="shared" si="16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7"/>
        <v>13.446666666666667</v>
      </c>
      <c r="P303" s="5">
        <f t="shared" si="18"/>
        <v>41.023728813559323</v>
      </c>
      <c r="Q303" t="s">
        <v>2041</v>
      </c>
      <c r="R303" t="s">
        <v>2042</v>
      </c>
      <c r="S303" s="8">
        <f t="shared" si="19"/>
        <v>42061.25</v>
      </c>
      <c r="T303" s="8">
        <f t="shared" si="16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7"/>
        <v>0.31844940867279897</v>
      </c>
      <c r="P304" s="5">
        <f t="shared" si="18"/>
        <v>98.914285714285711</v>
      </c>
      <c r="Q304" t="s">
        <v>2039</v>
      </c>
      <c r="R304" t="s">
        <v>2040</v>
      </c>
      <c r="S304" s="8">
        <f t="shared" si="19"/>
        <v>43345.208333333328</v>
      </c>
      <c r="T304" s="8">
        <f t="shared" si="16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7"/>
        <v>0.82617647058823529</v>
      </c>
      <c r="P305" s="5">
        <f t="shared" si="18"/>
        <v>87.78125</v>
      </c>
      <c r="Q305" t="s">
        <v>2035</v>
      </c>
      <c r="R305" t="s">
        <v>2045</v>
      </c>
      <c r="S305" s="8">
        <f t="shared" si="19"/>
        <v>42376.25</v>
      </c>
      <c r="T305" s="8">
        <f t="shared" si="16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7"/>
        <v>5.4614285714285717</v>
      </c>
      <c r="P306" s="5">
        <f t="shared" si="18"/>
        <v>80.767605633802816</v>
      </c>
      <c r="Q306" t="s">
        <v>2041</v>
      </c>
      <c r="R306" t="s">
        <v>2042</v>
      </c>
      <c r="S306" s="8">
        <f t="shared" si="19"/>
        <v>42589.208333333328</v>
      </c>
      <c r="T306" s="8">
        <f t="shared" si="16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7"/>
        <v>2.8621428571428571</v>
      </c>
      <c r="P307" s="5">
        <f t="shared" si="18"/>
        <v>94.28235294117647</v>
      </c>
      <c r="Q307" t="s">
        <v>2039</v>
      </c>
      <c r="R307" t="s">
        <v>2040</v>
      </c>
      <c r="S307" s="8">
        <f t="shared" si="19"/>
        <v>42448.208333333328</v>
      </c>
      <c r="T307" s="8">
        <f t="shared" si="16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7"/>
        <v>7.9076923076923072E-2</v>
      </c>
      <c r="P308" s="5">
        <f t="shared" si="18"/>
        <v>73.428571428571431</v>
      </c>
      <c r="Q308" t="s">
        <v>2039</v>
      </c>
      <c r="R308" t="s">
        <v>2040</v>
      </c>
      <c r="S308" s="8">
        <f t="shared" si="19"/>
        <v>42930.208333333328</v>
      </c>
      <c r="T308" s="8">
        <f t="shared" si="16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7"/>
        <v>1.3213677811550153</v>
      </c>
      <c r="P309" s="5">
        <f t="shared" si="18"/>
        <v>65.968133535660087</v>
      </c>
      <c r="Q309" t="s">
        <v>2047</v>
      </c>
      <c r="R309" t="s">
        <v>2053</v>
      </c>
      <c r="S309" s="8">
        <f t="shared" si="19"/>
        <v>41066.208333333336</v>
      </c>
      <c r="T309" s="8">
        <f t="shared" si="16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7"/>
        <v>0.74077834179357027</v>
      </c>
      <c r="P310" s="5">
        <f t="shared" si="18"/>
        <v>109.04109589041096</v>
      </c>
      <c r="Q310" t="s">
        <v>2039</v>
      </c>
      <c r="R310" t="s">
        <v>2040</v>
      </c>
      <c r="S310" s="8">
        <f t="shared" si="19"/>
        <v>40651.208333333336</v>
      </c>
      <c r="T310" s="8">
        <f t="shared" si="16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7"/>
        <v>0.75292682926829269</v>
      </c>
      <c r="P311" s="5">
        <f t="shared" si="18"/>
        <v>41.16</v>
      </c>
      <c r="Q311" t="s">
        <v>2035</v>
      </c>
      <c r="R311" t="s">
        <v>2045</v>
      </c>
      <c r="S311" s="8">
        <f t="shared" si="19"/>
        <v>40807.208333333336</v>
      </c>
      <c r="T311" s="8">
        <f t="shared" si="16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7"/>
        <v>0.20333333333333334</v>
      </c>
      <c r="P312" s="5">
        <f t="shared" si="18"/>
        <v>99.125</v>
      </c>
      <c r="Q312" t="s">
        <v>2050</v>
      </c>
      <c r="R312" t="s">
        <v>2051</v>
      </c>
      <c r="S312" s="8">
        <f t="shared" si="19"/>
        <v>40277.208333333336</v>
      </c>
      <c r="T312" s="8">
        <f t="shared" si="16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7"/>
        <v>2.0336507936507937</v>
      </c>
      <c r="P313" s="5">
        <f t="shared" si="18"/>
        <v>105.88429752066116</v>
      </c>
      <c r="Q313" t="s">
        <v>2039</v>
      </c>
      <c r="R313" t="s">
        <v>2040</v>
      </c>
      <c r="S313" s="8">
        <f t="shared" si="19"/>
        <v>40590.25</v>
      </c>
      <c r="T313" s="8">
        <f t="shared" si="16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7"/>
        <v>3.1022842639593908</v>
      </c>
      <c r="P314" s="5">
        <f t="shared" si="18"/>
        <v>48.996525921966864</v>
      </c>
      <c r="Q314" t="s">
        <v>2039</v>
      </c>
      <c r="R314" t="s">
        <v>2040</v>
      </c>
      <c r="S314" s="8">
        <f t="shared" si="19"/>
        <v>41572.208333333336</v>
      </c>
      <c r="T314" s="8">
        <f t="shared" si="16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7"/>
        <v>3.9531818181818181</v>
      </c>
      <c r="P315" s="5">
        <f t="shared" si="18"/>
        <v>39</v>
      </c>
      <c r="Q315" t="s">
        <v>2035</v>
      </c>
      <c r="R315" t="s">
        <v>2036</v>
      </c>
      <c r="S315" s="8">
        <f t="shared" si="19"/>
        <v>40966.25</v>
      </c>
      <c r="T315" s="8">
        <f t="shared" si="16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7"/>
        <v>2.9471428571428571</v>
      </c>
      <c r="P316" s="5">
        <f t="shared" si="18"/>
        <v>31.022556390977442</v>
      </c>
      <c r="Q316" t="s">
        <v>2041</v>
      </c>
      <c r="R316" t="s">
        <v>2042</v>
      </c>
      <c r="S316" s="8">
        <f t="shared" si="19"/>
        <v>43536.208333333328</v>
      </c>
      <c r="T316" s="8">
        <f t="shared" si="16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7"/>
        <v>0.33894736842105261</v>
      </c>
      <c r="P317" s="5">
        <f t="shared" si="18"/>
        <v>103.87096774193549</v>
      </c>
      <c r="Q317" t="s">
        <v>2039</v>
      </c>
      <c r="R317" t="s">
        <v>2040</v>
      </c>
      <c r="S317" s="8">
        <f t="shared" si="19"/>
        <v>41783.208333333336</v>
      </c>
      <c r="T317" s="8">
        <f t="shared" si="16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7"/>
        <v>0.66677083333333331</v>
      </c>
      <c r="P318" s="5">
        <f t="shared" si="18"/>
        <v>59.268518518518519</v>
      </c>
      <c r="Q318" t="s">
        <v>2033</v>
      </c>
      <c r="R318" t="s">
        <v>2034</v>
      </c>
      <c r="S318" s="8">
        <f t="shared" si="19"/>
        <v>43788.25</v>
      </c>
      <c r="T318" s="8">
        <f t="shared" si="16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7"/>
        <v>0.19227272727272726</v>
      </c>
      <c r="P319" s="5">
        <f t="shared" si="18"/>
        <v>42.3</v>
      </c>
      <c r="Q319" t="s">
        <v>2039</v>
      </c>
      <c r="R319" t="s">
        <v>2040</v>
      </c>
      <c r="S319" s="8">
        <f t="shared" si="19"/>
        <v>42869.208333333328</v>
      </c>
      <c r="T319" s="8">
        <f t="shared" si="16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7"/>
        <v>0.15842105263157893</v>
      </c>
      <c r="P320" s="5">
        <f t="shared" si="18"/>
        <v>53.117647058823529</v>
      </c>
      <c r="Q320" t="s">
        <v>2035</v>
      </c>
      <c r="R320" t="s">
        <v>2036</v>
      </c>
      <c r="S320" s="8">
        <f t="shared" si="19"/>
        <v>41684.25</v>
      </c>
      <c r="T320" s="8">
        <f t="shared" si="16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7"/>
        <v>0.38702380952380955</v>
      </c>
      <c r="P321" s="5">
        <f t="shared" si="18"/>
        <v>50.796875</v>
      </c>
      <c r="Q321" t="s">
        <v>2037</v>
      </c>
      <c r="R321" t="s">
        <v>2038</v>
      </c>
      <c r="S321" s="8">
        <f t="shared" si="19"/>
        <v>40402.208333333336</v>
      </c>
      <c r="T321" s="8">
        <f t="shared" si="16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7"/>
        <v>9.5876777251184833E-2</v>
      </c>
      <c r="P322" s="5">
        <f t="shared" si="18"/>
        <v>101.15</v>
      </c>
      <c r="Q322" t="s">
        <v>2047</v>
      </c>
      <c r="R322" t="s">
        <v>2053</v>
      </c>
      <c r="S322" s="8">
        <f t="shared" si="19"/>
        <v>40673.208333333336</v>
      </c>
      <c r="T322" s="8">
        <f t="shared" si="16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7"/>
        <v>0.94144366197183094</v>
      </c>
      <c r="P323" s="5">
        <f t="shared" si="18"/>
        <v>65.000810372771468</v>
      </c>
      <c r="Q323" t="s">
        <v>2041</v>
      </c>
      <c r="R323" t="s">
        <v>2052</v>
      </c>
      <c r="S323" s="8">
        <f t="shared" si="19"/>
        <v>40634.208333333336</v>
      </c>
      <c r="T323" s="8">
        <f t="shared" ref="T323:T386" si="20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21">E324/D324</f>
        <v>1.6656234096692113</v>
      </c>
      <c r="P324" s="5">
        <f t="shared" ref="P324:P387" si="22">E324/G324</f>
        <v>37.998645510835914</v>
      </c>
      <c r="Q324" t="s">
        <v>2039</v>
      </c>
      <c r="R324" t="s">
        <v>2040</v>
      </c>
      <c r="S324" s="8">
        <f t="shared" ref="S324:S387" si="23">(((J324/60)/60)/24)+DATE(1970,1,1)</f>
        <v>40507.25</v>
      </c>
      <c r="T324" s="8">
        <f t="shared" si="20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1"/>
        <v>0.24134831460674158</v>
      </c>
      <c r="P325" s="5">
        <f t="shared" si="22"/>
        <v>82.615384615384613</v>
      </c>
      <c r="Q325" t="s">
        <v>2041</v>
      </c>
      <c r="R325" t="s">
        <v>2042</v>
      </c>
      <c r="S325" s="8">
        <f t="shared" si="23"/>
        <v>41725.208333333336</v>
      </c>
      <c r="T325" s="8">
        <f t="shared" si="20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1"/>
        <v>1.6405633802816901</v>
      </c>
      <c r="P326" s="5">
        <f t="shared" si="22"/>
        <v>37.941368078175898</v>
      </c>
      <c r="Q326" t="s">
        <v>2039</v>
      </c>
      <c r="R326" t="s">
        <v>2040</v>
      </c>
      <c r="S326" s="8">
        <f t="shared" si="23"/>
        <v>42176.208333333328</v>
      </c>
      <c r="T326" s="8">
        <f t="shared" si="20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1"/>
        <v>0.90723076923076929</v>
      </c>
      <c r="P327" s="5">
        <f t="shared" si="22"/>
        <v>80.780821917808225</v>
      </c>
      <c r="Q327" t="s">
        <v>2039</v>
      </c>
      <c r="R327" t="s">
        <v>2040</v>
      </c>
      <c r="S327" s="8">
        <f t="shared" si="23"/>
        <v>43267.208333333328</v>
      </c>
      <c r="T327" s="8">
        <f t="shared" si="20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1"/>
        <v>0.46194444444444444</v>
      </c>
      <c r="P328" s="5">
        <f t="shared" si="22"/>
        <v>25.984375</v>
      </c>
      <c r="Q328" t="s">
        <v>2041</v>
      </c>
      <c r="R328" t="s">
        <v>2049</v>
      </c>
      <c r="S328" s="8">
        <f t="shared" si="23"/>
        <v>42364.25</v>
      </c>
      <c r="T328" s="8">
        <f t="shared" si="20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1"/>
        <v>0.38538461538461538</v>
      </c>
      <c r="P329" s="5">
        <f t="shared" si="22"/>
        <v>30.363636363636363</v>
      </c>
      <c r="Q329" t="s">
        <v>2039</v>
      </c>
      <c r="R329" t="s">
        <v>2040</v>
      </c>
      <c r="S329" s="8">
        <f t="shared" si="23"/>
        <v>43705.208333333328</v>
      </c>
      <c r="T329" s="8">
        <f t="shared" si="20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1"/>
        <v>1.3356231003039514</v>
      </c>
      <c r="P330" s="5">
        <f t="shared" si="22"/>
        <v>54.004916018025398</v>
      </c>
      <c r="Q330" t="s">
        <v>2035</v>
      </c>
      <c r="R330" t="s">
        <v>2036</v>
      </c>
      <c r="S330" s="8">
        <f t="shared" si="23"/>
        <v>43434.25</v>
      </c>
      <c r="T330" s="8">
        <f t="shared" si="20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1"/>
        <v>0.22896588486140726</v>
      </c>
      <c r="P331" s="5">
        <f t="shared" si="22"/>
        <v>101.78672985781991</v>
      </c>
      <c r="Q331" t="s">
        <v>2050</v>
      </c>
      <c r="R331" t="s">
        <v>2051</v>
      </c>
      <c r="S331" s="8">
        <f t="shared" si="23"/>
        <v>42716.25</v>
      </c>
      <c r="T331" s="8">
        <f t="shared" si="20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1"/>
        <v>1.8495548961424333</v>
      </c>
      <c r="P332" s="5">
        <f t="shared" si="22"/>
        <v>45.003610108303249</v>
      </c>
      <c r="Q332" t="s">
        <v>2041</v>
      </c>
      <c r="R332" t="s">
        <v>2042</v>
      </c>
      <c r="S332" s="8">
        <f t="shared" si="23"/>
        <v>43077.25</v>
      </c>
      <c r="T332" s="8">
        <f t="shared" si="20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1"/>
        <v>4.4372727272727275</v>
      </c>
      <c r="P333" s="5">
        <f t="shared" si="22"/>
        <v>77.068421052631578</v>
      </c>
      <c r="Q333" t="s">
        <v>2033</v>
      </c>
      <c r="R333" t="s">
        <v>2034</v>
      </c>
      <c r="S333" s="8">
        <f t="shared" si="23"/>
        <v>40896.25</v>
      </c>
      <c r="T333" s="8">
        <f t="shared" si="20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1"/>
        <v>1.999806763285024</v>
      </c>
      <c r="P334" s="5">
        <f t="shared" si="22"/>
        <v>88.076595744680844</v>
      </c>
      <c r="Q334" t="s">
        <v>2037</v>
      </c>
      <c r="R334" t="s">
        <v>2046</v>
      </c>
      <c r="S334" s="8">
        <f t="shared" si="23"/>
        <v>41361.208333333336</v>
      </c>
      <c r="T334" s="8">
        <f t="shared" si="20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1"/>
        <v>1.2395833333333333</v>
      </c>
      <c r="P335" s="5">
        <f t="shared" si="22"/>
        <v>47.035573122529641</v>
      </c>
      <c r="Q335" t="s">
        <v>2039</v>
      </c>
      <c r="R335" t="s">
        <v>2040</v>
      </c>
      <c r="S335" s="8">
        <f t="shared" si="23"/>
        <v>43424.25</v>
      </c>
      <c r="T335" s="8">
        <f t="shared" si="20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1"/>
        <v>1.8661329305135952</v>
      </c>
      <c r="P336" s="5">
        <f t="shared" si="22"/>
        <v>110.99550763701707</v>
      </c>
      <c r="Q336" t="s">
        <v>2035</v>
      </c>
      <c r="R336" t="s">
        <v>2036</v>
      </c>
      <c r="S336" s="8">
        <f t="shared" si="23"/>
        <v>43110.25</v>
      </c>
      <c r="T336" s="8">
        <f t="shared" si="20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1"/>
        <v>1.1428538550057536</v>
      </c>
      <c r="P337" s="5">
        <f t="shared" si="22"/>
        <v>87.003066141042481</v>
      </c>
      <c r="Q337" t="s">
        <v>2035</v>
      </c>
      <c r="R337" t="s">
        <v>2036</v>
      </c>
      <c r="S337" s="8">
        <f t="shared" si="23"/>
        <v>43784.25</v>
      </c>
      <c r="T337" s="8">
        <f t="shared" si="20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1"/>
        <v>0.97032531824611035</v>
      </c>
      <c r="P338" s="5">
        <f t="shared" si="22"/>
        <v>63.994402985074629</v>
      </c>
      <c r="Q338" t="s">
        <v>2035</v>
      </c>
      <c r="R338" t="s">
        <v>2036</v>
      </c>
      <c r="S338" s="8">
        <f t="shared" si="23"/>
        <v>40527.25</v>
      </c>
      <c r="T338" s="8">
        <f t="shared" si="20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1"/>
        <v>1.2281904761904763</v>
      </c>
      <c r="P339" s="5">
        <f t="shared" si="22"/>
        <v>105.9945205479452</v>
      </c>
      <c r="Q339" t="s">
        <v>2039</v>
      </c>
      <c r="R339" t="s">
        <v>2040</v>
      </c>
      <c r="S339" s="8">
        <f t="shared" si="23"/>
        <v>43780.25</v>
      </c>
      <c r="T339" s="8">
        <f t="shared" si="20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1"/>
        <v>1.7914326647564469</v>
      </c>
      <c r="P340" s="5">
        <f t="shared" si="22"/>
        <v>73.989349112426041</v>
      </c>
      <c r="Q340" t="s">
        <v>2039</v>
      </c>
      <c r="R340" t="s">
        <v>2040</v>
      </c>
      <c r="S340" s="8">
        <f t="shared" si="23"/>
        <v>40821.208333333336</v>
      </c>
      <c r="T340" s="8">
        <f t="shared" si="20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1"/>
        <v>0.79951577402787966</v>
      </c>
      <c r="P341" s="5">
        <f t="shared" si="22"/>
        <v>84.02004626060139</v>
      </c>
      <c r="Q341" t="s">
        <v>2039</v>
      </c>
      <c r="R341" t="s">
        <v>2040</v>
      </c>
      <c r="S341" s="8">
        <f t="shared" si="23"/>
        <v>42949.208333333328</v>
      </c>
      <c r="T341" s="8">
        <f t="shared" si="20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1"/>
        <v>0.94242587601078165</v>
      </c>
      <c r="P342" s="5">
        <f t="shared" si="22"/>
        <v>88.966921119592882</v>
      </c>
      <c r="Q342" t="s">
        <v>2054</v>
      </c>
      <c r="R342" t="s">
        <v>2055</v>
      </c>
      <c r="S342" s="8">
        <f t="shared" si="23"/>
        <v>40889.25</v>
      </c>
      <c r="T342" s="8">
        <f t="shared" si="20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1"/>
        <v>0.84669291338582675</v>
      </c>
      <c r="P343" s="5">
        <f t="shared" si="22"/>
        <v>76.990453460620529</v>
      </c>
      <c r="Q343" t="s">
        <v>2035</v>
      </c>
      <c r="R343" t="s">
        <v>2045</v>
      </c>
      <c r="S343" s="8">
        <f t="shared" si="23"/>
        <v>42244.208333333328</v>
      </c>
      <c r="T343" s="8">
        <f t="shared" si="20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1"/>
        <v>0.66521920668058454</v>
      </c>
      <c r="P344" s="5">
        <f t="shared" si="22"/>
        <v>97.146341463414629</v>
      </c>
      <c r="Q344" t="s">
        <v>2039</v>
      </c>
      <c r="R344" t="s">
        <v>2040</v>
      </c>
      <c r="S344" s="8">
        <f t="shared" si="23"/>
        <v>41475.208333333336</v>
      </c>
      <c r="T344" s="8">
        <f t="shared" si="20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1"/>
        <v>0.53922222222222227</v>
      </c>
      <c r="P345" s="5">
        <f t="shared" si="22"/>
        <v>33.013605442176868</v>
      </c>
      <c r="Q345" t="s">
        <v>2039</v>
      </c>
      <c r="R345" t="s">
        <v>2040</v>
      </c>
      <c r="S345" s="8">
        <f t="shared" si="23"/>
        <v>41597.25</v>
      </c>
      <c r="T345" s="8">
        <f t="shared" si="20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1"/>
        <v>0.41983299595141699</v>
      </c>
      <c r="P346" s="5">
        <f t="shared" si="22"/>
        <v>99.950602409638549</v>
      </c>
      <c r="Q346" t="s">
        <v>2050</v>
      </c>
      <c r="R346" t="s">
        <v>2051</v>
      </c>
      <c r="S346" s="8">
        <f t="shared" si="23"/>
        <v>43122.25</v>
      </c>
      <c r="T346" s="8">
        <f t="shared" si="20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1"/>
        <v>0.14694796954314721</v>
      </c>
      <c r="P347" s="5">
        <f t="shared" si="22"/>
        <v>69.966767371601208</v>
      </c>
      <c r="Q347" t="s">
        <v>2041</v>
      </c>
      <c r="R347" t="s">
        <v>2044</v>
      </c>
      <c r="S347" s="8">
        <f t="shared" si="23"/>
        <v>42194.208333333328</v>
      </c>
      <c r="T347" s="8">
        <f t="shared" si="20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1"/>
        <v>0.34475</v>
      </c>
      <c r="P348" s="5">
        <f t="shared" si="22"/>
        <v>110.32</v>
      </c>
      <c r="Q348" t="s">
        <v>2035</v>
      </c>
      <c r="R348" t="s">
        <v>2045</v>
      </c>
      <c r="S348" s="8">
        <f t="shared" si="23"/>
        <v>42971.208333333328</v>
      </c>
      <c r="T348" s="8">
        <f t="shared" si="20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1"/>
        <v>14.007777777777777</v>
      </c>
      <c r="P349" s="5">
        <f t="shared" si="22"/>
        <v>66.005235602094245</v>
      </c>
      <c r="Q349" t="s">
        <v>2037</v>
      </c>
      <c r="R349" t="s">
        <v>2038</v>
      </c>
      <c r="S349" s="8">
        <f t="shared" si="23"/>
        <v>42046.25</v>
      </c>
      <c r="T349" s="8">
        <f t="shared" si="20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1"/>
        <v>0.71770351758793971</v>
      </c>
      <c r="P350" s="5">
        <f t="shared" si="22"/>
        <v>41.005742176284812</v>
      </c>
      <c r="Q350" t="s">
        <v>2033</v>
      </c>
      <c r="R350" t="s">
        <v>2034</v>
      </c>
      <c r="S350" s="8">
        <f t="shared" si="23"/>
        <v>42782.25</v>
      </c>
      <c r="T350" s="8">
        <f t="shared" si="20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1"/>
        <v>0.53074115044247783</v>
      </c>
      <c r="P351" s="5">
        <f t="shared" si="22"/>
        <v>103.96316359696641</v>
      </c>
      <c r="Q351" t="s">
        <v>2039</v>
      </c>
      <c r="R351" t="s">
        <v>2040</v>
      </c>
      <c r="S351" s="8">
        <f t="shared" si="23"/>
        <v>42930.208333333328</v>
      </c>
      <c r="T351" s="8">
        <f t="shared" si="20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1"/>
        <v>0.05</v>
      </c>
      <c r="P352" s="5">
        <f t="shared" si="22"/>
        <v>5</v>
      </c>
      <c r="Q352" t="s">
        <v>2035</v>
      </c>
      <c r="R352" t="s">
        <v>2058</v>
      </c>
      <c r="S352" s="8">
        <f t="shared" si="23"/>
        <v>42144.208333333328</v>
      </c>
      <c r="T352" s="8">
        <f t="shared" si="20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1"/>
        <v>1.2770715249662619</v>
      </c>
      <c r="P353" s="5">
        <f t="shared" si="22"/>
        <v>47.009935419771487</v>
      </c>
      <c r="Q353" t="s">
        <v>2035</v>
      </c>
      <c r="R353" t="s">
        <v>2036</v>
      </c>
      <c r="S353" s="8">
        <f t="shared" si="23"/>
        <v>42240.208333333328</v>
      </c>
      <c r="T353" s="8">
        <f t="shared" si="20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1"/>
        <v>0.34892857142857142</v>
      </c>
      <c r="P354" s="5">
        <f t="shared" si="22"/>
        <v>29.606060606060606</v>
      </c>
      <c r="Q354" t="s">
        <v>2039</v>
      </c>
      <c r="R354" t="s">
        <v>2040</v>
      </c>
      <c r="S354" s="8">
        <f t="shared" si="23"/>
        <v>42315.25</v>
      </c>
      <c r="T354" s="8">
        <f t="shared" si="20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1"/>
        <v>4.105982142857143</v>
      </c>
      <c r="P355" s="5">
        <f t="shared" si="22"/>
        <v>81.010569583088667</v>
      </c>
      <c r="Q355" t="s">
        <v>2039</v>
      </c>
      <c r="R355" t="s">
        <v>2040</v>
      </c>
      <c r="S355" s="8">
        <f t="shared" si="23"/>
        <v>43651.208333333328</v>
      </c>
      <c r="T355" s="8">
        <f t="shared" si="20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1"/>
        <v>1.2373770491803278</v>
      </c>
      <c r="P356" s="5">
        <f t="shared" si="22"/>
        <v>94.35</v>
      </c>
      <c r="Q356" t="s">
        <v>2041</v>
      </c>
      <c r="R356" t="s">
        <v>2042</v>
      </c>
      <c r="S356" s="8">
        <f t="shared" si="23"/>
        <v>41520.208333333336</v>
      </c>
      <c r="T356" s="8">
        <f t="shared" si="20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1"/>
        <v>0.58973684210526311</v>
      </c>
      <c r="P357" s="5">
        <f t="shared" si="22"/>
        <v>26.058139534883722</v>
      </c>
      <c r="Q357" t="s">
        <v>2037</v>
      </c>
      <c r="R357" t="s">
        <v>2046</v>
      </c>
      <c r="S357" s="8">
        <f t="shared" si="23"/>
        <v>42757.25</v>
      </c>
      <c r="T357" s="8">
        <f t="shared" si="20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1"/>
        <v>0.36892473118279567</v>
      </c>
      <c r="P358" s="5">
        <f t="shared" si="22"/>
        <v>85.775000000000006</v>
      </c>
      <c r="Q358" t="s">
        <v>2039</v>
      </c>
      <c r="R358" t="s">
        <v>2040</v>
      </c>
      <c r="S358" s="8">
        <f t="shared" si="23"/>
        <v>40922.25</v>
      </c>
      <c r="T358" s="8">
        <f t="shared" si="20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1"/>
        <v>1.8491304347826087</v>
      </c>
      <c r="P359" s="5">
        <f t="shared" si="22"/>
        <v>103.73170731707317</v>
      </c>
      <c r="Q359" t="s">
        <v>2050</v>
      </c>
      <c r="R359" t="s">
        <v>2051</v>
      </c>
      <c r="S359" s="8">
        <f t="shared" si="23"/>
        <v>42250.208333333328</v>
      </c>
      <c r="T359" s="8">
        <f t="shared" si="20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1"/>
        <v>0.11814432989690722</v>
      </c>
      <c r="P360" s="5">
        <f t="shared" si="22"/>
        <v>49.826086956521742</v>
      </c>
      <c r="Q360" t="s">
        <v>2054</v>
      </c>
      <c r="R360" t="s">
        <v>2055</v>
      </c>
      <c r="S360" s="8">
        <f t="shared" si="23"/>
        <v>43322.208333333328</v>
      </c>
      <c r="T360" s="8">
        <f t="shared" si="20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1"/>
        <v>2.9870000000000001</v>
      </c>
      <c r="P361" s="5">
        <f t="shared" si="22"/>
        <v>63.893048128342244</v>
      </c>
      <c r="Q361" t="s">
        <v>2041</v>
      </c>
      <c r="R361" t="s">
        <v>2049</v>
      </c>
      <c r="S361" s="8">
        <f t="shared" si="23"/>
        <v>40782.208333333336</v>
      </c>
      <c r="T361" s="8">
        <f t="shared" si="20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1"/>
        <v>2.2635175879396985</v>
      </c>
      <c r="P362" s="5">
        <f t="shared" si="22"/>
        <v>47.002434782608695</v>
      </c>
      <c r="Q362" t="s">
        <v>2039</v>
      </c>
      <c r="R362" t="s">
        <v>2040</v>
      </c>
      <c r="S362" s="8">
        <f t="shared" si="23"/>
        <v>40544.25</v>
      </c>
      <c r="T362" s="8">
        <f t="shared" si="20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1"/>
        <v>1.7356363636363636</v>
      </c>
      <c r="P363" s="5">
        <f t="shared" si="22"/>
        <v>108.47727272727273</v>
      </c>
      <c r="Q363" t="s">
        <v>2039</v>
      </c>
      <c r="R363" t="s">
        <v>2040</v>
      </c>
      <c r="S363" s="8">
        <f t="shared" si="23"/>
        <v>43015.208333333328</v>
      </c>
      <c r="T363" s="8">
        <f t="shared" si="20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1"/>
        <v>3.7175675675675675</v>
      </c>
      <c r="P364" s="5">
        <f t="shared" si="22"/>
        <v>72.015706806282722</v>
      </c>
      <c r="Q364" t="s">
        <v>2035</v>
      </c>
      <c r="R364" t="s">
        <v>2036</v>
      </c>
      <c r="S364" s="8">
        <f t="shared" si="23"/>
        <v>40570.25</v>
      </c>
      <c r="T364" s="8">
        <f t="shared" si="20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1"/>
        <v>1.601923076923077</v>
      </c>
      <c r="P365" s="5">
        <f t="shared" si="22"/>
        <v>59.928057553956833</v>
      </c>
      <c r="Q365" t="s">
        <v>2035</v>
      </c>
      <c r="R365" t="s">
        <v>2036</v>
      </c>
      <c r="S365" s="8">
        <f t="shared" si="23"/>
        <v>40904.25</v>
      </c>
      <c r="T365" s="8">
        <f t="shared" si="20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1"/>
        <v>16.163333333333334</v>
      </c>
      <c r="P366" s="5">
        <f t="shared" si="22"/>
        <v>78.209677419354833</v>
      </c>
      <c r="Q366" t="s">
        <v>2035</v>
      </c>
      <c r="R366" t="s">
        <v>2045</v>
      </c>
      <c r="S366" s="8">
        <f t="shared" si="23"/>
        <v>43164.25</v>
      </c>
      <c r="T366" s="8">
        <f t="shared" si="20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1"/>
        <v>7.3343749999999996</v>
      </c>
      <c r="P367" s="5">
        <f t="shared" si="22"/>
        <v>104.77678571428571</v>
      </c>
      <c r="Q367" t="s">
        <v>2039</v>
      </c>
      <c r="R367" t="s">
        <v>2040</v>
      </c>
      <c r="S367" s="8">
        <f t="shared" si="23"/>
        <v>42733.25</v>
      </c>
      <c r="T367" s="8">
        <f t="shared" si="20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1"/>
        <v>5.9211111111111112</v>
      </c>
      <c r="P368" s="5">
        <f t="shared" si="22"/>
        <v>105.52475247524752</v>
      </c>
      <c r="Q368" t="s">
        <v>2039</v>
      </c>
      <c r="R368" t="s">
        <v>2040</v>
      </c>
      <c r="S368" s="8">
        <f t="shared" si="23"/>
        <v>40546.25</v>
      </c>
      <c r="T368" s="8">
        <f t="shared" si="20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1"/>
        <v>0.18888888888888888</v>
      </c>
      <c r="P369" s="5">
        <f t="shared" si="22"/>
        <v>24.933333333333334</v>
      </c>
      <c r="Q369" t="s">
        <v>2039</v>
      </c>
      <c r="R369" t="s">
        <v>2040</v>
      </c>
      <c r="S369" s="8">
        <f t="shared" si="23"/>
        <v>41930.208333333336</v>
      </c>
      <c r="T369" s="8">
        <f t="shared" si="20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1"/>
        <v>2.7680769230769231</v>
      </c>
      <c r="P370" s="5">
        <f t="shared" si="22"/>
        <v>69.873786407766985</v>
      </c>
      <c r="Q370" t="s">
        <v>2041</v>
      </c>
      <c r="R370" t="s">
        <v>2042</v>
      </c>
      <c r="S370" s="8">
        <f t="shared" si="23"/>
        <v>40464.208333333336</v>
      </c>
      <c r="T370" s="8">
        <f t="shared" si="20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1"/>
        <v>2.730185185185185</v>
      </c>
      <c r="P371" s="5">
        <f t="shared" si="22"/>
        <v>95.733766233766232</v>
      </c>
      <c r="Q371" t="s">
        <v>2041</v>
      </c>
      <c r="R371" t="s">
        <v>2060</v>
      </c>
      <c r="S371" s="8">
        <f t="shared" si="23"/>
        <v>41308.25</v>
      </c>
      <c r="T371" s="8">
        <f t="shared" si="20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1"/>
        <v>1.593633125556545</v>
      </c>
      <c r="P372" s="5">
        <f t="shared" si="22"/>
        <v>29.997485752598056</v>
      </c>
      <c r="Q372" t="s">
        <v>2039</v>
      </c>
      <c r="R372" t="s">
        <v>2040</v>
      </c>
      <c r="S372" s="8">
        <f t="shared" si="23"/>
        <v>43570.208333333328</v>
      </c>
      <c r="T372" s="8">
        <f t="shared" si="20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1"/>
        <v>0.67869978858350954</v>
      </c>
      <c r="P373" s="5">
        <f t="shared" si="22"/>
        <v>59.011948529411768</v>
      </c>
      <c r="Q373" t="s">
        <v>2039</v>
      </c>
      <c r="R373" t="s">
        <v>2040</v>
      </c>
      <c r="S373" s="8">
        <f t="shared" si="23"/>
        <v>42043.25</v>
      </c>
      <c r="T373" s="8">
        <f t="shared" si="20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1"/>
        <v>15.915555555555555</v>
      </c>
      <c r="P374" s="5">
        <f t="shared" si="22"/>
        <v>84.757396449704146</v>
      </c>
      <c r="Q374" t="s">
        <v>2041</v>
      </c>
      <c r="R374" t="s">
        <v>2042</v>
      </c>
      <c r="S374" s="8">
        <f t="shared" si="23"/>
        <v>42012.25</v>
      </c>
      <c r="T374" s="8">
        <f t="shared" si="20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1"/>
        <v>7.3018222222222224</v>
      </c>
      <c r="P375" s="5">
        <f t="shared" si="22"/>
        <v>78.010921177587846</v>
      </c>
      <c r="Q375" t="s">
        <v>2039</v>
      </c>
      <c r="R375" t="s">
        <v>2040</v>
      </c>
      <c r="S375" s="8">
        <f t="shared" si="23"/>
        <v>42964.208333333328</v>
      </c>
      <c r="T375" s="8">
        <f t="shared" si="20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1"/>
        <v>0.13185782556750297</v>
      </c>
      <c r="P376" s="5">
        <f t="shared" si="22"/>
        <v>50.05215419501134</v>
      </c>
      <c r="Q376" t="s">
        <v>2041</v>
      </c>
      <c r="R376" t="s">
        <v>2042</v>
      </c>
      <c r="S376" s="8">
        <f t="shared" si="23"/>
        <v>43476.25</v>
      </c>
      <c r="T376" s="8">
        <f t="shared" si="20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1"/>
        <v>0.54777777777777781</v>
      </c>
      <c r="P377" s="5">
        <f t="shared" si="22"/>
        <v>59.16</v>
      </c>
      <c r="Q377" t="s">
        <v>2035</v>
      </c>
      <c r="R377" t="s">
        <v>2045</v>
      </c>
      <c r="S377" s="8">
        <f t="shared" si="23"/>
        <v>42293.208333333328</v>
      </c>
      <c r="T377" s="8">
        <f t="shared" si="20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1"/>
        <v>3.6102941176470589</v>
      </c>
      <c r="P378" s="5">
        <f t="shared" si="22"/>
        <v>93.702290076335885</v>
      </c>
      <c r="Q378" t="s">
        <v>2035</v>
      </c>
      <c r="R378" t="s">
        <v>2036</v>
      </c>
      <c r="S378" s="8">
        <f t="shared" si="23"/>
        <v>41826.208333333336</v>
      </c>
      <c r="T378" s="8">
        <f t="shared" si="20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1"/>
        <v>0.10257545271629778</v>
      </c>
      <c r="P379" s="5">
        <f t="shared" si="22"/>
        <v>40.14173228346457</v>
      </c>
      <c r="Q379" t="s">
        <v>2039</v>
      </c>
      <c r="R379" t="s">
        <v>2040</v>
      </c>
      <c r="S379" s="8">
        <f t="shared" si="23"/>
        <v>43760.208333333328</v>
      </c>
      <c r="T379" s="8">
        <f t="shared" si="20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1"/>
        <v>0.13962962962962963</v>
      </c>
      <c r="P380" s="5">
        <f t="shared" si="22"/>
        <v>70.090140845070422</v>
      </c>
      <c r="Q380" t="s">
        <v>2041</v>
      </c>
      <c r="R380" t="s">
        <v>2042</v>
      </c>
      <c r="S380" s="8">
        <f t="shared" si="23"/>
        <v>43241.208333333328</v>
      </c>
      <c r="T380" s="8">
        <f t="shared" si="20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1"/>
        <v>0.40444444444444444</v>
      </c>
      <c r="P381" s="5">
        <f t="shared" si="22"/>
        <v>66.181818181818187</v>
      </c>
      <c r="Q381" t="s">
        <v>2039</v>
      </c>
      <c r="R381" t="s">
        <v>2040</v>
      </c>
      <c r="S381" s="8">
        <f t="shared" si="23"/>
        <v>40843.208333333336</v>
      </c>
      <c r="T381" s="8">
        <f t="shared" si="20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1"/>
        <v>1.6032</v>
      </c>
      <c r="P382" s="5">
        <f t="shared" si="22"/>
        <v>47.714285714285715</v>
      </c>
      <c r="Q382" t="s">
        <v>2039</v>
      </c>
      <c r="R382" t="s">
        <v>2040</v>
      </c>
      <c r="S382" s="8">
        <f t="shared" si="23"/>
        <v>41448.208333333336</v>
      </c>
      <c r="T382" s="8">
        <f t="shared" si="20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1"/>
        <v>1.8394339622641509</v>
      </c>
      <c r="P383" s="5">
        <f t="shared" si="22"/>
        <v>62.896774193548389</v>
      </c>
      <c r="Q383" t="s">
        <v>2039</v>
      </c>
      <c r="R383" t="s">
        <v>2040</v>
      </c>
      <c r="S383" s="8">
        <f t="shared" si="23"/>
        <v>42163.208333333328</v>
      </c>
      <c r="T383" s="8">
        <f t="shared" si="20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1"/>
        <v>0.63769230769230767</v>
      </c>
      <c r="P384" s="5">
        <f t="shared" si="22"/>
        <v>86.611940298507463</v>
      </c>
      <c r="Q384" t="s">
        <v>2054</v>
      </c>
      <c r="R384" t="s">
        <v>2055</v>
      </c>
      <c r="S384" s="8">
        <f t="shared" si="23"/>
        <v>43024.208333333328</v>
      </c>
      <c r="T384" s="8">
        <f t="shared" si="20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1"/>
        <v>2.2538095238095237</v>
      </c>
      <c r="P385" s="5">
        <f t="shared" si="22"/>
        <v>75.126984126984127</v>
      </c>
      <c r="Q385" t="s">
        <v>2033</v>
      </c>
      <c r="R385" t="s">
        <v>2034</v>
      </c>
      <c r="S385" s="8">
        <f t="shared" si="23"/>
        <v>43509.25</v>
      </c>
      <c r="T385" s="8">
        <f t="shared" si="20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1"/>
        <v>1.7200961538461539</v>
      </c>
      <c r="P386" s="5">
        <f t="shared" si="22"/>
        <v>41.004167534903104</v>
      </c>
      <c r="Q386" t="s">
        <v>2041</v>
      </c>
      <c r="R386" t="s">
        <v>2042</v>
      </c>
      <c r="S386" s="8">
        <f t="shared" si="23"/>
        <v>42776.25</v>
      </c>
      <c r="T386" s="8">
        <f t="shared" si="20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1"/>
        <v>1.4616709511568124</v>
      </c>
      <c r="P387" s="5">
        <f t="shared" si="22"/>
        <v>50.007915567282325</v>
      </c>
      <c r="Q387" t="s">
        <v>2047</v>
      </c>
      <c r="R387" t="s">
        <v>2048</v>
      </c>
      <c r="S387" s="8">
        <f t="shared" si="23"/>
        <v>43553.208333333328</v>
      </c>
      <c r="T387" s="8">
        <f t="shared" ref="T387:T450" si="24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25">E388/D388</f>
        <v>0.76423616236162362</v>
      </c>
      <c r="P388" s="5">
        <f t="shared" ref="P388:P451" si="26">E388/G388</f>
        <v>96.960674157303373</v>
      </c>
      <c r="Q388" t="s">
        <v>2039</v>
      </c>
      <c r="R388" t="s">
        <v>2040</v>
      </c>
      <c r="S388" s="8">
        <f t="shared" ref="S388:S451" si="27">(((J388/60)/60)/24)+DATE(1970,1,1)</f>
        <v>40355.208333333336</v>
      </c>
      <c r="T388" s="8">
        <f t="shared" si="24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5"/>
        <v>0.39261467889908258</v>
      </c>
      <c r="P389" s="5">
        <f t="shared" si="26"/>
        <v>100.93160377358491</v>
      </c>
      <c r="Q389" t="s">
        <v>2037</v>
      </c>
      <c r="R389" t="s">
        <v>2046</v>
      </c>
      <c r="S389" s="8">
        <f t="shared" si="27"/>
        <v>41072.208333333336</v>
      </c>
      <c r="T389" s="8">
        <f t="shared" si="24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5"/>
        <v>0.11270034843205574</v>
      </c>
      <c r="P390" s="5">
        <f t="shared" si="26"/>
        <v>89.227586206896547</v>
      </c>
      <c r="Q390" t="s">
        <v>2035</v>
      </c>
      <c r="R390" t="s">
        <v>2045</v>
      </c>
      <c r="S390" s="8">
        <f t="shared" si="27"/>
        <v>40912.25</v>
      </c>
      <c r="T390" s="8">
        <f t="shared" si="24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5"/>
        <v>1.2211084337349398</v>
      </c>
      <c r="P391" s="5">
        <f t="shared" si="26"/>
        <v>87.979166666666671</v>
      </c>
      <c r="Q391" t="s">
        <v>2039</v>
      </c>
      <c r="R391" t="s">
        <v>2040</v>
      </c>
      <c r="S391" s="8">
        <f t="shared" si="27"/>
        <v>40479.208333333336</v>
      </c>
      <c r="T391" s="8">
        <f t="shared" si="24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5"/>
        <v>1.8654166666666667</v>
      </c>
      <c r="P392" s="5">
        <f t="shared" si="26"/>
        <v>89.54</v>
      </c>
      <c r="Q392" t="s">
        <v>2054</v>
      </c>
      <c r="R392" t="s">
        <v>2055</v>
      </c>
      <c r="S392" s="8">
        <f t="shared" si="27"/>
        <v>41530.208333333336</v>
      </c>
      <c r="T392" s="8">
        <f t="shared" si="24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5"/>
        <v>7.27317880794702E-2</v>
      </c>
      <c r="P393" s="5">
        <f t="shared" si="26"/>
        <v>29.09271523178808</v>
      </c>
      <c r="Q393" t="s">
        <v>2047</v>
      </c>
      <c r="R393" t="s">
        <v>2048</v>
      </c>
      <c r="S393" s="8">
        <f t="shared" si="27"/>
        <v>41653.25</v>
      </c>
      <c r="T393" s="8">
        <f t="shared" si="24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5"/>
        <v>0.65642371234207963</v>
      </c>
      <c r="P394" s="5">
        <f t="shared" si="26"/>
        <v>42.006218905472636</v>
      </c>
      <c r="Q394" t="s">
        <v>2037</v>
      </c>
      <c r="R394" t="s">
        <v>2046</v>
      </c>
      <c r="S394" s="8">
        <f t="shared" si="27"/>
        <v>40549.25</v>
      </c>
      <c r="T394" s="8">
        <f t="shared" si="24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5"/>
        <v>2.2896178343949045</v>
      </c>
      <c r="P395" s="5">
        <f t="shared" si="26"/>
        <v>47.004903563255965</v>
      </c>
      <c r="Q395" t="s">
        <v>2035</v>
      </c>
      <c r="R395" t="s">
        <v>2058</v>
      </c>
      <c r="S395" s="8">
        <f t="shared" si="27"/>
        <v>42933.208333333328</v>
      </c>
      <c r="T395" s="8">
        <f t="shared" si="24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5"/>
        <v>4.6937499999999996</v>
      </c>
      <c r="P396" s="5">
        <f t="shared" si="26"/>
        <v>110.44117647058823</v>
      </c>
      <c r="Q396" t="s">
        <v>2041</v>
      </c>
      <c r="R396" t="s">
        <v>2042</v>
      </c>
      <c r="S396" s="8">
        <f t="shared" si="27"/>
        <v>41484.208333333336</v>
      </c>
      <c r="T396" s="8">
        <f t="shared" si="24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5"/>
        <v>1.3011267605633803</v>
      </c>
      <c r="P397" s="5">
        <f t="shared" si="26"/>
        <v>41.990909090909092</v>
      </c>
      <c r="Q397" t="s">
        <v>2039</v>
      </c>
      <c r="R397" t="s">
        <v>2040</v>
      </c>
      <c r="S397" s="8">
        <f t="shared" si="27"/>
        <v>40885.25</v>
      </c>
      <c r="T397" s="8">
        <f t="shared" si="24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5"/>
        <v>1.6705422993492407</v>
      </c>
      <c r="P398" s="5">
        <f t="shared" si="26"/>
        <v>48.012468827930178</v>
      </c>
      <c r="Q398" t="s">
        <v>2041</v>
      </c>
      <c r="R398" t="s">
        <v>2044</v>
      </c>
      <c r="S398" s="8">
        <f t="shared" si="27"/>
        <v>43378.208333333328</v>
      </c>
      <c r="T398" s="8">
        <f t="shared" si="24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5"/>
        <v>1.738641975308642</v>
      </c>
      <c r="P399" s="5">
        <f t="shared" si="26"/>
        <v>31.019823788546255</v>
      </c>
      <c r="Q399" t="s">
        <v>2035</v>
      </c>
      <c r="R399" t="s">
        <v>2036</v>
      </c>
      <c r="S399" s="8">
        <f t="shared" si="27"/>
        <v>41417.208333333336</v>
      </c>
      <c r="T399" s="8">
        <f t="shared" si="24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5"/>
        <v>7.1776470588235295</v>
      </c>
      <c r="P400" s="5">
        <f t="shared" si="26"/>
        <v>99.203252032520325</v>
      </c>
      <c r="Q400" t="s">
        <v>2041</v>
      </c>
      <c r="R400" t="s">
        <v>2049</v>
      </c>
      <c r="S400" s="8">
        <f t="shared" si="27"/>
        <v>43228.208333333328</v>
      </c>
      <c r="T400" s="8">
        <f t="shared" si="24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5"/>
        <v>0.63850976361767731</v>
      </c>
      <c r="P401" s="5">
        <f t="shared" si="26"/>
        <v>66.022316684378325</v>
      </c>
      <c r="Q401" t="s">
        <v>2035</v>
      </c>
      <c r="R401" t="s">
        <v>2045</v>
      </c>
      <c r="S401" s="8">
        <f t="shared" si="27"/>
        <v>40576.25</v>
      </c>
      <c r="T401" s="8">
        <f t="shared" si="24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5"/>
        <v>0.02</v>
      </c>
      <c r="P402" s="5">
        <f t="shared" si="26"/>
        <v>2</v>
      </c>
      <c r="Q402" t="s">
        <v>2054</v>
      </c>
      <c r="R402" t="s">
        <v>2055</v>
      </c>
      <c r="S402" s="8">
        <f t="shared" si="27"/>
        <v>41502.208333333336</v>
      </c>
      <c r="T402" s="8">
        <f t="shared" si="24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5"/>
        <v>15.302222222222222</v>
      </c>
      <c r="P403" s="5">
        <f t="shared" si="26"/>
        <v>46.060200668896321</v>
      </c>
      <c r="Q403" t="s">
        <v>2039</v>
      </c>
      <c r="R403" t="s">
        <v>2040</v>
      </c>
      <c r="S403" s="8">
        <f t="shared" si="27"/>
        <v>43765.208333333328</v>
      </c>
      <c r="T403" s="8">
        <f t="shared" si="24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5"/>
        <v>0.40356164383561643</v>
      </c>
      <c r="P404" s="5">
        <f t="shared" si="26"/>
        <v>73.650000000000006</v>
      </c>
      <c r="Q404" t="s">
        <v>2041</v>
      </c>
      <c r="R404" t="s">
        <v>2052</v>
      </c>
      <c r="S404" s="8">
        <f t="shared" si="27"/>
        <v>40914.25</v>
      </c>
      <c r="T404" s="8">
        <f t="shared" si="24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5"/>
        <v>0.86220633299284988</v>
      </c>
      <c r="P405" s="5">
        <f t="shared" si="26"/>
        <v>55.99336650082919</v>
      </c>
      <c r="Q405" t="s">
        <v>2039</v>
      </c>
      <c r="R405" t="s">
        <v>2040</v>
      </c>
      <c r="S405" s="8">
        <f t="shared" si="27"/>
        <v>40310.208333333336</v>
      </c>
      <c r="T405" s="8">
        <f t="shared" si="24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5"/>
        <v>3.1558486707566464</v>
      </c>
      <c r="P406" s="5">
        <f t="shared" si="26"/>
        <v>68.985695127402778</v>
      </c>
      <c r="Q406" t="s">
        <v>2039</v>
      </c>
      <c r="R406" t="s">
        <v>2040</v>
      </c>
      <c r="S406" s="8">
        <f t="shared" si="27"/>
        <v>43053.25</v>
      </c>
      <c r="T406" s="8">
        <f t="shared" si="24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5"/>
        <v>0.89618243243243245</v>
      </c>
      <c r="P407" s="5">
        <f t="shared" si="26"/>
        <v>60.981609195402299</v>
      </c>
      <c r="Q407" t="s">
        <v>2039</v>
      </c>
      <c r="R407" t="s">
        <v>2040</v>
      </c>
      <c r="S407" s="8">
        <f t="shared" si="27"/>
        <v>43255.208333333328</v>
      </c>
      <c r="T407" s="8">
        <f t="shared" si="24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5"/>
        <v>1.8214503816793892</v>
      </c>
      <c r="P408" s="5">
        <f t="shared" si="26"/>
        <v>110.98139534883721</v>
      </c>
      <c r="Q408" t="s">
        <v>2041</v>
      </c>
      <c r="R408" t="s">
        <v>2042</v>
      </c>
      <c r="S408" s="8">
        <f t="shared" si="27"/>
        <v>41304.25</v>
      </c>
      <c r="T408" s="8">
        <f t="shared" si="24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5"/>
        <v>3.5588235294117645</v>
      </c>
      <c r="P409" s="5">
        <f t="shared" si="26"/>
        <v>25</v>
      </c>
      <c r="Q409" t="s">
        <v>2039</v>
      </c>
      <c r="R409" t="s">
        <v>2040</v>
      </c>
      <c r="S409" s="8">
        <f t="shared" si="27"/>
        <v>43751.208333333328</v>
      </c>
      <c r="T409" s="8">
        <f t="shared" si="24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5"/>
        <v>1.3183695652173912</v>
      </c>
      <c r="P410" s="5">
        <f t="shared" si="26"/>
        <v>78.759740259740255</v>
      </c>
      <c r="Q410" t="s">
        <v>2041</v>
      </c>
      <c r="R410" t="s">
        <v>2042</v>
      </c>
      <c r="S410" s="8">
        <f t="shared" si="27"/>
        <v>42541.208333333328</v>
      </c>
      <c r="T410" s="8">
        <f t="shared" si="24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5"/>
        <v>0.46315634218289087</v>
      </c>
      <c r="P411" s="5">
        <f t="shared" si="26"/>
        <v>87.960784313725483</v>
      </c>
      <c r="Q411" t="s">
        <v>2035</v>
      </c>
      <c r="R411" t="s">
        <v>2036</v>
      </c>
      <c r="S411" s="8">
        <f t="shared" si="27"/>
        <v>42843.208333333328</v>
      </c>
      <c r="T411" s="8">
        <f t="shared" si="24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5"/>
        <v>0.36132726089785294</v>
      </c>
      <c r="P412" s="5">
        <f t="shared" si="26"/>
        <v>49.987398739873989</v>
      </c>
      <c r="Q412" t="s">
        <v>2050</v>
      </c>
      <c r="R412" t="s">
        <v>2061</v>
      </c>
      <c r="S412" s="8">
        <f t="shared" si="27"/>
        <v>42122.208333333328</v>
      </c>
      <c r="T412" s="8">
        <f t="shared" si="24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5"/>
        <v>1.0462820512820512</v>
      </c>
      <c r="P413" s="5">
        <f t="shared" si="26"/>
        <v>99.524390243902445</v>
      </c>
      <c r="Q413" t="s">
        <v>2039</v>
      </c>
      <c r="R413" t="s">
        <v>2040</v>
      </c>
      <c r="S413" s="8">
        <f t="shared" si="27"/>
        <v>42884.208333333328</v>
      </c>
      <c r="T413" s="8">
        <f t="shared" si="24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5"/>
        <v>6.6885714285714286</v>
      </c>
      <c r="P414" s="5">
        <f t="shared" si="26"/>
        <v>104.82089552238806</v>
      </c>
      <c r="Q414" t="s">
        <v>2047</v>
      </c>
      <c r="R414" t="s">
        <v>2053</v>
      </c>
      <c r="S414" s="8">
        <f t="shared" si="27"/>
        <v>41642.25</v>
      </c>
      <c r="T414" s="8">
        <f t="shared" si="24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5"/>
        <v>0.62072823218997364</v>
      </c>
      <c r="P415" s="5">
        <f t="shared" si="26"/>
        <v>108.01469237832875</v>
      </c>
      <c r="Q415" t="s">
        <v>2041</v>
      </c>
      <c r="R415" t="s">
        <v>2049</v>
      </c>
      <c r="S415" s="8">
        <f t="shared" si="27"/>
        <v>43431.25</v>
      </c>
      <c r="T415" s="8">
        <f t="shared" si="24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5"/>
        <v>0.84699787460148779</v>
      </c>
      <c r="P416" s="5">
        <f t="shared" si="26"/>
        <v>28.998544660724033</v>
      </c>
      <c r="Q416" t="s">
        <v>2033</v>
      </c>
      <c r="R416" t="s">
        <v>2034</v>
      </c>
      <c r="S416" s="8">
        <f t="shared" si="27"/>
        <v>40288.208333333336</v>
      </c>
      <c r="T416" s="8">
        <f t="shared" si="24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5"/>
        <v>0.11059030837004405</v>
      </c>
      <c r="P417" s="5">
        <f t="shared" si="26"/>
        <v>30.028708133971293</v>
      </c>
      <c r="Q417" t="s">
        <v>2039</v>
      </c>
      <c r="R417" t="s">
        <v>2040</v>
      </c>
      <c r="S417" s="8">
        <f t="shared" si="27"/>
        <v>40921.25</v>
      </c>
      <c r="T417" s="8">
        <f t="shared" si="24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5"/>
        <v>0.43838781575037145</v>
      </c>
      <c r="P418" s="5">
        <f t="shared" si="26"/>
        <v>41.005559416261292</v>
      </c>
      <c r="Q418" t="s">
        <v>2041</v>
      </c>
      <c r="R418" t="s">
        <v>2042</v>
      </c>
      <c r="S418" s="8">
        <f t="shared" si="27"/>
        <v>40560.25</v>
      </c>
      <c r="T418" s="8">
        <f t="shared" si="24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5"/>
        <v>0.55470588235294116</v>
      </c>
      <c r="P419" s="5">
        <f t="shared" si="26"/>
        <v>62.866666666666667</v>
      </c>
      <c r="Q419" t="s">
        <v>2039</v>
      </c>
      <c r="R419" t="s">
        <v>2040</v>
      </c>
      <c r="S419" s="8">
        <f t="shared" si="27"/>
        <v>43407.208333333328</v>
      </c>
      <c r="T419" s="8">
        <f t="shared" si="24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5"/>
        <v>0.57399511301160655</v>
      </c>
      <c r="P420" s="5">
        <f t="shared" si="26"/>
        <v>47.005002501250623</v>
      </c>
      <c r="Q420" t="s">
        <v>2041</v>
      </c>
      <c r="R420" t="s">
        <v>2042</v>
      </c>
      <c r="S420" s="8">
        <f t="shared" si="27"/>
        <v>41035.208333333336</v>
      </c>
      <c r="T420" s="8">
        <f t="shared" si="24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5"/>
        <v>1.2343497363796134</v>
      </c>
      <c r="P421" s="5">
        <f t="shared" si="26"/>
        <v>26.997693638285604</v>
      </c>
      <c r="Q421" t="s">
        <v>2037</v>
      </c>
      <c r="R421" t="s">
        <v>2038</v>
      </c>
      <c r="S421" s="8">
        <f t="shared" si="27"/>
        <v>40899.25</v>
      </c>
      <c r="T421" s="8">
        <f t="shared" si="24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5"/>
        <v>1.2846</v>
      </c>
      <c r="P422" s="5">
        <f t="shared" si="26"/>
        <v>68.329787234042556</v>
      </c>
      <c r="Q422" t="s">
        <v>2039</v>
      </c>
      <c r="R422" t="s">
        <v>2040</v>
      </c>
      <c r="S422" s="8">
        <f t="shared" si="27"/>
        <v>42911.208333333328</v>
      </c>
      <c r="T422" s="8">
        <f t="shared" si="24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5"/>
        <v>0.63989361702127656</v>
      </c>
      <c r="P423" s="5">
        <f t="shared" si="26"/>
        <v>50.974576271186443</v>
      </c>
      <c r="Q423" t="s">
        <v>2037</v>
      </c>
      <c r="R423" t="s">
        <v>2046</v>
      </c>
      <c r="S423" s="8">
        <f t="shared" si="27"/>
        <v>42915.208333333328</v>
      </c>
      <c r="T423" s="8">
        <f t="shared" si="24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5"/>
        <v>1.2729885057471264</v>
      </c>
      <c r="P424" s="5">
        <f t="shared" si="26"/>
        <v>54.024390243902438</v>
      </c>
      <c r="Q424" t="s">
        <v>2039</v>
      </c>
      <c r="R424" t="s">
        <v>2040</v>
      </c>
      <c r="S424" s="8">
        <f t="shared" si="27"/>
        <v>40285.208333333336</v>
      </c>
      <c r="T424" s="8">
        <f t="shared" si="24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5"/>
        <v>0.10638024357239513</v>
      </c>
      <c r="P425" s="5">
        <f t="shared" si="26"/>
        <v>97.055555555555557</v>
      </c>
      <c r="Q425" t="s">
        <v>2033</v>
      </c>
      <c r="R425" t="s">
        <v>2034</v>
      </c>
      <c r="S425" s="8">
        <f t="shared" si="27"/>
        <v>40808.208333333336</v>
      </c>
      <c r="T425" s="8">
        <f t="shared" si="24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5"/>
        <v>0.40470588235294119</v>
      </c>
      <c r="P426" s="5">
        <f t="shared" si="26"/>
        <v>24.867469879518072</v>
      </c>
      <c r="Q426" t="s">
        <v>2035</v>
      </c>
      <c r="R426" t="s">
        <v>2045</v>
      </c>
      <c r="S426" s="8">
        <f t="shared" si="27"/>
        <v>43208.208333333328</v>
      </c>
      <c r="T426" s="8">
        <f t="shared" si="24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5"/>
        <v>2.8766666666666665</v>
      </c>
      <c r="P427" s="5">
        <f t="shared" si="26"/>
        <v>84.423913043478265</v>
      </c>
      <c r="Q427" t="s">
        <v>2054</v>
      </c>
      <c r="R427" t="s">
        <v>2055</v>
      </c>
      <c r="S427" s="8">
        <f t="shared" si="27"/>
        <v>42213.208333333328</v>
      </c>
      <c r="T427" s="8">
        <f t="shared" si="24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5"/>
        <v>5.7294444444444448</v>
      </c>
      <c r="P428" s="5">
        <f t="shared" si="26"/>
        <v>47.091324200913242</v>
      </c>
      <c r="Q428" t="s">
        <v>2039</v>
      </c>
      <c r="R428" t="s">
        <v>2040</v>
      </c>
      <c r="S428" s="8">
        <f t="shared" si="27"/>
        <v>41332.25</v>
      </c>
      <c r="T428" s="8">
        <f t="shared" si="24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5"/>
        <v>1.1290429799426933</v>
      </c>
      <c r="P429" s="5">
        <f t="shared" si="26"/>
        <v>77.996041171813147</v>
      </c>
      <c r="Q429" t="s">
        <v>2039</v>
      </c>
      <c r="R429" t="s">
        <v>2040</v>
      </c>
      <c r="S429" s="8">
        <f t="shared" si="27"/>
        <v>41895.208333333336</v>
      </c>
      <c r="T429" s="8">
        <f t="shared" si="24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5"/>
        <v>0.46387573964497042</v>
      </c>
      <c r="P430" s="5">
        <f t="shared" si="26"/>
        <v>62.967871485943775</v>
      </c>
      <c r="Q430" t="s">
        <v>2041</v>
      </c>
      <c r="R430" t="s">
        <v>2049</v>
      </c>
      <c r="S430" s="8">
        <f t="shared" si="27"/>
        <v>40585.25</v>
      </c>
      <c r="T430" s="8">
        <f t="shared" si="24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5"/>
        <v>0.90675916230366493</v>
      </c>
      <c r="P431" s="5">
        <f t="shared" si="26"/>
        <v>81.006080449017773</v>
      </c>
      <c r="Q431" t="s">
        <v>2054</v>
      </c>
      <c r="R431" t="s">
        <v>2055</v>
      </c>
      <c r="S431" s="8">
        <f t="shared" si="27"/>
        <v>41680.25</v>
      </c>
      <c r="T431" s="8">
        <f t="shared" si="24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5"/>
        <v>0.67740740740740746</v>
      </c>
      <c r="P432" s="5">
        <f t="shared" si="26"/>
        <v>65.321428571428569</v>
      </c>
      <c r="Q432" t="s">
        <v>2039</v>
      </c>
      <c r="R432" t="s">
        <v>2040</v>
      </c>
      <c r="S432" s="8">
        <f t="shared" si="27"/>
        <v>43737.208333333328</v>
      </c>
      <c r="T432" s="8">
        <f t="shared" si="24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5"/>
        <v>1.9249019607843136</v>
      </c>
      <c r="P433" s="5">
        <f t="shared" si="26"/>
        <v>104.43617021276596</v>
      </c>
      <c r="Q433" t="s">
        <v>2039</v>
      </c>
      <c r="R433" t="s">
        <v>2040</v>
      </c>
      <c r="S433" s="8">
        <f t="shared" si="27"/>
        <v>43273.208333333328</v>
      </c>
      <c r="T433" s="8">
        <f t="shared" si="24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5"/>
        <v>0.82714285714285718</v>
      </c>
      <c r="P434" s="5">
        <f t="shared" si="26"/>
        <v>69.989010989010993</v>
      </c>
      <c r="Q434" t="s">
        <v>2039</v>
      </c>
      <c r="R434" t="s">
        <v>2040</v>
      </c>
      <c r="S434" s="8">
        <f t="shared" si="27"/>
        <v>41761.208333333336</v>
      </c>
      <c r="T434" s="8">
        <f t="shared" si="24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5"/>
        <v>0.54163920922570019</v>
      </c>
      <c r="P435" s="5">
        <f t="shared" si="26"/>
        <v>83.023989898989896</v>
      </c>
      <c r="Q435" t="s">
        <v>2041</v>
      </c>
      <c r="R435" t="s">
        <v>2042</v>
      </c>
      <c r="S435" s="8">
        <f t="shared" si="27"/>
        <v>41603.25</v>
      </c>
      <c r="T435" s="8">
        <f t="shared" si="24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5"/>
        <v>0.16722222222222222</v>
      </c>
      <c r="P436" s="5">
        <f t="shared" si="26"/>
        <v>90.3</v>
      </c>
      <c r="Q436" t="s">
        <v>2039</v>
      </c>
      <c r="R436" t="s">
        <v>2040</v>
      </c>
      <c r="S436" s="8">
        <f t="shared" si="27"/>
        <v>42705.25</v>
      </c>
      <c r="T436" s="8">
        <f t="shared" si="24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5"/>
        <v>1.168766404199475</v>
      </c>
      <c r="P437" s="5">
        <f t="shared" si="26"/>
        <v>103.98131932282546</v>
      </c>
      <c r="Q437" t="s">
        <v>2039</v>
      </c>
      <c r="R437" t="s">
        <v>2040</v>
      </c>
      <c r="S437" s="8">
        <f t="shared" si="27"/>
        <v>41988.25</v>
      </c>
      <c r="T437" s="8">
        <f t="shared" si="24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5"/>
        <v>10.521538461538462</v>
      </c>
      <c r="P438" s="5">
        <f t="shared" si="26"/>
        <v>54.931726907630519</v>
      </c>
      <c r="Q438" t="s">
        <v>2035</v>
      </c>
      <c r="R438" t="s">
        <v>2058</v>
      </c>
      <c r="S438" s="8">
        <f t="shared" si="27"/>
        <v>43575.208333333328</v>
      </c>
      <c r="T438" s="8">
        <f t="shared" si="24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5"/>
        <v>1.2307407407407407</v>
      </c>
      <c r="P439" s="5">
        <f t="shared" si="26"/>
        <v>51.921875</v>
      </c>
      <c r="Q439" t="s">
        <v>2041</v>
      </c>
      <c r="R439" t="s">
        <v>2049</v>
      </c>
      <c r="S439" s="8">
        <f t="shared" si="27"/>
        <v>42260.208333333328</v>
      </c>
      <c r="T439" s="8">
        <f t="shared" si="24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5"/>
        <v>1.7863855421686747</v>
      </c>
      <c r="P440" s="5">
        <f t="shared" si="26"/>
        <v>60.02834008097166</v>
      </c>
      <c r="Q440" t="s">
        <v>2039</v>
      </c>
      <c r="R440" t="s">
        <v>2040</v>
      </c>
      <c r="S440" s="8">
        <f t="shared" si="27"/>
        <v>41337.25</v>
      </c>
      <c r="T440" s="8">
        <f t="shared" si="24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5"/>
        <v>3.5528169014084505</v>
      </c>
      <c r="P441" s="5">
        <f t="shared" si="26"/>
        <v>44.003488879197555</v>
      </c>
      <c r="Q441" t="s">
        <v>2041</v>
      </c>
      <c r="R441" t="s">
        <v>2063</v>
      </c>
      <c r="S441" s="8">
        <f t="shared" si="27"/>
        <v>42680.208333333328</v>
      </c>
      <c r="T441" s="8">
        <f t="shared" si="24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5"/>
        <v>1.6190634146341463</v>
      </c>
      <c r="P442" s="5">
        <f t="shared" si="26"/>
        <v>53.003513254551258</v>
      </c>
      <c r="Q442" t="s">
        <v>2041</v>
      </c>
      <c r="R442" t="s">
        <v>2060</v>
      </c>
      <c r="S442" s="8">
        <f t="shared" si="27"/>
        <v>42916.208333333328</v>
      </c>
      <c r="T442" s="8">
        <f t="shared" si="24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5"/>
        <v>0.24914285714285714</v>
      </c>
      <c r="P443" s="5">
        <f t="shared" si="26"/>
        <v>54.5</v>
      </c>
      <c r="Q443" t="s">
        <v>2037</v>
      </c>
      <c r="R443" t="s">
        <v>2046</v>
      </c>
      <c r="S443" s="8">
        <f t="shared" si="27"/>
        <v>41025.208333333336</v>
      </c>
      <c r="T443" s="8">
        <f t="shared" si="24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5"/>
        <v>1.9872222222222222</v>
      </c>
      <c r="P444" s="5">
        <f t="shared" si="26"/>
        <v>75.04195804195804</v>
      </c>
      <c r="Q444" t="s">
        <v>2039</v>
      </c>
      <c r="R444" t="s">
        <v>2040</v>
      </c>
      <c r="S444" s="8">
        <f t="shared" si="27"/>
        <v>42980.208333333328</v>
      </c>
      <c r="T444" s="8">
        <f t="shared" si="24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5"/>
        <v>0.34752688172043011</v>
      </c>
      <c r="P445" s="5">
        <f t="shared" si="26"/>
        <v>35.911111111111111</v>
      </c>
      <c r="Q445" t="s">
        <v>2039</v>
      </c>
      <c r="R445" t="s">
        <v>2040</v>
      </c>
      <c r="S445" s="8">
        <f t="shared" si="27"/>
        <v>40451.208333333336</v>
      </c>
      <c r="T445" s="8">
        <f t="shared" si="24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5"/>
        <v>1.7641935483870967</v>
      </c>
      <c r="P446" s="5">
        <f t="shared" si="26"/>
        <v>36.952702702702702</v>
      </c>
      <c r="Q446" t="s">
        <v>2035</v>
      </c>
      <c r="R446" t="s">
        <v>2045</v>
      </c>
      <c r="S446" s="8">
        <f t="shared" si="27"/>
        <v>40748.208333333336</v>
      </c>
      <c r="T446" s="8">
        <f t="shared" si="24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5"/>
        <v>5.1138095238095236</v>
      </c>
      <c r="P447" s="5">
        <f t="shared" si="26"/>
        <v>63.170588235294119</v>
      </c>
      <c r="Q447" t="s">
        <v>2039</v>
      </c>
      <c r="R447" t="s">
        <v>2040</v>
      </c>
      <c r="S447" s="8">
        <f t="shared" si="27"/>
        <v>40515.25</v>
      </c>
      <c r="T447" s="8">
        <f t="shared" si="24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5"/>
        <v>0.82044117647058823</v>
      </c>
      <c r="P448" s="5">
        <f t="shared" si="26"/>
        <v>29.99462365591398</v>
      </c>
      <c r="Q448" t="s">
        <v>2037</v>
      </c>
      <c r="R448" t="s">
        <v>2046</v>
      </c>
      <c r="S448" s="8">
        <f t="shared" si="27"/>
        <v>41261.25</v>
      </c>
      <c r="T448" s="8">
        <f t="shared" si="24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5"/>
        <v>0.24326030927835052</v>
      </c>
      <c r="P449" s="5">
        <f t="shared" si="26"/>
        <v>86</v>
      </c>
      <c r="Q449" t="s">
        <v>2041</v>
      </c>
      <c r="R449" t="s">
        <v>2060</v>
      </c>
      <c r="S449" s="8">
        <f t="shared" si="27"/>
        <v>43088.25</v>
      </c>
      <c r="T449" s="8">
        <f t="shared" si="24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5"/>
        <v>0.50482758620689661</v>
      </c>
      <c r="P450" s="5">
        <f t="shared" si="26"/>
        <v>75.014876033057845</v>
      </c>
      <c r="Q450" t="s">
        <v>2050</v>
      </c>
      <c r="R450" t="s">
        <v>2051</v>
      </c>
      <c r="S450" s="8">
        <f t="shared" si="27"/>
        <v>41378.208333333336</v>
      </c>
      <c r="T450" s="8">
        <f t="shared" si="24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5"/>
        <v>9.67</v>
      </c>
      <c r="P451" s="5">
        <f t="shared" si="26"/>
        <v>101.19767441860465</v>
      </c>
      <c r="Q451" t="s">
        <v>2050</v>
      </c>
      <c r="R451" t="s">
        <v>2051</v>
      </c>
      <c r="S451" s="8">
        <f t="shared" si="27"/>
        <v>43530.25</v>
      </c>
      <c r="T451" s="8">
        <f t="shared" ref="T451:T514" si="28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29">E452/D452</f>
        <v>0.04</v>
      </c>
      <c r="P452" s="5">
        <f t="shared" ref="P452:P515" si="30">E452/G452</f>
        <v>4</v>
      </c>
      <c r="Q452" t="s">
        <v>2041</v>
      </c>
      <c r="R452" t="s">
        <v>2049</v>
      </c>
      <c r="S452" s="8">
        <f t="shared" ref="S452:S515" si="31">(((J452/60)/60)/24)+DATE(1970,1,1)</f>
        <v>43394.208333333328</v>
      </c>
      <c r="T452" s="8">
        <f t="shared" si="28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9"/>
        <v>1.2284501347708894</v>
      </c>
      <c r="P453" s="5">
        <f t="shared" si="30"/>
        <v>29.001272669424118</v>
      </c>
      <c r="Q453" t="s">
        <v>2035</v>
      </c>
      <c r="R453" t="s">
        <v>2036</v>
      </c>
      <c r="S453" s="8">
        <f t="shared" si="31"/>
        <v>42935.208333333328</v>
      </c>
      <c r="T453" s="8">
        <f t="shared" si="28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9"/>
        <v>0.63437500000000002</v>
      </c>
      <c r="P454" s="5">
        <f t="shared" si="30"/>
        <v>98.225806451612897</v>
      </c>
      <c r="Q454" t="s">
        <v>2041</v>
      </c>
      <c r="R454" t="s">
        <v>2044</v>
      </c>
      <c r="S454" s="8">
        <f t="shared" si="31"/>
        <v>40365.208333333336</v>
      </c>
      <c r="T454" s="8">
        <f t="shared" si="28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9"/>
        <v>0.56331688596491225</v>
      </c>
      <c r="P455" s="5">
        <f t="shared" si="30"/>
        <v>87.001693480101608</v>
      </c>
      <c r="Q455" t="s">
        <v>2041</v>
      </c>
      <c r="R455" t="s">
        <v>2063</v>
      </c>
      <c r="S455" s="8">
        <f t="shared" si="31"/>
        <v>42705.25</v>
      </c>
      <c r="T455" s="8">
        <f t="shared" si="28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9"/>
        <v>0.44074999999999998</v>
      </c>
      <c r="P456" s="5">
        <f t="shared" si="30"/>
        <v>45.205128205128204</v>
      </c>
      <c r="Q456" t="s">
        <v>2041</v>
      </c>
      <c r="R456" t="s">
        <v>2044</v>
      </c>
      <c r="S456" s="8">
        <f t="shared" si="31"/>
        <v>41568.208333333336</v>
      </c>
      <c r="T456" s="8">
        <f t="shared" si="28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9"/>
        <v>1.1837253218884121</v>
      </c>
      <c r="P457" s="5">
        <f t="shared" si="30"/>
        <v>37.001341561577675</v>
      </c>
      <c r="Q457" t="s">
        <v>2039</v>
      </c>
      <c r="R457" t="s">
        <v>2040</v>
      </c>
      <c r="S457" s="8">
        <f t="shared" si="31"/>
        <v>40809.208333333336</v>
      </c>
      <c r="T457" s="8">
        <f t="shared" si="28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9"/>
        <v>1.041243169398907</v>
      </c>
      <c r="P458" s="5">
        <f t="shared" si="30"/>
        <v>94.976947040498445</v>
      </c>
      <c r="Q458" t="s">
        <v>2035</v>
      </c>
      <c r="R458" t="s">
        <v>2045</v>
      </c>
      <c r="S458" s="8">
        <f t="shared" si="31"/>
        <v>43141.25</v>
      </c>
      <c r="T458" s="8">
        <f t="shared" si="28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9"/>
        <v>0.26640000000000003</v>
      </c>
      <c r="P459" s="5">
        <f t="shared" si="30"/>
        <v>28.956521739130434</v>
      </c>
      <c r="Q459" t="s">
        <v>2039</v>
      </c>
      <c r="R459" t="s">
        <v>2040</v>
      </c>
      <c r="S459" s="8">
        <f t="shared" si="31"/>
        <v>42657.208333333328</v>
      </c>
      <c r="T459" s="8">
        <f t="shared" si="28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9"/>
        <v>3.5120118343195266</v>
      </c>
      <c r="P460" s="5">
        <f t="shared" si="30"/>
        <v>55.993396226415094</v>
      </c>
      <c r="Q460" t="s">
        <v>2039</v>
      </c>
      <c r="R460" t="s">
        <v>2040</v>
      </c>
      <c r="S460" s="8">
        <f t="shared" si="31"/>
        <v>40265.208333333336</v>
      </c>
      <c r="T460" s="8">
        <f t="shared" si="28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9"/>
        <v>0.90063492063492068</v>
      </c>
      <c r="P461" s="5">
        <f t="shared" si="30"/>
        <v>54.038095238095238</v>
      </c>
      <c r="Q461" t="s">
        <v>2041</v>
      </c>
      <c r="R461" t="s">
        <v>2042</v>
      </c>
      <c r="S461" s="8">
        <f t="shared" si="31"/>
        <v>42001.25</v>
      </c>
      <c r="T461" s="8">
        <f t="shared" si="28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9"/>
        <v>1.7162500000000001</v>
      </c>
      <c r="P462" s="5">
        <f t="shared" si="30"/>
        <v>82.38</v>
      </c>
      <c r="Q462" t="s">
        <v>2039</v>
      </c>
      <c r="R462" t="s">
        <v>2040</v>
      </c>
      <c r="S462" s="8">
        <f t="shared" si="31"/>
        <v>40399.208333333336</v>
      </c>
      <c r="T462" s="8">
        <f t="shared" si="28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9"/>
        <v>1.4104655870445344</v>
      </c>
      <c r="P463" s="5">
        <f t="shared" si="30"/>
        <v>66.997115384615384</v>
      </c>
      <c r="Q463" t="s">
        <v>2041</v>
      </c>
      <c r="R463" t="s">
        <v>2044</v>
      </c>
      <c r="S463" s="8">
        <f t="shared" si="31"/>
        <v>41757.208333333336</v>
      </c>
      <c r="T463" s="8">
        <f t="shared" si="28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9"/>
        <v>0.30579449152542371</v>
      </c>
      <c r="P464" s="5">
        <f t="shared" si="30"/>
        <v>107.91401869158878</v>
      </c>
      <c r="Q464" t="s">
        <v>2050</v>
      </c>
      <c r="R464" t="s">
        <v>2061</v>
      </c>
      <c r="S464" s="8">
        <f t="shared" si="31"/>
        <v>41304.25</v>
      </c>
      <c r="T464" s="8">
        <f t="shared" si="28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9"/>
        <v>1.0816455696202532</v>
      </c>
      <c r="P465" s="5">
        <f t="shared" si="30"/>
        <v>69.009501187648453</v>
      </c>
      <c r="Q465" t="s">
        <v>2041</v>
      </c>
      <c r="R465" t="s">
        <v>2049</v>
      </c>
      <c r="S465" s="8">
        <f t="shared" si="31"/>
        <v>41639.25</v>
      </c>
      <c r="T465" s="8">
        <f t="shared" si="28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9"/>
        <v>1.3345505617977529</v>
      </c>
      <c r="P466" s="5">
        <f t="shared" si="30"/>
        <v>39.006568144499177</v>
      </c>
      <c r="Q466" t="s">
        <v>2039</v>
      </c>
      <c r="R466" t="s">
        <v>2040</v>
      </c>
      <c r="S466" s="8">
        <f t="shared" si="31"/>
        <v>43142.25</v>
      </c>
      <c r="T466" s="8">
        <f t="shared" si="28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9"/>
        <v>1.8785106382978722</v>
      </c>
      <c r="P467" s="5">
        <f t="shared" si="30"/>
        <v>110.3625</v>
      </c>
      <c r="Q467" t="s">
        <v>2047</v>
      </c>
      <c r="R467" t="s">
        <v>2059</v>
      </c>
      <c r="S467" s="8">
        <f t="shared" si="31"/>
        <v>43127.25</v>
      </c>
      <c r="T467" s="8">
        <f t="shared" si="28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9"/>
        <v>3.32</v>
      </c>
      <c r="P468" s="5">
        <f t="shared" si="30"/>
        <v>94.857142857142861</v>
      </c>
      <c r="Q468" t="s">
        <v>2037</v>
      </c>
      <c r="R468" t="s">
        <v>2046</v>
      </c>
      <c r="S468" s="8">
        <f t="shared" si="31"/>
        <v>41409.208333333336</v>
      </c>
      <c r="T468" s="8">
        <f t="shared" si="28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9"/>
        <v>5.7521428571428572</v>
      </c>
      <c r="P469" s="5">
        <f t="shared" si="30"/>
        <v>57.935251798561154</v>
      </c>
      <c r="Q469" t="s">
        <v>2037</v>
      </c>
      <c r="R469" t="s">
        <v>2038</v>
      </c>
      <c r="S469" s="8">
        <f t="shared" si="31"/>
        <v>42331.25</v>
      </c>
      <c r="T469" s="8">
        <f t="shared" si="28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9"/>
        <v>0.40500000000000003</v>
      </c>
      <c r="P470" s="5">
        <f t="shared" si="30"/>
        <v>101.25</v>
      </c>
      <c r="Q470" t="s">
        <v>2039</v>
      </c>
      <c r="R470" t="s">
        <v>2040</v>
      </c>
      <c r="S470" s="8">
        <f t="shared" si="31"/>
        <v>43569.208333333328</v>
      </c>
      <c r="T470" s="8">
        <f t="shared" si="28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9"/>
        <v>1.8442857142857143</v>
      </c>
      <c r="P471" s="5">
        <f t="shared" si="30"/>
        <v>64.95597484276729</v>
      </c>
      <c r="Q471" t="s">
        <v>2041</v>
      </c>
      <c r="R471" t="s">
        <v>2044</v>
      </c>
      <c r="S471" s="8">
        <f t="shared" si="31"/>
        <v>42142.208333333328</v>
      </c>
      <c r="T471" s="8">
        <f t="shared" si="28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9"/>
        <v>2.8580555555555556</v>
      </c>
      <c r="P472" s="5">
        <f t="shared" si="30"/>
        <v>27.00524934383202</v>
      </c>
      <c r="Q472" t="s">
        <v>2037</v>
      </c>
      <c r="R472" t="s">
        <v>2046</v>
      </c>
      <c r="S472" s="8">
        <f t="shared" si="31"/>
        <v>42716.25</v>
      </c>
      <c r="T472" s="8">
        <f t="shared" si="28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9"/>
        <v>3.19</v>
      </c>
      <c r="P473" s="5">
        <f t="shared" si="30"/>
        <v>50.97422680412371</v>
      </c>
      <c r="Q473" t="s">
        <v>2033</v>
      </c>
      <c r="R473" t="s">
        <v>2034</v>
      </c>
      <c r="S473" s="8">
        <f t="shared" si="31"/>
        <v>41031.208333333336</v>
      </c>
      <c r="T473" s="8">
        <f t="shared" si="28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9"/>
        <v>0.39234070221066319</v>
      </c>
      <c r="P474" s="5">
        <f t="shared" si="30"/>
        <v>104.94260869565217</v>
      </c>
      <c r="Q474" t="s">
        <v>2035</v>
      </c>
      <c r="R474" t="s">
        <v>2036</v>
      </c>
      <c r="S474" s="8">
        <f t="shared" si="31"/>
        <v>43535.208333333328</v>
      </c>
      <c r="T474" s="8">
        <f t="shared" si="28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9"/>
        <v>1.7814000000000001</v>
      </c>
      <c r="P475" s="5">
        <f t="shared" si="30"/>
        <v>84.028301886792448</v>
      </c>
      <c r="Q475" t="s">
        <v>2035</v>
      </c>
      <c r="R475" t="s">
        <v>2043</v>
      </c>
      <c r="S475" s="8">
        <f t="shared" si="31"/>
        <v>43277.208333333328</v>
      </c>
      <c r="T475" s="8">
        <f t="shared" si="28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9"/>
        <v>3.6515</v>
      </c>
      <c r="P476" s="5">
        <f t="shared" si="30"/>
        <v>102.85915492957747</v>
      </c>
      <c r="Q476" t="s">
        <v>2041</v>
      </c>
      <c r="R476" t="s">
        <v>2060</v>
      </c>
      <c r="S476" s="8">
        <f t="shared" si="31"/>
        <v>41989.25</v>
      </c>
      <c r="T476" s="8">
        <f t="shared" si="28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9"/>
        <v>1.1394594594594594</v>
      </c>
      <c r="P477" s="5">
        <f t="shared" si="30"/>
        <v>39.962085308056871</v>
      </c>
      <c r="Q477" t="s">
        <v>2047</v>
      </c>
      <c r="R477" t="s">
        <v>2059</v>
      </c>
      <c r="S477" s="8">
        <f t="shared" si="31"/>
        <v>41450.208333333336</v>
      </c>
      <c r="T477" s="8">
        <f t="shared" si="28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9"/>
        <v>0.29828720626631855</v>
      </c>
      <c r="P478" s="5">
        <f t="shared" si="30"/>
        <v>51.001785714285717</v>
      </c>
      <c r="Q478" t="s">
        <v>2047</v>
      </c>
      <c r="R478" t="s">
        <v>2053</v>
      </c>
      <c r="S478" s="8">
        <f t="shared" si="31"/>
        <v>43322.208333333328</v>
      </c>
      <c r="T478" s="8">
        <f t="shared" si="28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9"/>
        <v>0.54270588235294115</v>
      </c>
      <c r="P479" s="5">
        <f t="shared" si="30"/>
        <v>40.823008849557525</v>
      </c>
      <c r="Q479" t="s">
        <v>2041</v>
      </c>
      <c r="R479" t="s">
        <v>2063</v>
      </c>
      <c r="S479" s="8">
        <f t="shared" si="31"/>
        <v>40720.208333333336</v>
      </c>
      <c r="T479" s="8">
        <f t="shared" si="28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9"/>
        <v>2.3634156976744185</v>
      </c>
      <c r="P480" s="5">
        <f t="shared" si="30"/>
        <v>58.999637155297535</v>
      </c>
      <c r="Q480" t="s">
        <v>2037</v>
      </c>
      <c r="R480" t="s">
        <v>2046</v>
      </c>
      <c r="S480" s="8">
        <f t="shared" si="31"/>
        <v>42072.208333333328</v>
      </c>
      <c r="T480" s="8">
        <f t="shared" si="28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9"/>
        <v>5.1291666666666664</v>
      </c>
      <c r="P481" s="5">
        <f t="shared" si="30"/>
        <v>71.156069364161851</v>
      </c>
      <c r="Q481" t="s">
        <v>2033</v>
      </c>
      <c r="R481" t="s">
        <v>2034</v>
      </c>
      <c r="S481" s="8">
        <f t="shared" si="31"/>
        <v>42945.208333333328</v>
      </c>
      <c r="T481" s="8">
        <f t="shared" si="28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9"/>
        <v>1.0065116279069768</v>
      </c>
      <c r="P482" s="5">
        <f t="shared" si="30"/>
        <v>99.494252873563212</v>
      </c>
      <c r="Q482" t="s">
        <v>2054</v>
      </c>
      <c r="R482" t="s">
        <v>2055</v>
      </c>
      <c r="S482" s="8">
        <f t="shared" si="31"/>
        <v>40248.25</v>
      </c>
      <c r="T482" s="8">
        <f t="shared" si="28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9"/>
        <v>0.81348423194303154</v>
      </c>
      <c r="P483" s="5">
        <f t="shared" si="30"/>
        <v>103.98634590377114</v>
      </c>
      <c r="Q483" t="s">
        <v>2039</v>
      </c>
      <c r="R483" t="s">
        <v>2040</v>
      </c>
      <c r="S483" s="8">
        <f t="shared" si="31"/>
        <v>41913.208333333336</v>
      </c>
      <c r="T483" s="8">
        <f t="shared" si="28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9"/>
        <v>0.16404761904761905</v>
      </c>
      <c r="P484" s="5">
        <f t="shared" si="30"/>
        <v>76.555555555555557</v>
      </c>
      <c r="Q484" t="s">
        <v>2047</v>
      </c>
      <c r="R484" t="s">
        <v>2053</v>
      </c>
      <c r="S484" s="8">
        <f t="shared" si="31"/>
        <v>40963.25</v>
      </c>
      <c r="T484" s="8">
        <f t="shared" si="28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9"/>
        <v>0.52774617067833696</v>
      </c>
      <c r="P485" s="5">
        <f t="shared" si="30"/>
        <v>87.068592057761734</v>
      </c>
      <c r="Q485" t="s">
        <v>2039</v>
      </c>
      <c r="R485" t="s">
        <v>2040</v>
      </c>
      <c r="S485" s="8">
        <f t="shared" si="31"/>
        <v>43811.25</v>
      </c>
      <c r="T485" s="8">
        <f t="shared" si="28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9"/>
        <v>2.6020608108108108</v>
      </c>
      <c r="P486" s="5">
        <f t="shared" si="30"/>
        <v>48.99554707379135</v>
      </c>
      <c r="Q486" t="s">
        <v>2033</v>
      </c>
      <c r="R486" t="s">
        <v>2034</v>
      </c>
      <c r="S486" s="8">
        <f t="shared" si="31"/>
        <v>41855.208333333336</v>
      </c>
      <c r="T486" s="8">
        <f t="shared" si="28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9"/>
        <v>0.30732891832229581</v>
      </c>
      <c r="P487" s="5">
        <f t="shared" si="30"/>
        <v>42.969135802469133</v>
      </c>
      <c r="Q487" t="s">
        <v>2039</v>
      </c>
      <c r="R487" t="s">
        <v>2040</v>
      </c>
      <c r="S487" s="8">
        <f t="shared" si="31"/>
        <v>43626.208333333328</v>
      </c>
      <c r="T487" s="8">
        <f t="shared" si="28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9"/>
        <v>0.13500000000000001</v>
      </c>
      <c r="P488" s="5">
        <f t="shared" si="30"/>
        <v>33.428571428571431</v>
      </c>
      <c r="Q488" t="s">
        <v>2047</v>
      </c>
      <c r="R488" t="s">
        <v>2059</v>
      </c>
      <c r="S488" s="8">
        <f t="shared" si="31"/>
        <v>43168.25</v>
      </c>
      <c r="T488" s="8">
        <f t="shared" si="28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9"/>
        <v>1.7862556663644606</v>
      </c>
      <c r="P489" s="5">
        <f t="shared" si="30"/>
        <v>83.982949701619773</v>
      </c>
      <c r="Q489" t="s">
        <v>2039</v>
      </c>
      <c r="R489" t="s">
        <v>2040</v>
      </c>
      <c r="S489" s="8">
        <f t="shared" si="31"/>
        <v>42845.208333333328</v>
      </c>
      <c r="T489" s="8">
        <f t="shared" si="28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9"/>
        <v>2.2005660377358489</v>
      </c>
      <c r="P490" s="5">
        <f t="shared" si="30"/>
        <v>101.41739130434783</v>
      </c>
      <c r="Q490" t="s">
        <v>2039</v>
      </c>
      <c r="R490" t="s">
        <v>2040</v>
      </c>
      <c r="S490" s="8">
        <f t="shared" si="31"/>
        <v>42403.25</v>
      </c>
      <c r="T490" s="8">
        <f t="shared" si="28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9"/>
        <v>1.015108695652174</v>
      </c>
      <c r="P491" s="5">
        <f t="shared" si="30"/>
        <v>109.87058823529412</v>
      </c>
      <c r="Q491" t="s">
        <v>2037</v>
      </c>
      <c r="R491" t="s">
        <v>2046</v>
      </c>
      <c r="S491" s="8">
        <f t="shared" si="31"/>
        <v>40406.208333333336</v>
      </c>
      <c r="T491" s="8">
        <f t="shared" si="28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9"/>
        <v>1.915</v>
      </c>
      <c r="P492" s="5">
        <f t="shared" si="30"/>
        <v>31.916666666666668</v>
      </c>
      <c r="Q492" t="s">
        <v>2064</v>
      </c>
      <c r="R492" t="s">
        <v>2065</v>
      </c>
      <c r="S492" s="8">
        <f t="shared" si="31"/>
        <v>43786.25</v>
      </c>
      <c r="T492" s="8">
        <f t="shared" si="28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9"/>
        <v>3.0534683098591549</v>
      </c>
      <c r="P493" s="5">
        <f t="shared" si="30"/>
        <v>70.993450675399103</v>
      </c>
      <c r="Q493" t="s">
        <v>2033</v>
      </c>
      <c r="R493" t="s">
        <v>2034</v>
      </c>
      <c r="S493" s="8">
        <f t="shared" si="31"/>
        <v>41456.208333333336</v>
      </c>
      <c r="T493" s="8">
        <f t="shared" si="28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9"/>
        <v>0.23995287958115183</v>
      </c>
      <c r="P494" s="5">
        <f t="shared" si="30"/>
        <v>77.026890756302521</v>
      </c>
      <c r="Q494" t="s">
        <v>2041</v>
      </c>
      <c r="R494" t="s">
        <v>2052</v>
      </c>
      <c r="S494" s="8">
        <f t="shared" si="31"/>
        <v>40336.208333333336</v>
      </c>
      <c r="T494" s="8">
        <f t="shared" si="28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9"/>
        <v>7.2377777777777776</v>
      </c>
      <c r="P495" s="5">
        <f t="shared" si="30"/>
        <v>101.78125</v>
      </c>
      <c r="Q495" t="s">
        <v>2054</v>
      </c>
      <c r="R495" t="s">
        <v>2055</v>
      </c>
      <c r="S495" s="8">
        <f t="shared" si="31"/>
        <v>43645.208333333328</v>
      </c>
      <c r="T495" s="8">
        <f t="shared" si="28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9"/>
        <v>5.4736000000000002</v>
      </c>
      <c r="P496" s="5">
        <f t="shared" si="30"/>
        <v>51.059701492537314</v>
      </c>
      <c r="Q496" t="s">
        <v>2037</v>
      </c>
      <c r="R496" t="s">
        <v>2046</v>
      </c>
      <c r="S496" s="8">
        <f t="shared" si="31"/>
        <v>40990.208333333336</v>
      </c>
      <c r="T496" s="8">
        <f t="shared" si="28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9"/>
        <v>4.1449999999999996</v>
      </c>
      <c r="P497" s="5">
        <f t="shared" si="30"/>
        <v>68.02051282051282</v>
      </c>
      <c r="Q497" t="s">
        <v>2039</v>
      </c>
      <c r="R497" t="s">
        <v>2040</v>
      </c>
      <c r="S497" s="8">
        <f t="shared" si="31"/>
        <v>41800.208333333336</v>
      </c>
      <c r="T497" s="8">
        <f t="shared" si="28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9"/>
        <v>9.0696409140369975E-3</v>
      </c>
      <c r="P498" s="5">
        <f t="shared" si="30"/>
        <v>30.87037037037037</v>
      </c>
      <c r="Q498" t="s">
        <v>2041</v>
      </c>
      <c r="R498" t="s">
        <v>2049</v>
      </c>
      <c r="S498" s="8">
        <f t="shared" si="31"/>
        <v>42876.208333333328</v>
      </c>
      <c r="T498" s="8">
        <f t="shared" si="28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9"/>
        <v>0.34173469387755101</v>
      </c>
      <c r="P499" s="5">
        <f t="shared" si="30"/>
        <v>27.908333333333335</v>
      </c>
      <c r="Q499" t="s">
        <v>2037</v>
      </c>
      <c r="R499" t="s">
        <v>2046</v>
      </c>
      <c r="S499" s="8">
        <f t="shared" si="31"/>
        <v>42724.25</v>
      </c>
      <c r="T499" s="8">
        <f t="shared" si="28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9"/>
        <v>0.239488107549121</v>
      </c>
      <c r="P500" s="5">
        <f t="shared" si="30"/>
        <v>79.994818652849744</v>
      </c>
      <c r="Q500" t="s">
        <v>2037</v>
      </c>
      <c r="R500" t="s">
        <v>2038</v>
      </c>
      <c r="S500" s="8">
        <f t="shared" si="31"/>
        <v>42005.25</v>
      </c>
      <c r="T500" s="8">
        <f t="shared" si="28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9"/>
        <v>0.48072649572649573</v>
      </c>
      <c r="P501" s="5">
        <f t="shared" si="30"/>
        <v>38.003378378378379</v>
      </c>
      <c r="Q501" t="s">
        <v>2041</v>
      </c>
      <c r="R501" t="s">
        <v>2042</v>
      </c>
      <c r="S501" s="8">
        <f t="shared" si="31"/>
        <v>42444.208333333328</v>
      </c>
      <c r="T501" s="8">
        <f t="shared" si="28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9"/>
        <v>0</v>
      </c>
      <c r="P502" s="5" t="e">
        <f t="shared" si="30"/>
        <v>#DIV/0!</v>
      </c>
      <c r="Q502" t="s">
        <v>2039</v>
      </c>
      <c r="R502" t="s">
        <v>2040</v>
      </c>
      <c r="S502" s="8">
        <f t="shared" si="31"/>
        <v>41395.208333333336</v>
      </c>
      <c r="T502" s="8">
        <f t="shared" si="28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9"/>
        <v>0.70145182291666663</v>
      </c>
      <c r="P503" s="5">
        <f t="shared" si="30"/>
        <v>59.990534521158132</v>
      </c>
      <c r="Q503" t="s">
        <v>2041</v>
      </c>
      <c r="R503" t="s">
        <v>2042</v>
      </c>
      <c r="S503" s="8">
        <f t="shared" si="31"/>
        <v>41345.208333333336</v>
      </c>
      <c r="T503" s="8">
        <f t="shared" si="28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9"/>
        <v>5.2992307692307694</v>
      </c>
      <c r="P504" s="5">
        <f t="shared" si="30"/>
        <v>37.037634408602152</v>
      </c>
      <c r="Q504" t="s">
        <v>2050</v>
      </c>
      <c r="R504" t="s">
        <v>2051</v>
      </c>
      <c r="S504" s="8">
        <f t="shared" si="31"/>
        <v>41117.208333333336</v>
      </c>
      <c r="T504" s="8">
        <f t="shared" si="28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9"/>
        <v>1.8032549019607844</v>
      </c>
      <c r="P505" s="5">
        <f t="shared" si="30"/>
        <v>99.963043478260872</v>
      </c>
      <c r="Q505" t="s">
        <v>2041</v>
      </c>
      <c r="R505" t="s">
        <v>2044</v>
      </c>
      <c r="S505" s="8">
        <f t="shared" si="31"/>
        <v>42186.208333333328</v>
      </c>
      <c r="T505" s="8">
        <f t="shared" si="28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9"/>
        <v>0.92320000000000002</v>
      </c>
      <c r="P506" s="5">
        <f t="shared" si="30"/>
        <v>111.6774193548387</v>
      </c>
      <c r="Q506" t="s">
        <v>2035</v>
      </c>
      <c r="R506" t="s">
        <v>2036</v>
      </c>
      <c r="S506" s="8">
        <f t="shared" si="31"/>
        <v>42142.208333333328</v>
      </c>
      <c r="T506" s="8">
        <f t="shared" si="28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9"/>
        <v>0.13901001112347053</v>
      </c>
      <c r="P507" s="5">
        <f t="shared" si="30"/>
        <v>36.014409221902014</v>
      </c>
      <c r="Q507" t="s">
        <v>2047</v>
      </c>
      <c r="R507" t="s">
        <v>2056</v>
      </c>
      <c r="S507" s="8">
        <f t="shared" si="31"/>
        <v>41341.25</v>
      </c>
      <c r="T507" s="8">
        <f t="shared" si="28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9"/>
        <v>9.2707777777777771</v>
      </c>
      <c r="P508" s="5">
        <f t="shared" si="30"/>
        <v>66.010284810126578</v>
      </c>
      <c r="Q508" t="s">
        <v>2039</v>
      </c>
      <c r="R508" t="s">
        <v>2040</v>
      </c>
      <c r="S508" s="8">
        <f t="shared" si="31"/>
        <v>43062.25</v>
      </c>
      <c r="T508" s="8">
        <f t="shared" si="28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9"/>
        <v>0.39857142857142858</v>
      </c>
      <c r="P509" s="5">
        <f t="shared" si="30"/>
        <v>44.05263157894737</v>
      </c>
      <c r="Q509" t="s">
        <v>2037</v>
      </c>
      <c r="R509" t="s">
        <v>2038</v>
      </c>
      <c r="S509" s="8">
        <f t="shared" si="31"/>
        <v>41373.208333333336</v>
      </c>
      <c r="T509" s="8">
        <f t="shared" si="28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9"/>
        <v>1.1222929936305732</v>
      </c>
      <c r="P510" s="5">
        <f t="shared" si="30"/>
        <v>52.999726551818434</v>
      </c>
      <c r="Q510" t="s">
        <v>2039</v>
      </c>
      <c r="R510" t="s">
        <v>2040</v>
      </c>
      <c r="S510" s="8">
        <f t="shared" si="31"/>
        <v>43310.208333333328</v>
      </c>
      <c r="T510" s="8">
        <f t="shared" si="28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9"/>
        <v>0.70925816023738875</v>
      </c>
      <c r="P511" s="5">
        <f t="shared" si="30"/>
        <v>95</v>
      </c>
      <c r="Q511" t="s">
        <v>2039</v>
      </c>
      <c r="R511" t="s">
        <v>2040</v>
      </c>
      <c r="S511" s="8">
        <f t="shared" si="31"/>
        <v>41034.208333333336</v>
      </c>
      <c r="T511" s="8">
        <f t="shared" si="28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9"/>
        <v>1.1908974358974358</v>
      </c>
      <c r="P512" s="5">
        <f t="shared" si="30"/>
        <v>70.908396946564892</v>
      </c>
      <c r="Q512" t="s">
        <v>2041</v>
      </c>
      <c r="R512" t="s">
        <v>2044</v>
      </c>
      <c r="S512" s="8">
        <f t="shared" si="31"/>
        <v>43251.208333333328</v>
      </c>
      <c r="T512" s="8">
        <f t="shared" si="28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9"/>
        <v>0.24017591339648173</v>
      </c>
      <c r="P513" s="5">
        <f t="shared" si="30"/>
        <v>98.060773480662988</v>
      </c>
      <c r="Q513" t="s">
        <v>2039</v>
      </c>
      <c r="R513" t="s">
        <v>2040</v>
      </c>
      <c r="S513" s="8">
        <f t="shared" si="31"/>
        <v>43671.208333333328</v>
      </c>
      <c r="T513" s="8">
        <f t="shared" si="28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9"/>
        <v>1.3931868131868133</v>
      </c>
      <c r="P514" s="5">
        <f t="shared" si="30"/>
        <v>53.046025104602514</v>
      </c>
      <c r="Q514" t="s">
        <v>2050</v>
      </c>
      <c r="R514" t="s">
        <v>2051</v>
      </c>
      <c r="S514" s="8">
        <f t="shared" si="31"/>
        <v>41825.208333333336</v>
      </c>
      <c r="T514" s="8">
        <f t="shared" si="28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29"/>
        <v>0.39277108433734942</v>
      </c>
      <c r="P515" s="5">
        <f t="shared" si="30"/>
        <v>93.142857142857139</v>
      </c>
      <c r="Q515" t="s">
        <v>2041</v>
      </c>
      <c r="R515" t="s">
        <v>2060</v>
      </c>
      <c r="S515" s="8">
        <f t="shared" si="31"/>
        <v>40430.208333333336</v>
      </c>
      <c r="T515" s="8">
        <f t="shared" ref="T515:T578" si="32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33">E516/D516</f>
        <v>0.22439077144917088</v>
      </c>
      <c r="P516" s="5">
        <f t="shared" ref="P516:P579" si="34">E516/G516</f>
        <v>58.945075757575758</v>
      </c>
      <c r="Q516" t="s">
        <v>2035</v>
      </c>
      <c r="R516" t="s">
        <v>2036</v>
      </c>
      <c r="S516" s="8">
        <f t="shared" ref="S516:S579" si="35">(((J516/60)/60)/24)+DATE(1970,1,1)</f>
        <v>41614.25</v>
      </c>
      <c r="T516" s="8">
        <f t="shared" si="3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3"/>
        <v>0.55779069767441858</v>
      </c>
      <c r="P517" s="5">
        <f t="shared" si="34"/>
        <v>36.067669172932334</v>
      </c>
      <c r="Q517" t="s">
        <v>2039</v>
      </c>
      <c r="R517" t="s">
        <v>2040</v>
      </c>
      <c r="S517" s="8">
        <f t="shared" si="35"/>
        <v>40900.25</v>
      </c>
      <c r="T517" s="8">
        <f t="shared" si="3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3"/>
        <v>0.42523125996810207</v>
      </c>
      <c r="P518" s="5">
        <f t="shared" si="34"/>
        <v>63.030732860520096</v>
      </c>
      <c r="Q518" t="s">
        <v>2047</v>
      </c>
      <c r="R518" t="s">
        <v>2048</v>
      </c>
      <c r="S518" s="8">
        <f t="shared" si="35"/>
        <v>40396.208333333336</v>
      </c>
      <c r="T518" s="8">
        <f t="shared" si="32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3"/>
        <v>1.1200000000000001</v>
      </c>
      <c r="P519" s="5">
        <f t="shared" si="34"/>
        <v>84.717948717948715</v>
      </c>
      <c r="Q519" t="s">
        <v>2033</v>
      </c>
      <c r="R519" t="s">
        <v>2034</v>
      </c>
      <c r="S519" s="8">
        <f t="shared" si="35"/>
        <v>42860.208333333328</v>
      </c>
      <c r="T519" s="8">
        <f t="shared" si="3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3"/>
        <v>7.0681818181818179E-2</v>
      </c>
      <c r="P520" s="5">
        <f t="shared" si="34"/>
        <v>62.2</v>
      </c>
      <c r="Q520" t="s">
        <v>2041</v>
      </c>
      <c r="R520" t="s">
        <v>2049</v>
      </c>
      <c r="S520" s="8">
        <f t="shared" si="35"/>
        <v>43154.25</v>
      </c>
      <c r="T520" s="8">
        <f t="shared" si="32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3"/>
        <v>1.0174563871693867</v>
      </c>
      <c r="P521" s="5">
        <f t="shared" si="34"/>
        <v>101.97518330513255</v>
      </c>
      <c r="Q521" t="s">
        <v>2035</v>
      </c>
      <c r="R521" t="s">
        <v>2036</v>
      </c>
      <c r="S521" s="8">
        <f t="shared" si="35"/>
        <v>42012.25</v>
      </c>
      <c r="T521" s="8">
        <f t="shared" si="32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3"/>
        <v>4.2575000000000003</v>
      </c>
      <c r="P522" s="5">
        <f t="shared" si="34"/>
        <v>106.4375</v>
      </c>
      <c r="Q522" t="s">
        <v>2039</v>
      </c>
      <c r="R522" t="s">
        <v>2040</v>
      </c>
      <c r="S522" s="8">
        <f t="shared" si="35"/>
        <v>43574.208333333328</v>
      </c>
      <c r="T522" s="8">
        <f t="shared" si="32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3"/>
        <v>1.4553947368421052</v>
      </c>
      <c r="P523" s="5">
        <f t="shared" si="34"/>
        <v>29.975609756097562</v>
      </c>
      <c r="Q523" t="s">
        <v>2041</v>
      </c>
      <c r="R523" t="s">
        <v>2044</v>
      </c>
      <c r="S523" s="8">
        <f t="shared" si="35"/>
        <v>42605.208333333328</v>
      </c>
      <c r="T523" s="8">
        <f t="shared" si="3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3"/>
        <v>0.32453465346534655</v>
      </c>
      <c r="P524" s="5">
        <f t="shared" si="34"/>
        <v>85.806282722513089</v>
      </c>
      <c r="Q524" t="s">
        <v>2041</v>
      </c>
      <c r="R524" t="s">
        <v>2052</v>
      </c>
      <c r="S524" s="8">
        <f t="shared" si="35"/>
        <v>41093.208333333336</v>
      </c>
      <c r="T524" s="8">
        <f t="shared" si="32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3"/>
        <v>7.003333333333333</v>
      </c>
      <c r="P525" s="5">
        <f t="shared" si="34"/>
        <v>70.82022471910112</v>
      </c>
      <c r="Q525" t="s">
        <v>2041</v>
      </c>
      <c r="R525" t="s">
        <v>2052</v>
      </c>
      <c r="S525" s="8">
        <f t="shared" si="35"/>
        <v>40241.25</v>
      </c>
      <c r="T525" s="8">
        <f t="shared" si="3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3"/>
        <v>0.83904860392967939</v>
      </c>
      <c r="P526" s="5">
        <f t="shared" si="34"/>
        <v>40.998484082870135</v>
      </c>
      <c r="Q526" t="s">
        <v>2039</v>
      </c>
      <c r="R526" t="s">
        <v>2040</v>
      </c>
      <c r="S526" s="8">
        <f t="shared" si="35"/>
        <v>40294.208333333336</v>
      </c>
      <c r="T526" s="8">
        <f t="shared" si="3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3"/>
        <v>0.84190476190476193</v>
      </c>
      <c r="P527" s="5">
        <f t="shared" si="34"/>
        <v>28.063492063492063</v>
      </c>
      <c r="Q527" t="s">
        <v>2037</v>
      </c>
      <c r="R527" t="s">
        <v>2046</v>
      </c>
      <c r="S527" s="8">
        <f t="shared" si="35"/>
        <v>40505.25</v>
      </c>
      <c r="T527" s="8">
        <f t="shared" si="32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3"/>
        <v>1.5595180722891566</v>
      </c>
      <c r="P528" s="5">
        <f t="shared" si="34"/>
        <v>88.054421768707485</v>
      </c>
      <c r="Q528" t="s">
        <v>2039</v>
      </c>
      <c r="R528" t="s">
        <v>2040</v>
      </c>
      <c r="S528" s="8">
        <f t="shared" si="35"/>
        <v>42364.25</v>
      </c>
      <c r="T528" s="8">
        <f t="shared" si="3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3"/>
        <v>0.99619450317124736</v>
      </c>
      <c r="P529" s="5">
        <f t="shared" si="34"/>
        <v>31</v>
      </c>
      <c r="Q529" t="s">
        <v>2041</v>
      </c>
      <c r="R529" t="s">
        <v>2049</v>
      </c>
      <c r="S529" s="8">
        <f t="shared" si="35"/>
        <v>42405.25</v>
      </c>
      <c r="T529" s="8">
        <f t="shared" si="3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3"/>
        <v>0.80300000000000005</v>
      </c>
      <c r="P530" s="5">
        <f t="shared" si="34"/>
        <v>90.337500000000006</v>
      </c>
      <c r="Q530" t="s">
        <v>2035</v>
      </c>
      <c r="R530" t="s">
        <v>2045</v>
      </c>
      <c r="S530" s="8">
        <f t="shared" si="35"/>
        <v>41601.25</v>
      </c>
      <c r="T530" s="8">
        <f t="shared" si="3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3"/>
        <v>0.11254901960784314</v>
      </c>
      <c r="P531" s="5">
        <f t="shared" si="34"/>
        <v>63.777777777777779</v>
      </c>
      <c r="Q531" t="s">
        <v>2050</v>
      </c>
      <c r="R531" t="s">
        <v>2051</v>
      </c>
      <c r="S531" s="8">
        <f t="shared" si="35"/>
        <v>41769.208333333336</v>
      </c>
      <c r="T531" s="8">
        <f t="shared" si="3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3"/>
        <v>0.91740952380952379</v>
      </c>
      <c r="P532" s="5">
        <f t="shared" si="34"/>
        <v>53.995515695067262</v>
      </c>
      <c r="Q532" t="s">
        <v>2047</v>
      </c>
      <c r="R532" t="s">
        <v>2053</v>
      </c>
      <c r="S532" s="8">
        <f t="shared" si="35"/>
        <v>40421.208333333336</v>
      </c>
      <c r="T532" s="8">
        <f t="shared" si="32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3"/>
        <v>0.95521156936261387</v>
      </c>
      <c r="P533" s="5">
        <f t="shared" si="34"/>
        <v>48.993956043956047</v>
      </c>
      <c r="Q533" t="s">
        <v>2050</v>
      </c>
      <c r="R533" t="s">
        <v>2051</v>
      </c>
      <c r="S533" s="8">
        <f t="shared" si="35"/>
        <v>41589.25</v>
      </c>
      <c r="T533" s="8">
        <f t="shared" si="32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3"/>
        <v>5.0287499999999996</v>
      </c>
      <c r="P534" s="5">
        <f t="shared" si="34"/>
        <v>63.857142857142854</v>
      </c>
      <c r="Q534" t="s">
        <v>2039</v>
      </c>
      <c r="R534" t="s">
        <v>2040</v>
      </c>
      <c r="S534" s="8">
        <f t="shared" si="35"/>
        <v>43125.25</v>
      </c>
      <c r="T534" s="8">
        <f t="shared" si="32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3"/>
        <v>1.5924394463667819</v>
      </c>
      <c r="P535" s="5">
        <f t="shared" si="34"/>
        <v>82.996393146979258</v>
      </c>
      <c r="Q535" t="s">
        <v>2035</v>
      </c>
      <c r="R535" t="s">
        <v>2045</v>
      </c>
      <c r="S535" s="8">
        <f t="shared" si="35"/>
        <v>41479.208333333336</v>
      </c>
      <c r="T535" s="8">
        <f t="shared" si="3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3"/>
        <v>0.15022446689113356</v>
      </c>
      <c r="P536" s="5">
        <f t="shared" si="34"/>
        <v>55.08230452674897</v>
      </c>
      <c r="Q536" t="s">
        <v>2041</v>
      </c>
      <c r="R536" t="s">
        <v>2044</v>
      </c>
      <c r="S536" s="8">
        <f t="shared" si="35"/>
        <v>43329.208333333328</v>
      </c>
      <c r="T536" s="8">
        <f t="shared" si="32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3"/>
        <v>4.820384615384615</v>
      </c>
      <c r="P537" s="5">
        <f t="shared" si="34"/>
        <v>62.044554455445542</v>
      </c>
      <c r="Q537" t="s">
        <v>2039</v>
      </c>
      <c r="R537" t="s">
        <v>2040</v>
      </c>
      <c r="S537" s="8">
        <f t="shared" si="35"/>
        <v>43259.208333333328</v>
      </c>
      <c r="T537" s="8">
        <f t="shared" si="32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3"/>
        <v>1.4996938775510205</v>
      </c>
      <c r="P538" s="5">
        <f t="shared" si="34"/>
        <v>104.97857142857143</v>
      </c>
      <c r="Q538" t="s">
        <v>2047</v>
      </c>
      <c r="R538" t="s">
        <v>2053</v>
      </c>
      <c r="S538" s="8">
        <f t="shared" si="35"/>
        <v>40414.208333333336</v>
      </c>
      <c r="T538" s="8">
        <f t="shared" si="32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3"/>
        <v>1.1722156398104266</v>
      </c>
      <c r="P539" s="5">
        <f t="shared" si="34"/>
        <v>94.044676806083643</v>
      </c>
      <c r="Q539" t="s">
        <v>2041</v>
      </c>
      <c r="R539" t="s">
        <v>2042</v>
      </c>
      <c r="S539" s="8">
        <f t="shared" si="35"/>
        <v>43342.208333333328</v>
      </c>
      <c r="T539" s="8">
        <f t="shared" si="3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3"/>
        <v>0.37695968274950431</v>
      </c>
      <c r="P540" s="5">
        <f t="shared" si="34"/>
        <v>44.007716049382715</v>
      </c>
      <c r="Q540" t="s">
        <v>2050</v>
      </c>
      <c r="R540" t="s">
        <v>2061</v>
      </c>
      <c r="S540" s="8">
        <f t="shared" si="35"/>
        <v>41539.208333333336</v>
      </c>
      <c r="T540" s="8">
        <f t="shared" si="3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3"/>
        <v>0.72653061224489801</v>
      </c>
      <c r="P541" s="5">
        <f t="shared" si="34"/>
        <v>92.467532467532465</v>
      </c>
      <c r="Q541" t="s">
        <v>2033</v>
      </c>
      <c r="R541" t="s">
        <v>2034</v>
      </c>
      <c r="S541" s="8">
        <f t="shared" si="35"/>
        <v>43647.208333333328</v>
      </c>
      <c r="T541" s="8">
        <f t="shared" si="32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3"/>
        <v>2.6598113207547169</v>
      </c>
      <c r="P542" s="5">
        <f t="shared" si="34"/>
        <v>57.072874493927124</v>
      </c>
      <c r="Q542" t="s">
        <v>2054</v>
      </c>
      <c r="R542" t="s">
        <v>2055</v>
      </c>
      <c r="S542" s="8">
        <f t="shared" si="35"/>
        <v>43225.208333333328</v>
      </c>
      <c r="T542" s="8">
        <f t="shared" si="3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3"/>
        <v>0.24205617977528091</v>
      </c>
      <c r="P543" s="5">
        <f t="shared" si="34"/>
        <v>109.07848101265823</v>
      </c>
      <c r="Q543" t="s">
        <v>2050</v>
      </c>
      <c r="R543" t="s">
        <v>2061</v>
      </c>
      <c r="S543" s="8">
        <f t="shared" si="35"/>
        <v>42165.208333333328</v>
      </c>
      <c r="T543" s="8">
        <f t="shared" si="3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3"/>
        <v>2.5064935064935064E-2</v>
      </c>
      <c r="P544" s="5">
        <f t="shared" si="34"/>
        <v>39.387755102040813</v>
      </c>
      <c r="Q544" t="s">
        <v>2035</v>
      </c>
      <c r="R544" t="s">
        <v>2045</v>
      </c>
      <c r="S544" s="8">
        <f t="shared" si="35"/>
        <v>42391.25</v>
      </c>
      <c r="T544" s="8">
        <f t="shared" si="3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3"/>
        <v>0.1632979976442874</v>
      </c>
      <c r="P545" s="5">
        <f t="shared" si="34"/>
        <v>77.022222222222226</v>
      </c>
      <c r="Q545" t="s">
        <v>2050</v>
      </c>
      <c r="R545" t="s">
        <v>2051</v>
      </c>
      <c r="S545" s="8">
        <f t="shared" si="35"/>
        <v>41528.208333333336</v>
      </c>
      <c r="T545" s="8">
        <f t="shared" si="32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3"/>
        <v>2.7650000000000001</v>
      </c>
      <c r="P546" s="5">
        <f t="shared" si="34"/>
        <v>92.166666666666671</v>
      </c>
      <c r="Q546" t="s">
        <v>2035</v>
      </c>
      <c r="R546" t="s">
        <v>2036</v>
      </c>
      <c r="S546" s="8">
        <f t="shared" si="35"/>
        <v>42377.25</v>
      </c>
      <c r="T546" s="8">
        <f t="shared" si="3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3"/>
        <v>0.88803571428571426</v>
      </c>
      <c r="P547" s="5">
        <f t="shared" si="34"/>
        <v>61.007063197026021</v>
      </c>
      <c r="Q547" t="s">
        <v>2039</v>
      </c>
      <c r="R547" t="s">
        <v>2040</v>
      </c>
      <c r="S547" s="8">
        <f t="shared" si="35"/>
        <v>43824.25</v>
      </c>
      <c r="T547" s="8">
        <f t="shared" si="32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3"/>
        <v>1.6357142857142857</v>
      </c>
      <c r="P548" s="5">
        <f t="shared" si="34"/>
        <v>78.068181818181813</v>
      </c>
      <c r="Q548" t="s">
        <v>2039</v>
      </c>
      <c r="R548" t="s">
        <v>2040</v>
      </c>
      <c r="S548" s="8">
        <f t="shared" si="35"/>
        <v>43360.208333333328</v>
      </c>
      <c r="T548" s="8">
        <f t="shared" si="32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3"/>
        <v>9.69</v>
      </c>
      <c r="P549" s="5">
        <f t="shared" si="34"/>
        <v>80.75</v>
      </c>
      <c r="Q549" t="s">
        <v>2041</v>
      </c>
      <c r="R549" t="s">
        <v>2044</v>
      </c>
      <c r="S549" s="8">
        <f t="shared" si="35"/>
        <v>42029.25</v>
      </c>
      <c r="T549" s="8">
        <f t="shared" si="32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3"/>
        <v>2.7091376701966716</v>
      </c>
      <c r="P550" s="5">
        <f t="shared" si="34"/>
        <v>59.991289782244557</v>
      </c>
      <c r="Q550" t="s">
        <v>2039</v>
      </c>
      <c r="R550" t="s">
        <v>2040</v>
      </c>
      <c r="S550" s="8">
        <f t="shared" si="35"/>
        <v>42461.208333333328</v>
      </c>
      <c r="T550" s="8">
        <f t="shared" si="32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3"/>
        <v>2.8421355932203389</v>
      </c>
      <c r="P551" s="5">
        <f t="shared" si="34"/>
        <v>110.03018372703411</v>
      </c>
      <c r="Q551" t="s">
        <v>2037</v>
      </c>
      <c r="R551" t="s">
        <v>2046</v>
      </c>
      <c r="S551" s="8">
        <f t="shared" si="35"/>
        <v>41422.208333333336</v>
      </c>
      <c r="T551" s="8">
        <f t="shared" si="32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3"/>
        <v>0.04</v>
      </c>
      <c r="P552" s="5">
        <f t="shared" si="34"/>
        <v>4</v>
      </c>
      <c r="Q552" t="s">
        <v>2035</v>
      </c>
      <c r="R552" t="s">
        <v>2045</v>
      </c>
      <c r="S552" s="8">
        <f t="shared" si="35"/>
        <v>40968.25</v>
      </c>
      <c r="T552" s="8">
        <f t="shared" si="3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3"/>
        <v>0.58632981676846196</v>
      </c>
      <c r="P553" s="5">
        <f t="shared" si="34"/>
        <v>37.99856063332134</v>
      </c>
      <c r="Q553" t="s">
        <v>2037</v>
      </c>
      <c r="R553" t="s">
        <v>2038</v>
      </c>
      <c r="S553" s="8">
        <f t="shared" si="35"/>
        <v>41993.25</v>
      </c>
      <c r="T553" s="8">
        <f t="shared" si="3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3"/>
        <v>0.98511111111111116</v>
      </c>
      <c r="P554" s="5">
        <f t="shared" si="34"/>
        <v>96.369565217391298</v>
      </c>
      <c r="Q554" t="s">
        <v>2039</v>
      </c>
      <c r="R554" t="s">
        <v>2040</v>
      </c>
      <c r="S554" s="8">
        <f t="shared" si="35"/>
        <v>42700.25</v>
      </c>
      <c r="T554" s="8">
        <f t="shared" si="3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3"/>
        <v>0.43975381008206332</v>
      </c>
      <c r="P555" s="5">
        <f t="shared" si="34"/>
        <v>72.978599221789878</v>
      </c>
      <c r="Q555" t="s">
        <v>2035</v>
      </c>
      <c r="R555" t="s">
        <v>2036</v>
      </c>
      <c r="S555" s="8">
        <f t="shared" si="35"/>
        <v>40545.25</v>
      </c>
      <c r="T555" s="8">
        <f t="shared" si="32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3"/>
        <v>1.5166315789473683</v>
      </c>
      <c r="P556" s="5">
        <f t="shared" si="34"/>
        <v>26.007220216606498</v>
      </c>
      <c r="Q556" t="s">
        <v>2035</v>
      </c>
      <c r="R556" t="s">
        <v>2045</v>
      </c>
      <c r="S556" s="8">
        <f t="shared" si="35"/>
        <v>42723.25</v>
      </c>
      <c r="T556" s="8">
        <f t="shared" si="32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3"/>
        <v>2.2363492063492063</v>
      </c>
      <c r="P557" s="5">
        <f t="shared" si="34"/>
        <v>104.36296296296297</v>
      </c>
      <c r="Q557" t="s">
        <v>2035</v>
      </c>
      <c r="R557" t="s">
        <v>2036</v>
      </c>
      <c r="S557" s="8">
        <f t="shared" si="35"/>
        <v>41731.208333333336</v>
      </c>
      <c r="T557" s="8">
        <f t="shared" si="32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3"/>
        <v>2.3975</v>
      </c>
      <c r="P558" s="5">
        <f t="shared" si="34"/>
        <v>102.18852459016394</v>
      </c>
      <c r="Q558" t="s">
        <v>2047</v>
      </c>
      <c r="R558" t="s">
        <v>2059</v>
      </c>
      <c r="S558" s="8">
        <f t="shared" si="35"/>
        <v>40792.208333333336</v>
      </c>
      <c r="T558" s="8">
        <f t="shared" si="32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3"/>
        <v>1.9933333333333334</v>
      </c>
      <c r="P559" s="5">
        <f t="shared" si="34"/>
        <v>54.117647058823529</v>
      </c>
      <c r="Q559" t="s">
        <v>2041</v>
      </c>
      <c r="R559" t="s">
        <v>2063</v>
      </c>
      <c r="S559" s="8">
        <f t="shared" si="35"/>
        <v>42279.208333333328</v>
      </c>
      <c r="T559" s="8">
        <f t="shared" si="32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3"/>
        <v>1.373448275862069</v>
      </c>
      <c r="P560" s="5">
        <f t="shared" si="34"/>
        <v>63.222222222222221</v>
      </c>
      <c r="Q560" t="s">
        <v>2039</v>
      </c>
      <c r="R560" t="s">
        <v>2040</v>
      </c>
      <c r="S560" s="8">
        <f t="shared" si="35"/>
        <v>42424.25</v>
      </c>
      <c r="T560" s="8">
        <f t="shared" si="32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3"/>
        <v>1.009696106362773</v>
      </c>
      <c r="P561" s="5">
        <f t="shared" si="34"/>
        <v>104.03228962818004</v>
      </c>
      <c r="Q561" t="s">
        <v>2039</v>
      </c>
      <c r="R561" t="s">
        <v>2040</v>
      </c>
      <c r="S561" s="8">
        <f t="shared" si="35"/>
        <v>42584.208333333328</v>
      </c>
      <c r="T561" s="8">
        <f t="shared" si="32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3"/>
        <v>7.9416000000000002</v>
      </c>
      <c r="P562" s="5">
        <f t="shared" si="34"/>
        <v>49.994334277620396</v>
      </c>
      <c r="Q562" t="s">
        <v>2041</v>
      </c>
      <c r="R562" t="s">
        <v>2049</v>
      </c>
      <c r="S562" s="8">
        <f t="shared" si="35"/>
        <v>40865.25</v>
      </c>
      <c r="T562" s="8">
        <f t="shared" si="32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3"/>
        <v>3.6970000000000001</v>
      </c>
      <c r="P563" s="5">
        <f t="shared" si="34"/>
        <v>56.015151515151516</v>
      </c>
      <c r="Q563" t="s">
        <v>2039</v>
      </c>
      <c r="R563" t="s">
        <v>2040</v>
      </c>
      <c r="S563" s="8">
        <f t="shared" si="35"/>
        <v>40833.208333333336</v>
      </c>
      <c r="T563" s="8">
        <f t="shared" si="3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3"/>
        <v>0.12818181818181817</v>
      </c>
      <c r="P564" s="5">
        <f t="shared" si="34"/>
        <v>48.807692307692307</v>
      </c>
      <c r="Q564" t="s">
        <v>2035</v>
      </c>
      <c r="R564" t="s">
        <v>2036</v>
      </c>
      <c r="S564" s="8">
        <f t="shared" si="35"/>
        <v>43536.208333333328</v>
      </c>
      <c r="T564" s="8">
        <f t="shared" si="32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3"/>
        <v>1.3802702702702703</v>
      </c>
      <c r="P565" s="5">
        <f t="shared" si="34"/>
        <v>60.082352941176474</v>
      </c>
      <c r="Q565" t="s">
        <v>2041</v>
      </c>
      <c r="R565" t="s">
        <v>2042</v>
      </c>
      <c r="S565" s="8">
        <f t="shared" si="35"/>
        <v>43417.25</v>
      </c>
      <c r="T565" s="8">
        <f t="shared" si="3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3"/>
        <v>0.83813278008298753</v>
      </c>
      <c r="P566" s="5">
        <f t="shared" si="34"/>
        <v>78.990502793296088</v>
      </c>
      <c r="Q566" t="s">
        <v>2039</v>
      </c>
      <c r="R566" t="s">
        <v>2040</v>
      </c>
      <c r="S566" s="8">
        <f t="shared" si="35"/>
        <v>42078.208333333328</v>
      </c>
      <c r="T566" s="8">
        <f t="shared" si="32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3"/>
        <v>2.0460063224446787</v>
      </c>
      <c r="P567" s="5">
        <f t="shared" si="34"/>
        <v>53.99499443826474</v>
      </c>
      <c r="Q567" t="s">
        <v>2039</v>
      </c>
      <c r="R567" t="s">
        <v>2040</v>
      </c>
      <c r="S567" s="8">
        <f t="shared" si="35"/>
        <v>40862.25</v>
      </c>
      <c r="T567" s="8">
        <f t="shared" si="3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3"/>
        <v>0.44344086021505374</v>
      </c>
      <c r="P568" s="5">
        <f t="shared" si="34"/>
        <v>111.45945945945945</v>
      </c>
      <c r="Q568" t="s">
        <v>2035</v>
      </c>
      <c r="R568" t="s">
        <v>2043</v>
      </c>
      <c r="S568" s="8">
        <f t="shared" si="35"/>
        <v>42424.25</v>
      </c>
      <c r="T568" s="8">
        <f t="shared" si="32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3"/>
        <v>2.1860294117647059</v>
      </c>
      <c r="P569" s="5">
        <f t="shared" si="34"/>
        <v>60.922131147540981</v>
      </c>
      <c r="Q569" t="s">
        <v>2035</v>
      </c>
      <c r="R569" t="s">
        <v>2036</v>
      </c>
      <c r="S569" s="8">
        <f t="shared" si="35"/>
        <v>41830.208333333336</v>
      </c>
      <c r="T569" s="8">
        <f t="shared" si="32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3"/>
        <v>1.8603314917127072</v>
      </c>
      <c r="P570" s="5">
        <f t="shared" si="34"/>
        <v>26.0015444015444</v>
      </c>
      <c r="Q570" t="s">
        <v>2039</v>
      </c>
      <c r="R570" t="s">
        <v>2040</v>
      </c>
      <c r="S570" s="8">
        <f t="shared" si="35"/>
        <v>40374.208333333336</v>
      </c>
      <c r="T570" s="8">
        <f t="shared" si="32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3"/>
        <v>2.3733830845771142</v>
      </c>
      <c r="P571" s="5">
        <f t="shared" si="34"/>
        <v>80.993208828522924</v>
      </c>
      <c r="Q571" t="s">
        <v>2041</v>
      </c>
      <c r="R571" t="s">
        <v>2049</v>
      </c>
      <c r="S571" s="8">
        <f t="shared" si="35"/>
        <v>40554.25</v>
      </c>
      <c r="T571" s="8">
        <f t="shared" si="32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3"/>
        <v>3.0565384615384614</v>
      </c>
      <c r="P572" s="5">
        <f t="shared" si="34"/>
        <v>34.995963302752294</v>
      </c>
      <c r="Q572" t="s">
        <v>2035</v>
      </c>
      <c r="R572" t="s">
        <v>2036</v>
      </c>
      <c r="S572" s="8">
        <f t="shared" si="35"/>
        <v>41993.25</v>
      </c>
      <c r="T572" s="8">
        <f t="shared" si="3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3"/>
        <v>0.94142857142857139</v>
      </c>
      <c r="P573" s="5">
        <f t="shared" si="34"/>
        <v>94.142857142857139</v>
      </c>
      <c r="Q573" t="s">
        <v>2041</v>
      </c>
      <c r="R573" t="s">
        <v>2052</v>
      </c>
      <c r="S573" s="8">
        <f t="shared" si="35"/>
        <v>42174.208333333328</v>
      </c>
      <c r="T573" s="8">
        <f t="shared" si="32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3"/>
        <v>0.54400000000000004</v>
      </c>
      <c r="P574" s="5">
        <f t="shared" si="34"/>
        <v>52.085106382978722</v>
      </c>
      <c r="Q574" t="s">
        <v>2035</v>
      </c>
      <c r="R574" t="s">
        <v>2036</v>
      </c>
      <c r="S574" s="8">
        <f t="shared" si="35"/>
        <v>42275.208333333328</v>
      </c>
      <c r="T574" s="8">
        <f t="shared" si="32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3"/>
        <v>1.1188059701492536</v>
      </c>
      <c r="P575" s="5">
        <f t="shared" si="34"/>
        <v>24.986666666666668</v>
      </c>
      <c r="Q575" t="s">
        <v>2064</v>
      </c>
      <c r="R575" t="s">
        <v>2065</v>
      </c>
      <c r="S575" s="8">
        <f t="shared" si="35"/>
        <v>41761.208333333336</v>
      </c>
      <c r="T575" s="8">
        <f t="shared" si="32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3"/>
        <v>3.6914814814814814</v>
      </c>
      <c r="P576" s="5">
        <f t="shared" si="34"/>
        <v>69.215277777777771</v>
      </c>
      <c r="Q576" t="s">
        <v>2033</v>
      </c>
      <c r="R576" t="s">
        <v>2034</v>
      </c>
      <c r="S576" s="8">
        <f t="shared" si="35"/>
        <v>43806.25</v>
      </c>
      <c r="T576" s="8">
        <f t="shared" si="3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3"/>
        <v>0.62930372148859548</v>
      </c>
      <c r="P577" s="5">
        <f t="shared" si="34"/>
        <v>93.944444444444443</v>
      </c>
      <c r="Q577" t="s">
        <v>2039</v>
      </c>
      <c r="R577" t="s">
        <v>2040</v>
      </c>
      <c r="S577" s="8">
        <f t="shared" si="35"/>
        <v>41779.208333333336</v>
      </c>
      <c r="T577" s="8">
        <f t="shared" si="3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3"/>
        <v>0.6492783505154639</v>
      </c>
      <c r="P578" s="5">
        <f t="shared" si="34"/>
        <v>98.40625</v>
      </c>
      <c r="Q578" t="s">
        <v>2039</v>
      </c>
      <c r="R578" t="s">
        <v>2040</v>
      </c>
      <c r="S578" s="8">
        <f t="shared" si="35"/>
        <v>43040.208333333328</v>
      </c>
      <c r="T578" s="8">
        <f t="shared" si="32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3"/>
        <v>0.18853658536585366</v>
      </c>
      <c r="P579" s="5">
        <f t="shared" si="34"/>
        <v>41.783783783783782</v>
      </c>
      <c r="Q579" t="s">
        <v>2035</v>
      </c>
      <c r="R579" t="s">
        <v>2058</v>
      </c>
      <c r="S579" s="8">
        <f t="shared" si="35"/>
        <v>40613.25</v>
      </c>
      <c r="T579" s="8">
        <f t="shared" ref="T579:T642" si="36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37">E580/D580</f>
        <v>0.1675440414507772</v>
      </c>
      <c r="P580" s="5">
        <f t="shared" ref="P580:P643" si="38">E580/G580</f>
        <v>65.991836734693877</v>
      </c>
      <c r="Q580" t="s">
        <v>2041</v>
      </c>
      <c r="R580" t="s">
        <v>2063</v>
      </c>
      <c r="S580" s="8">
        <f t="shared" ref="S580:S643" si="39">(((J580/60)/60)/24)+DATE(1970,1,1)</f>
        <v>40878.25</v>
      </c>
      <c r="T580" s="8">
        <f t="shared" si="36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7"/>
        <v>1.0111290322580646</v>
      </c>
      <c r="P581" s="5">
        <f t="shared" si="38"/>
        <v>72.05747126436782</v>
      </c>
      <c r="Q581" t="s">
        <v>2035</v>
      </c>
      <c r="R581" t="s">
        <v>2058</v>
      </c>
      <c r="S581" s="8">
        <f t="shared" si="39"/>
        <v>40762.208333333336</v>
      </c>
      <c r="T581" s="8">
        <f t="shared" si="36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7"/>
        <v>3.4150228310502282</v>
      </c>
      <c r="P582" s="5">
        <f t="shared" si="38"/>
        <v>48.003209242618745</v>
      </c>
      <c r="Q582" t="s">
        <v>2039</v>
      </c>
      <c r="R582" t="s">
        <v>2040</v>
      </c>
      <c r="S582" s="8">
        <f t="shared" si="39"/>
        <v>41696.25</v>
      </c>
      <c r="T582" s="8">
        <f t="shared" si="36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7"/>
        <v>0.64016666666666666</v>
      </c>
      <c r="P583" s="5">
        <f t="shared" si="38"/>
        <v>54.098591549295776</v>
      </c>
      <c r="Q583" t="s">
        <v>2037</v>
      </c>
      <c r="R583" t="s">
        <v>2038</v>
      </c>
      <c r="S583" s="8">
        <f t="shared" si="39"/>
        <v>40662.208333333336</v>
      </c>
      <c r="T583" s="8">
        <f t="shared" si="36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7"/>
        <v>0.5208045977011494</v>
      </c>
      <c r="P584" s="5">
        <f t="shared" si="38"/>
        <v>107.88095238095238</v>
      </c>
      <c r="Q584" t="s">
        <v>2050</v>
      </c>
      <c r="R584" t="s">
        <v>2051</v>
      </c>
      <c r="S584" s="8">
        <f t="shared" si="39"/>
        <v>42165.208333333328</v>
      </c>
      <c r="T584" s="8">
        <f t="shared" si="36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7"/>
        <v>3.2240211640211642</v>
      </c>
      <c r="P585" s="5">
        <f t="shared" si="38"/>
        <v>67.034103410341032</v>
      </c>
      <c r="Q585" t="s">
        <v>2041</v>
      </c>
      <c r="R585" t="s">
        <v>2042</v>
      </c>
      <c r="S585" s="8">
        <f t="shared" si="39"/>
        <v>40959.25</v>
      </c>
      <c r="T585" s="8">
        <f t="shared" si="36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7"/>
        <v>1.1950810185185186</v>
      </c>
      <c r="P586" s="5">
        <f t="shared" si="38"/>
        <v>64.01425914445133</v>
      </c>
      <c r="Q586" t="s">
        <v>2037</v>
      </c>
      <c r="R586" t="s">
        <v>2038</v>
      </c>
      <c r="S586" s="8">
        <f t="shared" si="39"/>
        <v>41024.208333333336</v>
      </c>
      <c r="T586" s="8">
        <f t="shared" si="36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7"/>
        <v>1.4679775280898877</v>
      </c>
      <c r="P587" s="5">
        <f t="shared" si="38"/>
        <v>96.066176470588232</v>
      </c>
      <c r="Q587" t="s">
        <v>2047</v>
      </c>
      <c r="R587" t="s">
        <v>2059</v>
      </c>
      <c r="S587" s="8">
        <f t="shared" si="39"/>
        <v>40255.208333333336</v>
      </c>
      <c r="T587" s="8">
        <f t="shared" si="36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7"/>
        <v>9.5057142857142853</v>
      </c>
      <c r="P588" s="5">
        <f t="shared" si="38"/>
        <v>51.184615384615384</v>
      </c>
      <c r="Q588" t="s">
        <v>2035</v>
      </c>
      <c r="R588" t="s">
        <v>2036</v>
      </c>
      <c r="S588" s="8">
        <f t="shared" si="39"/>
        <v>40499.25</v>
      </c>
      <c r="T588" s="8">
        <f t="shared" si="36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7"/>
        <v>0.72893617021276591</v>
      </c>
      <c r="P589" s="5">
        <f t="shared" si="38"/>
        <v>43.92307692307692</v>
      </c>
      <c r="Q589" t="s">
        <v>2033</v>
      </c>
      <c r="R589" t="s">
        <v>2034</v>
      </c>
      <c r="S589" s="8">
        <f t="shared" si="39"/>
        <v>43484.25</v>
      </c>
      <c r="T589" s="8">
        <f t="shared" si="36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7"/>
        <v>0.7900824873096447</v>
      </c>
      <c r="P590" s="5">
        <f t="shared" si="38"/>
        <v>91.021198830409361</v>
      </c>
      <c r="Q590" t="s">
        <v>2039</v>
      </c>
      <c r="R590" t="s">
        <v>2040</v>
      </c>
      <c r="S590" s="8">
        <f t="shared" si="39"/>
        <v>40262.208333333336</v>
      </c>
      <c r="T590" s="8">
        <f t="shared" si="36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7"/>
        <v>0.64721518987341775</v>
      </c>
      <c r="P591" s="5">
        <f t="shared" si="38"/>
        <v>50.127450980392155</v>
      </c>
      <c r="Q591" t="s">
        <v>2041</v>
      </c>
      <c r="R591" t="s">
        <v>2042</v>
      </c>
      <c r="S591" s="8">
        <f t="shared" si="39"/>
        <v>42190.208333333328</v>
      </c>
      <c r="T591" s="8">
        <f t="shared" si="36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7"/>
        <v>0.82028169014084507</v>
      </c>
      <c r="P592" s="5">
        <f t="shared" si="38"/>
        <v>67.720930232558146</v>
      </c>
      <c r="Q592" t="s">
        <v>2047</v>
      </c>
      <c r="R592" t="s">
        <v>2056</v>
      </c>
      <c r="S592" s="8">
        <f t="shared" si="39"/>
        <v>41994.25</v>
      </c>
      <c r="T592" s="8">
        <f t="shared" si="36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7"/>
        <v>10.376666666666667</v>
      </c>
      <c r="P593" s="5">
        <f t="shared" si="38"/>
        <v>61.03921568627451</v>
      </c>
      <c r="Q593" t="s">
        <v>2050</v>
      </c>
      <c r="R593" t="s">
        <v>2051</v>
      </c>
      <c r="S593" s="8">
        <f t="shared" si="39"/>
        <v>40373.208333333336</v>
      </c>
      <c r="T593" s="8">
        <f t="shared" si="36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7"/>
        <v>0.12910076530612244</v>
      </c>
      <c r="P594" s="5">
        <f t="shared" si="38"/>
        <v>80.011857707509876</v>
      </c>
      <c r="Q594" t="s">
        <v>2039</v>
      </c>
      <c r="R594" t="s">
        <v>2040</v>
      </c>
      <c r="S594" s="8">
        <f t="shared" si="39"/>
        <v>41789.208333333336</v>
      </c>
      <c r="T594" s="8">
        <f t="shared" si="36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7"/>
        <v>1.5484210526315789</v>
      </c>
      <c r="P595" s="5">
        <f t="shared" si="38"/>
        <v>47.001497753369947</v>
      </c>
      <c r="Q595" t="s">
        <v>2041</v>
      </c>
      <c r="R595" t="s">
        <v>2049</v>
      </c>
      <c r="S595" s="8">
        <f t="shared" si="39"/>
        <v>41724.208333333336</v>
      </c>
      <c r="T595" s="8">
        <f t="shared" si="36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7"/>
        <v>7.0991735537190084E-2</v>
      </c>
      <c r="P596" s="5">
        <f t="shared" si="38"/>
        <v>71.127388535031841</v>
      </c>
      <c r="Q596" t="s">
        <v>2039</v>
      </c>
      <c r="R596" t="s">
        <v>2040</v>
      </c>
      <c r="S596" s="8">
        <f t="shared" si="39"/>
        <v>42548.208333333328</v>
      </c>
      <c r="T596" s="8">
        <f t="shared" si="36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7"/>
        <v>2.0852773826458035</v>
      </c>
      <c r="P597" s="5">
        <f t="shared" si="38"/>
        <v>89.99079189686924</v>
      </c>
      <c r="Q597" t="s">
        <v>2039</v>
      </c>
      <c r="R597" t="s">
        <v>2040</v>
      </c>
      <c r="S597" s="8">
        <f t="shared" si="39"/>
        <v>40253.208333333336</v>
      </c>
      <c r="T597" s="8">
        <f t="shared" si="36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7"/>
        <v>0.99683544303797467</v>
      </c>
      <c r="P598" s="5">
        <f t="shared" si="38"/>
        <v>43.032786885245905</v>
      </c>
      <c r="Q598" t="s">
        <v>2041</v>
      </c>
      <c r="R598" t="s">
        <v>2044</v>
      </c>
      <c r="S598" s="8">
        <f t="shared" si="39"/>
        <v>42434.25</v>
      </c>
      <c r="T598" s="8">
        <f t="shared" si="36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7"/>
        <v>2.0159756097560977</v>
      </c>
      <c r="P599" s="5">
        <f t="shared" si="38"/>
        <v>67.997714808043881</v>
      </c>
      <c r="Q599" t="s">
        <v>2039</v>
      </c>
      <c r="R599" t="s">
        <v>2040</v>
      </c>
      <c r="S599" s="8">
        <f t="shared" si="39"/>
        <v>43786.25</v>
      </c>
      <c r="T599" s="8">
        <f t="shared" si="36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7"/>
        <v>1.6209032258064515</v>
      </c>
      <c r="P600" s="5">
        <f t="shared" si="38"/>
        <v>73.004566210045667</v>
      </c>
      <c r="Q600" t="s">
        <v>2035</v>
      </c>
      <c r="R600" t="s">
        <v>2036</v>
      </c>
      <c r="S600" s="8">
        <f t="shared" si="39"/>
        <v>40344.208333333336</v>
      </c>
      <c r="T600" s="8">
        <f t="shared" si="36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7"/>
        <v>3.6436208125445471E-2</v>
      </c>
      <c r="P601" s="5">
        <f t="shared" si="38"/>
        <v>62.341463414634148</v>
      </c>
      <c r="Q601" t="s">
        <v>2041</v>
      </c>
      <c r="R601" t="s">
        <v>2042</v>
      </c>
      <c r="S601" s="8">
        <f t="shared" si="39"/>
        <v>42047.25</v>
      </c>
      <c r="T601" s="8">
        <f t="shared" si="36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7"/>
        <v>0.05</v>
      </c>
      <c r="P602" s="5">
        <f t="shared" si="38"/>
        <v>5</v>
      </c>
      <c r="Q602" t="s">
        <v>2033</v>
      </c>
      <c r="R602" t="s">
        <v>2034</v>
      </c>
      <c r="S602" s="8">
        <f t="shared" si="39"/>
        <v>41485.208333333336</v>
      </c>
      <c r="T602" s="8">
        <f t="shared" si="36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7"/>
        <v>2.0663492063492064</v>
      </c>
      <c r="P603" s="5">
        <f t="shared" si="38"/>
        <v>67.103092783505161</v>
      </c>
      <c r="Q603" t="s">
        <v>2037</v>
      </c>
      <c r="R603" t="s">
        <v>2046</v>
      </c>
      <c r="S603" s="8">
        <f t="shared" si="39"/>
        <v>41789.208333333336</v>
      </c>
      <c r="T603" s="8">
        <f t="shared" si="36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7"/>
        <v>1.2823628691983122</v>
      </c>
      <c r="P604" s="5">
        <f t="shared" si="38"/>
        <v>79.978947368421046</v>
      </c>
      <c r="Q604" t="s">
        <v>2039</v>
      </c>
      <c r="R604" t="s">
        <v>2040</v>
      </c>
      <c r="S604" s="8">
        <f t="shared" si="39"/>
        <v>42160.208333333328</v>
      </c>
      <c r="T604" s="8">
        <f t="shared" si="36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7"/>
        <v>1.1966037735849056</v>
      </c>
      <c r="P605" s="5">
        <f t="shared" si="38"/>
        <v>62.176470588235297</v>
      </c>
      <c r="Q605" t="s">
        <v>2039</v>
      </c>
      <c r="R605" t="s">
        <v>2040</v>
      </c>
      <c r="S605" s="8">
        <f t="shared" si="39"/>
        <v>43573.208333333328</v>
      </c>
      <c r="T605" s="8">
        <f t="shared" si="36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7"/>
        <v>1.7073055242390078</v>
      </c>
      <c r="P606" s="5">
        <f t="shared" si="38"/>
        <v>53.005950297514879</v>
      </c>
      <c r="Q606" t="s">
        <v>2039</v>
      </c>
      <c r="R606" t="s">
        <v>2040</v>
      </c>
      <c r="S606" s="8">
        <f t="shared" si="39"/>
        <v>40565.25</v>
      </c>
      <c r="T606" s="8">
        <f t="shared" si="36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7"/>
        <v>1.8721212121212121</v>
      </c>
      <c r="P607" s="5">
        <f t="shared" si="38"/>
        <v>57.738317757009348</v>
      </c>
      <c r="Q607" t="s">
        <v>2047</v>
      </c>
      <c r="R607" t="s">
        <v>2048</v>
      </c>
      <c r="S607" s="8">
        <f t="shared" si="39"/>
        <v>42280.208333333328</v>
      </c>
      <c r="T607" s="8">
        <f t="shared" si="36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7"/>
        <v>1.8838235294117647</v>
      </c>
      <c r="P608" s="5">
        <f t="shared" si="38"/>
        <v>40.03125</v>
      </c>
      <c r="Q608" t="s">
        <v>2035</v>
      </c>
      <c r="R608" t="s">
        <v>2036</v>
      </c>
      <c r="S608" s="8">
        <f t="shared" si="39"/>
        <v>42436.25</v>
      </c>
      <c r="T608" s="8">
        <f t="shared" si="36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7"/>
        <v>1.3129869186046512</v>
      </c>
      <c r="P609" s="5">
        <f t="shared" si="38"/>
        <v>81.016591928251117</v>
      </c>
      <c r="Q609" t="s">
        <v>2033</v>
      </c>
      <c r="R609" t="s">
        <v>2034</v>
      </c>
      <c r="S609" s="8">
        <f t="shared" si="39"/>
        <v>41721.208333333336</v>
      </c>
      <c r="T609" s="8">
        <f t="shared" si="36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7"/>
        <v>2.8397435897435899</v>
      </c>
      <c r="P610" s="5">
        <f t="shared" si="38"/>
        <v>35.047468354430379</v>
      </c>
      <c r="Q610" t="s">
        <v>2035</v>
      </c>
      <c r="R610" t="s">
        <v>2058</v>
      </c>
      <c r="S610" s="8">
        <f t="shared" si="39"/>
        <v>43530.25</v>
      </c>
      <c r="T610" s="8">
        <f t="shared" si="36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7"/>
        <v>1.2041999999999999</v>
      </c>
      <c r="P611" s="5">
        <f t="shared" si="38"/>
        <v>102.92307692307692</v>
      </c>
      <c r="Q611" t="s">
        <v>2041</v>
      </c>
      <c r="R611" t="s">
        <v>2063</v>
      </c>
      <c r="S611" s="8">
        <f t="shared" si="39"/>
        <v>43481.25</v>
      </c>
      <c r="T611" s="8">
        <f t="shared" si="36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7"/>
        <v>4.1905607476635511</v>
      </c>
      <c r="P612" s="5">
        <f t="shared" si="38"/>
        <v>27.998126756166094</v>
      </c>
      <c r="Q612" t="s">
        <v>2039</v>
      </c>
      <c r="R612" t="s">
        <v>2040</v>
      </c>
      <c r="S612" s="8">
        <f t="shared" si="39"/>
        <v>41259.25</v>
      </c>
      <c r="T612" s="8">
        <f t="shared" si="36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7"/>
        <v>0.13853658536585367</v>
      </c>
      <c r="P613" s="5">
        <f t="shared" si="38"/>
        <v>75.733333333333334</v>
      </c>
      <c r="Q613" t="s">
        <v>2039</v>
      </c>
      <c r="R613" t="s">
        <v>2040</v>
      </c>
      <c r="S613" s="8">
        <f t="shared" si="39"/>
        <v>41480.208333333336</v>
      </c>
      <c r="T613" s="8">
        <f t="shared" si="36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7"/>
        <v>1.3943548387096774</v>
      </c>
      <c r="P614" s="5">
        <f t="shared" si="38"/>
        <v>45.026041666666664</v>
      </c>
      <c r="Q614" t="s">
        <v>2035</v>
      </c>
      <c r="R614" t="s">
        <v>2043</v>
      </c>
      <c r="S614" s="8">
        <f t="shared" si="39"/>
        <v>40474.208333333336</v>
      </c>
      <c r="T614" s="8">
        <f t="shared" si="36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7"/>
        <v>1.74</v>
      </c>
      <c r="P615" s="5">
        <f t="shared" si="38"/>
        <v>73.615384615384613</v>
      </c>
      <c r="Q615" t="s">
        <v>2039</v>
      </c>
      <c r="R615" t="s">
        <v>2040</v>
      </c>
      <c r="S615" s="8">
        <f t="shared" si="39"/>
        <v>42973.208333333328</v>
      </c>
      <c r="T615" s="8">
        <f t="shared" si="36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7"/>
        <v>1.5549056603773586</v>
      </c>
      <c r="P616" s="5">
        <f t="shared" si="38"/>
        <v>56.991701244813278</v>
      </c>
      <c r="Q616" t="s">
        <v>2039</v>
      </c>
      <c r="R616" t="s">
        <v>2040</v>
      </c>
      <c r="S616" s="8">
        <f t="shared" si="39"/>
        <v>42746.25</v>
      </c>
      <c r="T616" s="8">
        <f t="shared" si="36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7"/>
        <v>1.7044705882352942</v>
      </c>
      <c r="P617" s="5">
        <f t="shared" si="38"/>
        <v>85.223529411764702</v>
      </c>
      <c r="Q617" t="s">
        <v>2039</v>
      </c>
      <c r="R617" t="s">
        <v>2040</v>
      </c>
      <c r="S617" s="8">
        <f t="shared" si="39"/>
        <v>42489.208333333328</v>
      </c>
      <c r="T617" s="8">
        <f t="shared" si="36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7"/>
        <v>1.8951562500000001</v>
      </c>
      <c r="P618" s="5">
        <f t="shared" si="38"/>
        <v>50.962184873949582</v>
      </c>
      <c r="Q618" t="s">
        <v>2035</v>
      </c>
      <c r="R618" t="s">
        <v>2045</v>
      </c>
      <c r="S618" s="8">
        <f t="shared" si="39"/>
        <v>41537.208333333336</v>
      </c>
      <c r="T618" s="8">
        <f t="shared" si="36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7"/>
        <v>2.4971428571428573</v>
      </c>
      <c r="P619" s="5">
        <f t="shared" si="38"/>
        <v>63.563636363636363</v>
      </c>
      <c r="Q619" t="s">
        <v>2039</v>
      </c>
      <c r="R619" t="s">
        <v>2040</v>
      </c>
      <c r="S619" s="8">
        <f t="shared" si="39"/>
        <v>41794.208333333336</v>
      </c>
      <c r="T619" s="8">
        <f t="shared" si="36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7"/>
        <v>0.48860523665659616</v>
      </c>
      <c r="P620" s="5">
        <f t="shared" si="38"/>
        <v>80.999165275459092</v>
      </c>
      <c r="Q620" t="s">
        <v>2047</v>
      </c>
      <c r="R620" t="s">
        <v>2048</v>
      </c>
      <c r="S620" s="8">
        <f t="shared" si="39"/>
        <v>41396.208333333336</v>
      </c>
      <c r="T620" s="8">
        <f t="shared" si="36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7"/>
        <v>0.28461970393057684</v>
      </c>
      <c r="P621" s="5">
        <f t="shared" si="38"/>
        <v>86.044753086419746</v>
      </c>
      <c r="Q621" t="s">
        <v>2039</v>
      </c>
      <c r="R621" t="s">
        <v>2040</v>
      </c>
      <c r="S621" s="8">
        <f t="shared" si="39"/>
        <v>40669.208333333336</v>
      </c>
      <c r="T621" s="8">
        <f t="shared" si="36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7"/>
        <v>2.6802325581395348</v>
      </c>
      <c r="P622" s="5">
        <f t="shared" si="38"/>
        <v>90.0390625</v>
      </c>
      <c r="Q622" t="s">
        <v>2054</v>
      </c>
      <c r="R622" t="s">
        <v>2055</v>
      </c>
      <c r="S622" s="8">
        <f t="shared" si="39"/>
        <v>42559.208333333328</v>
      </c>
      <c r="T622" s="8">
        <f t="shared" si="36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7"/>
        <v>6.1980078125000002</v>
      </c>
      <c r="P623" s="5">
        <f t="shared" si="38"/>
        <v>74.006063432835816</v>
      </c>
      <c r="Q623" t="s">
        <v>2039</v>
      </c>
      <c r="R623" t="s">
        <v>2040</v>
      </c>
      <c r="S623" s="8">
        <f t="shared" si="39"/>
        <v>42626.208333333328</v>
      </c>
      <c r="T623" s="8">
        <f t="shared" si="36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7"/>
        <v>3.1301587301587303E-2</v>
      </c>
      <c r="P624" s="5">
        <f t="shared" si="38"/>
        <v>92.4375</v>
      </c>
      <c r="Q624" t="s">
        <v>2035</v>
      </c>
      <c r="R624" t="s">
        <v>2045</v>
      </c>
      <c r="S624" s="8">
        <f t="shared" si="39"/>
        <v>43205.208333333328</v>
      </c>
      <c r="T624" s="8">
        <f t="shared" si="36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7"/>
        <v>1.5992152704135738</v>
      </c>
      <c r="P625" s="5">
        <f t="shared" si="38"/>
        <v>55.999257333828446</v>
      </c>
      <c r="Q625" t="s">
        <v>2039</v>
      </c>
      <c r="R625" t="s">
        <v>2040</v>
      </c>
      <c r="S625" s="8">
        <f t="shared" si="39"/>
        <v>42201.208333333328</v>
      </c>
      <c r="T625" s="8">
        <f t="shared" si="36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7"/>
        <v>2.793921568627451</v>
      </c>
      <c r="P626" s="5">
        <f t="shared" si="38"/>
        <v>32.983796296296298</v>
      </c>
      <c r="Q626" t="s">
        <v>2054</v>
      </c>
      <c r="R626" t="s">
        <v>2055</v>
      </c>
      <c r="S626" s="8">
        <f t="shared" si="39"/>
        <v>42029.25</v>
      </c>
      <c r="T626" s="8">
        <f t="shared" si="36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7"/>
        <v>0.77373333333333338</v>
      </c>
      <c r="P627" s="5">
        <f t="shared" si="38"/>
        <v>93.596774193548384</v>
      </c>
      <c r="Q627" t="s">
        <v>2039</v>
      </c>
      <c r="R627" t="s">
        <v>2040</v>
      </c>
      <c r="S627" s="8">
        <f t="shared" si="39"/>
        <v>43857.25</v>
      </c>
      <c r="T627" s="8">
        <f t="shared" si="36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7"/>
        <v>2.0632812500000002</v>
      </c>
      <c r="P628" s="5">
        <f t="shared" si="38"/>
        <v>69.867724867724874</v>
      </c>
      <c r="Q628" t="s">
        <v>2039</v>
      </c>
      <c r="R628" t="s">
        <v>2040</v>
      </c>
      <c r="S628" s="8">
        <f t="shared" si="39"/>
        <v>40449.208333333336</v>
      </c>
      <c r="T628" s="8">
        <f t="shared" si="36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7"/>
        <v>6.9424999999999999</v>
      </c>
      <c r="P629" s="5">
        <f t="shared" si="38"/>
        <v>72.129870129870127</v>
      </c>
      <c r="Q629" t="s">
        <v>2033</v>
      </c>
      <c r="R629" t="s">
        <v>2034</v>
      </c>
      <c r="S629" s="8">
        <f t="shared" si="39"/>
        <v>40345.208333333336</v>
      </c>
      <c r="T629" s="8">
        <f t="shared" si="36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7"/>
        <v>1.5178947368421052</v>
      </c>
      <c r="P630" s="5">
        <f t="shared" si="38"/>
        <v>30.041666666666668</v>
      </c>
      <c r="Q630" t="s">
        <v>2035</v>
      </c>
      <c r="R630" t="s">
        <v>2045</v>
      </c>
      <c r="S630" s="8">
        <f t="shared" si="39"/>
        <v>40455.208333333336</v>
      </c>
      <c r="T630" s="8">
        <f t="shared" si="36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7"/>
        <v>0.64582072176949945</v>
      </c>
      <c r="P631" s="5">
        <f t="shared" si="38"/>
        <v>73.968000000000004</v>
      </c>
      <c r="Q631" t="s">
        <v>2039</v>
      </c>
      <c r="R631" t="s">
        <v>2040</v>
      </c>
      <c r="S631" s="8">
        <f t="shared" si="39"/>
        <v>42557.208333333328</v>
      </c>
      <c r="T631" s="8">
        <f t="shared" si="36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7"/>
        <v>0.62873684210526315</v>
      </c>
      <c r="P632" s="5">
        <f t="shared" si="38"/>
        <v>68.65517241379311</v>
      </c>
      <c r="Q632" t="s">
        <v>2039</v>
      </c>
      <c r="R632" t="s">
        <v>2040</v>
      </c>
      <c r="S632" s="8">
        <f t="shared" si="39"/>
        <v>43586.208333333328</v>
      </c>
      <c r="T632" s="8">
        <f t="shared" si="36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7"/>
        <v>3.1039864864864866</v>
      </c>
      <c r="P633" s="5">
        <f t="shared" si="38"/>
        <v>59.992164544564154</v>
      </c>
      <c r="Q633" t="s">
        <v>2039</v>
      </c>
      <c r="R633" t="s">
        <v>2040</v>
      </c>
      <c r="S633" s="8">
        <f t="shared" si="39"/>
        <v>43550.208333333328</v>
      </c>
      <c r="T633" s="8">
        <f t="shared" si="36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7"/>
        <v>0.42859916782246882</v>
      </c>
      <c r="P634" s="5">
        <f t="shared" si="38"/>
        <v>111.15827338129496</v>
      </c>
      <c r="Q634" t="s">
        <v>2039</v>
      </c>
      <c r="R634" t="s">
        <v>2040</v>
      </c>
      <c r="S634" s="8">
        <f t="shared" si="39"/>
        <v>41945.208333333336</v>
      </c>
      <c r="T634" s="8">
        <f t="shared" si="36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7"/>
        <v>0.83119402985074631</v>
      </c>
      <c r="P635" s="5">
        <f t="shared" si="38"/>
        <v>53.038095238095238</v>
      </c>
      <c r="Q635" t="s">
        <v>2041</v>
      </c>
      <c r="R635" t="s">
        <v>2049</v>
      </c>
      <c r="S635" s="8">
        <f t="shared" si="39"/>
        <v>42315.25</v>
      </c>
      <c r="T635" s="8">
        <f t="shared" si="36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7"/>
        <v>0.78531302876480547</v>
      </c>
      <c r="P636" s="5">
        <f t="shared" si="38"/>
        <v>55.985524728588658</v>
      </c>
      <c r="Q636" t="s">
        <v>2041</v>
      </c>
      <c r="R636" t="s">
        <v>2060</v>
      </c>
      <c r="S636" s="8">
        <f t="shared" si="39"/>
        <v>42819.208333333328</v>
      </c>
      <c r="T636" s="8">
        <f t="shared" si="36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7"/>
        <v>1.1409352517985611</v>
      </c>
      <c r="P637" s="5">
        <f t="shared" si="38"/>
        <v>69.986760812003524</v>
      </c>
      <c r="Q637" t="s">
        <v>2041</v>
      </c>
      <c r="R637" t="s">
        <v>2060</v>
      </c>
      <c r="S637" s="8">
        <f t="shared" si="39"/>
        <v>41314.25</v>
      </c>
      <c r="T637" s="8">
        <f t="shared" si="36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7"/>
        <v>0.64537683358624176</v>
      </c>
      <c r="P638" s="5">
        <f t="shared" si="38"/>
        <v>48.998079877112133</v>
      </c>
      <c r="Q638" t="s">
        <v>2041</v>
      </c>
      <c r="R638" t="s">
        <v>2049</v>
      </c>
      <c r="S638" s="8">
        <f t="shared" si="39"/>
        <v>40926.25</v>
      </c>
      <c r="T638" s="8">
        <f t="shared" si="36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7"/>
        <v>0.79411764705882348</v>
      </c>
      <c r="P639" s="5">
        <f t="shared" si="38"/>
        <v>103.84615384615384</v>
      </c>
      <c r="Q639" t="s">
        <v>2039</v>
      </c>
      <c r="R639" t="s">
        <v>2040</v>
      </c>
      <c r="S639" s="8">
        <f t="shared" si="39"/>
        <v>42688.25</v>
      </c>
      <c r="T639" s="8">
        <f t="shared" si="36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7"/>
        <v>0.11419117647058824</v>
      </c>
      <c r="P640" s="5">
        <f t="shared" si="38"/>
        <v>99.127659574468083</v>
      </c>
      <c r="Q640" t="s">
        <v>2039</v>
      </c>
      <c r="R640" t="s">
        <v>2040</v>
      </c>
      <c r="S640" s="8">
        <f t="shared" si="39"/>
        <v>40386.208333333336</v>
      </c>
      <c r="T640" s="8">
        <f t="shared" si="36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7"/>
        <v>0.56186046511627907</v>
      </c>
      <c r="P641" s="5">
        <f t="shared" si="38"/>
        <v>107.37777777777778</v>
      </c>
      <c r="Q641" t="s">
        <v>2041</v>
      </c>
      <c r="R641" t="s">
        <v>2044</v>
      </c>
      <c r="S641" s="8">
        <f t="shared" si="39"/>
        <v>43309.208333333328</v>
      </c>
      <c r="T641" s="8">
        <f t="shared" si="36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7"/>
        <v>0.16501669449081802</v>
      </c>
      <c r="P642" s="5">
        <f t="shared" si="38"/>
        <v>76.922178988326849</v>
      </c>
      <c r="Q642" t="s">
        <v>2039</v>
      </c>
      <c r="R642" t="s">
        <v>2040</v>
      </c>
      <c r="S642" s="8">
        <f t="shared" si="39"/>
        <v>42387.25</v>
      </c>
      <c r="T642" s="8">
        <f t="shared" si="36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37"/>
        <v>1.1996808510638297</v>
      </c>
      <c r="P643" s="5">
        <f t="shared" si="38"/>
        <v>58.128865979381445</v>
      </c>
      <c r="Q643" t="s">
        <v>2039</v>
      </c>
      <c r="R643" t="s">
        <v>2040</v>
      </c>
      <c r="S643" s="8">
        <f t="shared" si="39"/>
        <v>42786.25</v>
      </c>
      <c r="T643" s="8">
        <f t="shared" ref="T643:T706" si="40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41">E644/D644</f>
        <v>1.4545652173913044</v>
      </c>
      <c r="P644" s="5">
        <f t="shared" ref="P644:P707" si="42">E644/G644</f>
        <v>103.73643410852713</v>
      </c>
      <c r="Q644" t="s">
        <v>2037</v>
      </c>
      <c r="R644" t="s">
        <v>2046</v>
      </c>
      <c r="S644" s="8">
        <f t="shared" ref="S644:S707" si="43">(((J644/60)/60)/24)+DATE(1970,1,1)</f>
        <v>43451.25</v>
      </c>
      <c r="T644" s="8">
        <f t="shared" si="40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1"/>
        <v>2.2138255033557046</v>
      </c>
      <c r="P645" s="5">
        <f t="shared" si="42"/>
        <v>87.962666666666664</v>
      </c>
      <c r="Q645" t="s">
        <v>2039</v>
      </c>
      <c r="R645" t="s">
        <v>2040</v>
      </c>
      <c r="S645" s="8">
        <f t="shared" si="43"/>
        <v>42795.25</v>
      </c>
      <c r="T645" s="8">
        <f t="shared" si="40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1"/>
        <v>0.48396694214876035</v>
      </c>
      <c r="P646" s="5">
        <f t="shared" si="42"/>
        <v>28</v>
      </c>
      <c r="Q646" t="s">
        <v>2039</v>
      </c>
      <c r="R646" t="s">
        <v>2040</v>
      </c>
      <c r="S646" s="8">
        <f t="shared" si="43"/>
        <v>43452.25</v>
      </c>
      <c r="T646" s="8">
        <f t="shared" si="40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1"/>
        <v>0.92911504424778757</v>
      </c>
      <c r="P647" s="5">
        <f t="shared" si="42"/>
        <v>37.999361294443261</v>
      </c>
      <c r="Q647" t="s">
        <v>2035</v>
      </c>
      <c r="R647" t="s">
        <v>2036</v>
      </c>
      <c r="S647" s="8">
        <f t="shared" si="43"/>
        <v>43369.208333333328</v>
      </c>
      <c r="T647" s="8">
        <f t="shared" si="40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1"/>
        <v>0.88599797365754818</v>
      </c>
      <c r="P648" s="5">
        <f t="shared" si="42"/>
        <v>29.999313893653515</v>
      </c>
      <c r="Q648" t="s">
        <v>2050</v>
      </c>
      <c r="R648" t="s">
        <v>2051</v>
      </c>
      <c r="S648" s="8">
        <f t="shared" si="43"/>
        <v>41346.208333333336</v>
      </c>
      <c r="T648" s="8">
        <f t="shared" si="40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1"/>
        <v>0.41399999999999998</v>
      </c>
      <c r="P649" s="5">
        <f t="shared" si="42"/>
        <v>103.5</v>
      </c>
      <c r="Q649" t="s">
        <v>2047</v>
      </c>
      <c r="R649" t="s">
        <v>2059</v>
      </c>
      <c r="S649" s="8">
        <f t="shared" si="43"/>
        <v>43199.208333333328</v>
      </c>
      <c r="T649" s="8">
        <f t="shared" si="40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1"/>
        <v>0.63056795131845844</v>
      </c>
      <c r="P650" s="5">
        <f t="shared" si="42"/>
        <v>85.994467496542185</v>
      </c>
      <c r="Q650" t="s">
        <v>2033</v>
      </c>
      <c r="R650" t="s">
        <v>2034</v>
      </c>
      <c r="S650" s="8">
        <f t="shared" si="43"/>
        <v>42922.208333333328</v>
      </c>
      <c r="T650" s="8">
        <f t="shared" si="40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1"/>
        <v>0.48482333607230893</v>
      </c>
      <c r="P651" s="5">
        <f t="shared" si="42"/>
        <v>98.011627906976742</v>
      </c>
      <c r="Q651" t="s">
        <v>2039</v>
      </c>
      <c r="R651" t="s">
        <v>2040</v>
      </c>
      <c r="S651" s="8">
        <f t="shared" si="43"/>
        <v>40471.208333333336</v>
      </c>
      <c r="T651" s="8">
        <f t="shared" si="40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1"/>
        <v>0.02</v>
      </c>
      <c r="P652" s="5">
        <f t="shared" si="42"/>
        <v>2</v>
      </c>
      <c r="Q652" t="s">
        <v>2035</v>
      </c>
      <c r="R652" t="s">
        <v>2058</v>
      </c>
      <c r="S652" s="8">
        <f t="shared" si="43"/>
        <v>41828.208333333336</v>
      </c>
      <c r="T652" s="8">
        <f t="shared" si="40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1"/>
        <v>0.88479410269445857</v>
      </c>
      <c r="P653" s="5">
        <f t="shared" si="42"/>
        <v>44.994570837642193</v>
      </c>
      <c r="Q653" t="s">
        <v>2041</v>
      </c>
      <c r="R653" t="s">
        <v>2052</v>
      </c>
      <c r="S653" s="8">
        <f t="shared" si="43"/>
        <v>41692.25</v>
      </c>
      <c r="T653" s="8">
        <f t="shared" si="40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1"/>
        <v>1.2684</v>
      </c>
      <c r="P654" s="5">
        <f t="shared" si="42"/>
        <v>31.012224938875306</v>
      </c>
      <c r="Q654" t="s">
        <v>2037</v>
      </c>
      <c r="R654" t="s">
        <v>2038</v>
      </c>
      <c r="S654" s="8">
        <f t="shared" si="43"/>
        <v>42587.208333333328</v>
      </c>
      <c r="T654" s="8">
        <f t="shared" si="40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1"/>
        <v>23.388333333333332</v>
      </c>
      <c r="P655" s="5">
        <f t="shared" si="42"/>
        <v>59.970085470085472</v>
      </c>
      <c r="Q655" t="s">
        <v>2037</v>
      </c>
      <c r="R655" t="s">
        <v>2038</v>
      </c>
      <c r="S655" s="8">
        <f t="shared" si="43"/>
        <v>42468.208333333328</v>
      </c>
      <c r="T655" s="8">
        <f t="shared" si="40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1"/>
        <v>5.0838857142857146</v>
      </c>
      <c r="P656" s="5">
        <f t="shared" si="42"/>
        <v>58.9973474801061</v>
      </c>
      <c r="Q656" t="s">
        <v>2035</v>
      </c>
      <c r="R656" t="s">
        <v>2057</v>
      </c>
      <c r="S656" s="8">
        <f t="shared" si="43"/>
        <v>42240.208333333328</v>
      </c>
      <c r="T656" s="8">
        <f t="shared" si="40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1"/>
        <v>1.9147826086956521</v>
      </c>
      <c r="P657" s="5">
        <f t="shared" si="42"/>
        <v>50.045454545454547</v>
      </c>
      <c r="Q657" t="s">
        <v>2054</v>
      </c>
      <c r="R657" t="s">
        <v>2055</v>
      </c>
      <c r="S657" s="8">
        <f t="shared" si="43"/>
        <v>42796.25</v>
      </c>
      <c r="T657" s="8">
        <f t="shared" si="40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1"/>
        <v>0.42127533783783783</v>
      </c>
      <c r="P658" s="5">
        <f t="shared" si="42"/>
        <v>98.966269841269835</v>
      </c>
      <c r="Q658" t="s">
        <v>2033</v>
      </c>
      <c r="R658" t="s">
        <v>2034</v>
      </c>
      <c r="S658" s="8">
        <f t="shared" si="43"/>
        <v>43097.25</v>
      </c>
      <c r="T658" s="8">
        <f t="shared" si="40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1"/>
        <v>8.2400000000000001E-2</v>
      </c>
      <c r="P659" s="5">
        <f t="shared" si="42"/>
        <v>58.857142857142854</v>
      </c>
      <c r="Q659" t="s">
        <v>2041</v>
      </c>
      <c r="R659" t="s">
        <v>2063</v>
      </c>
      <c r="S659" s="8">
        <f t="shared" si="43"/>
        <v>43096.25</v>
      </c>
      <c r="T659" s="8">
        <f t="shared" si="40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1"/>
        <v>0.60064638783269964</v>
      </c>
      <c r="P660" s="5">
        <f t="shared" si="42"/>
        <v>81.010256410256417</v>
      </c>
      <c r="Q660" t="s">
        <v>2035</v>
      </c>
      <c r="R660" t="s">
        <v>2036</v>
      </c>
      <c r="S660" s="8">
        <f t="shared" si="43"/>
        <v>42246.208333333328</v>
      </c>
      <c r="T660" s="8">
        <f t="shared" si="40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1"/>
        <v>0.47232808616404309</v>
      </c>
      <c r="P661" s="5">
        <f t="shared" si="42"/>
        <v>76.013333333333335</v>
      </c>
      <c r="Q661" t="s">
        <v>2041</v>
      </c>
      <c r="R661" t="s">
        <v>2042</v>
      </c>
      <c r="S661" s="8">
        <f t="shared" si="43"/>
        <v>40570.25</v>
      </c>
      <c r="T661" s="8">
        <f t="shared" si="40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1"/>
        <v>0.81736263736263737</v>
      </c>
      <c r="P662" s="5">
        <f t="shared" si="42"/>
        <v>96.597402597402592</v>
      </c>
      <c r="Q662" t="s">
        <v>2039</v>
      </c>
      <c r="R662" t="s">
        <v>2040</v>
      </c>
      <c r="S662" s="8">
        <f t="shared" si="43"/>
        <v>42237.208333333328</v>
      </c>
      <c r="T662" s="8">
        <f t="shared" si="40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1"/>
        <v>0.54187265917603</v>
      </c>
      <c r="P663" s="5">
        <f t="shared" si="42"/>
        <v>76.957446808510639</v>
      </c>
      <c r="Q663" t="s">
        <v>2035</v>
      </c>
      <c r="R663" t="s">
        <v>2058</v>
      </c>
      <c r="S663" s="8">
        <f t="shared" si="43"/>
        <v>40996.208333333336</v>
      </c>
      <c r="T663" s="8">
        <f t="shared" si="40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1"/>
        <v>0.97868131868131869</v>
      </c>
      <c r="P664" s="5">
        <f t="shared" si="42"/>
        <v>67.984732824427482</v>
      </c>
      <c r="Q664" t="s">
        <v>2039</v>
      </c>
      <c r="R664" t="s">
        <v>2040</v>
      </c>
      <c r="S664" s="8">
        <f t="shared" si="43"/>
        <v>43443.25</v>
      </c>
      <c r="T664" s="8">
        <f t="shared" si="40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1"/>
        <v>0.77239999999999998</v>
      </c>
      <c r="P665" s="5">
        <f t="shared" si="42"/>
        <v>88.781609195402297</v>
      </c>
      <c r="Q665" t="s">
        <v>2039</v>
      </c>
      <c r="R665" t="s">
        <v>2040</v>
      </c>
      <c r="S665" s="8">
        <f t="shared" si="43"/>
        <v>40458.208333333336</v>
      </c>
      <c r="T665" s="8">
        <f t="shared" si="40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1"/>
        <v>0.33464735516372796</v>
      </c>
      <c r="P666" s="5">
        <f t="shared" si="42"/>
        <v>24.99623706491063</v>
      </c>
      <c r="Q666" t="s">
        <v>2035</v>
      </c>
      <c r="R666" t="s">
        <v>2058</v>
      </c>
      <c r="S666" s="8">
        <f t="shared" si="43"/>
        <v>40959.25</v>
      </c>
      <c r="T666" s="8">
        <f t="shared" si="40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1"/>
        <v>2.3958823529411766</v>
      </c>
      <c r="P667" s="5">
        <f t="shared" si="42"/>
        <v>44.922794117647058</v>
      </c>
      <c r="Q667" t="s">
        <v>2041</v>
      </c>
      <c r="R667" t="s">
        <v>2042</v>
      </c>
      <c r="S667" s="8">
        <f t="shared" si="43"/>
        <v>40733.208333333336</v>
      </c>
      <c r="T667" s="8">
        <f t="shared" si="40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1"/>
        <v>0.64032258064516134</v>
      </c>
      <c r="P668" s="5">
        <f t="shared" si="42"/>
        <v>79.400000000000006</v>
      </c>
      <c r="Q668" t="s">
        <v>2039</v>
      </c>
      <c r="R668" t="s">
        <v>2040</v>
      </c>
      <c r="S668" s="8">
        <f t="shared" si="43"/>
        <v>41516.208333333336</v>
      </c>
      <c r="T668" s="8">
        <f t="shared" si="40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1"/>
        <v>1.7615942028985507</v>
      </c>
      <c r="P669" s="5">
        <f t="shared" si="42"/>
        <v>29.009546539379475</v>
      </c>
      <c r="Q669" t="s">
        <v>2064</v>
      </c>
      <c r="R669" t="s">
        <v>2065</v>
      </c>
      <c r="S669" s="8">
        <f t="shared" si="43"/>
        <v>41892.208333333336</v>
      </c>
      <c r="T669" s="8">
        <f t="shared" si="40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1"/>
        <v>0.20338181818181819</v>
      </c>
      <c r="P670" s="5">
        <f t="shared" si="42"/>
        <v>73.59210526315789</v>
      </c>
      <c r="Q670" t="s">
        <v>2039</v>
      </c>
      <c r="R670" t="s">
        <v>2040</v>
      </c>
      <c r="S670" s="8">
        <f t="shared" si="43"/>
        <v>41122.208333333336</v>
      </c>
      <c r="T670" s="8">
        <f t="shared" si="40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1"/>
        <v>3.5864754098360656</v>
      </c>
      <c r="P671" s="5">
        <f t="shared" si="42"/>
        <v>107.97038864898211</v>
      </c>
      <c r="Q671" t="s">
        <v>2039</v>
      </c>
      <c r="R671" t="s">
        <v>2040</v>
      </c>
      <c r="S671" s="8">
        <f t="shared" si="43"/>
        <v>42912.208333333328</v>
      </c>
      <c r="T671" s="8">
        <f t="shared" si="40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1"/>
        <v>4.6885802469135802</v>
      </c>
      <c r="P672" s="5">
        <f t="shared" si="42"/>
        <v>68.987284287011803</v>
      </c>
      <c r="Q672" t="s">
        <v>2035</v>
      </c>
      <c r="R672" t="s">
        <v>2045</v>
      </c>
      <c r="S672" s="8">
        <f t="shared" si="43"/>
        <v>42425.25</v>
      </c>
      <c r="T672" s="8">
        <f t="shared" si="40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1"/>
        <v>1.220563524590164</v>
      </c>
      <c r="P673" s="5">
        <f t="shared" si="42"/>
        <v>111.02236719478098</v>
      </c>
      <c r="Q673" t="s">
        <v>2039</v>
      </c>
      <c r="R673" t="s">
        <v>2040</v>
      </c>
      <c r="S673" s="8">
        <f t="shared" si="43"/>
        <v>40390.208333333336</v>
      </c>
      <c r="T673" s="8">
        <f t="shared" si="40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1"/>
        <v>0.55931783729156137</v>
      </c>
      <c r="P674" s="5">
        <f t="shared" si="42"/>
        <v>24.997515808491418</v>
      </c>
      <c r="Q674" t="s">
        <v>2039</v>
      </c>
      <c r="R674" t="s">
        <v>2040</v>
      </c>
      <c r="S674" s="8">
        <f t="shared" si="43"/>
        <v>43180.208333333328</v>
      </c>
      <c r="T674" s="8">
        <f t="shared" si="40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1"/>
        <v>0.43660714285714286</v>
      </c>
      <c r="P675" s="5">
        <f t="shared" si="42"/>
        <v>42.155172413793103</v>
      </c>
      <c r="Q675" t="s">
        <v>2035</v>
      </c>
      <c r="R675" t="s">
        <v>2045</v>
      </c>
      <c r="S675" s="8">
        <f t="shared" si="43"/>
        <v>42475.208333333328</v>
      </c>
      <c r="T675" s="8">
        <f t="shared" si="40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1"/>
        <v>0.33538371411833628</v>
      </c>
      <c r="P676" s="5">
        <f t="shared" si="42"/>
        <v>47.003284072249592</v>
      </c>
      <c r="Q676" t="s">
        <v>2054</v>
      </c>
      <c r="R676" t="s">
        <v>2055</v>
      </c>
      <c r="S676" s="8">
        <f t="shared" si="43"/>
        <v>40774.208333333336</v>
      </c>
      <c r="T676" s="8">
        <f t="shared" si="40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1"/>
        <v>1.2297938144329896</v>
      </c>
      <c r="P677" s="5">
        <f t="shared" si="42"/>
        <v>36.0392749244713</v>
      </c>
      <c r="Q677" t="s">
        <v>2064</v>
      </c>
      <c r="R677" t="s">
        <v>2065</v>
      </c>
      <c r="S677" s="8">
        <f t="shared" si="43"/>
        <v>43719.208333333328</v>
      </c>
      <c r="T677" s="8">
        <f t="shared" si="40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1"/>
        <v>1.8974959871589085</v>
      </c>
      <c r="P678" s="5">
        <f t="shared" si="42"/>
        <v>101.03760683760684</v>
      </c>
      <c r="Q678" t="s">
        <v>2054</v>
      </c>
      <c r="R678" t="s">
        <v>2055</v>
      </c>
      <c r="S678" s="8">
        <f t="shared" si="43"/>
        <v>41178.208333333336</v>
      </c>
      <c r="T678" s="8">
        <f t="shared" si="40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1"/>
        <v>0.83622641509433959</v>
      </c>
      <c r="P679" s="5">
        <f t="shared" si="42"/>
        <v>39.927927927927925</v>
      </c>
      <c r="Q679" t="s">
        <v>2047</v>
      </c>
      <c r="R679" t="s">
        <v>2053</v>
      </c>
      <c r="S679" s="8">
        <f t="shared" si="43"/>
        <v>42561.208333333328</v>
      </c>
      <c r="T679" s="8">
        <f t="shared" si="40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1"/>
        <v>0.17968844221105529</v>
      </c>
      <c r="P680" s="5">
        <f t="shared" si="42"/>
        <v>83.158139534883716</v>
      </c>
      <c r="Q680" t="s">
        <v>2041</v>
      </c>
      <c r="R680" t="s">
        <v>2044</v>
      </c>
      <c r="S680" s="8">
        <f t="shared" si="43"/>
        <v>43484.25</v>
      </c>
      <c r="T680" s="8">
        <f t="shared" si="40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1"/>
        <v>10.365</v>
      </c>
      <c r="P681" s="5">
        <f t="shared" si="42"/>
        <v>39.97520661157025</v>
      </c>
      <c r="Q681" t="s">
        <v>2033</v>
      </c>
      <c r="R681" t="s">
        <v>2034</v>
      </c>
      <c r="S681" s="8">
        <f t="shared" si="43"/>
        <v>43756.208333333328</v>
      </c>
      <c r="T681" s="8">
        <f t="shared" si="40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1"/>
        <v>0.97405219780219776</v>
      </c>
      <c r="P682" s="5">
        <f t="shared" si="42"/>
        <v>47.993908629441627</v>
      </c>
      <c r="Q682" t="s">
        <v>2050</v>
      </c>
      <c r="R682" t="s">
        <v>2061</v>
      </c>
      <c r="S682" s="8">
        <f t="shared" si="43"/>
        <v>43813.25</v>
      </c>
      <c r="T682" s="8">
        <f t="shared" si="40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1"/>
        <v>0.86386203150461705</v>
      </c>
      <c r="P683" s="5">
        <f t="shared" si="42"/>
        <v>95.978877489438744</v>
      </c>
      <c r="Q683" t="s">
        <v>2039</v>
      </c>
      <c r="R683" t="s">
        <v>2040</v>
      </c>
      <c r="S683" s="8">
        <f t="shared" si="43"/>
        <v>40898.25</v>
      </c>
      <c r="T683" s="8">
        <f t="shared" si="40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1"/>
        <v>1.5016666666666667</v>
      </c>
      <c r="P684" s="5">
        <f t="shared" si="42"/>
        <v>78.728155339805824</v>
      </c>
      <c r="Q684" t="s">
        <v>2039</v>
      </c>
      <c r="R684" t="s">
        <v>2040</v>
      </c>
      <c r="S684" s="8">
        <f t="shared" si="43"/>
        <v>41619.25</v>
      </c>
      <c r="T684" s="8">
        <f t="shared" si="40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1"/>
        <v>3.5843478260869563</v>
      </c>
      <c r="P685" s="5">
        <f t="shared" si="42"/>
        <v>56.081632653061227</v>
      </c>
      <c r="Q685" t="s">
        <v>2039</v>
      </c>
      <c r="R685" t="s">
        <v>2040</v>
      </c>
      <c r="S685" s="8">
        <f t="shared" si="43"/>
        <v>43359.208333333328</v>
      </c>
      <c r="T685" s="8">
        <f t="shared" si="40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1"/>
        <v>5.4285714285714288</v>
      </c>
      <c r="P686" s="5">
        <f t="shared" si="42"/>
        <v>69.090909090909093</v>
      </c>
      <c r="Q686" t="s">
        <v>2047</v>
      </c>
      <c r="R686" t="s">
        <v>2048</v>
      </c>
      <c r="S686" s="8">
        <f t="shared" si="43"/>
        <v>40358.208333333336</v>
      </c>
      <c r="T686" s="8">
        <f t="shared" si="40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1"/>
        <v>0.67500714285714281</v>
      </c>
      <c r="P687" s="5">
        <f t="shared" si="42"/>
        <v>102.05291576673866</v>
      </c>
      <c r="Q687" t="s">
        <v>2039</v>
      </c>
      <c r="R687" t="s">
        <v>2040</v>
      </c>
      <c r="S687" s="8">
        <f t="shared" si="43"/>
        <v>42239.208333333328</v>
      </c>
      <c r="T687" s="8">
        <f t="shared" si="40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1"/>
        <v>1.9174666666666667</v>
      </c>
      <c r="P688" s="5">
        <f t="shared" si="42"/>
        <v>107.32089552238806</v>
      </c>
      <c r="Q688" t="s">
        <v>2037</v>
      </c>
      <c r="R688" t="s">
        <v>2046</v>
      </c>
      <c r="S688" s="8">
        <f t="shared" si="43"/>
        <v>43186.208333333328</v>
      </c>
      <c r="T688" s="8">
        <f t="shared" si="40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1"/>
        <v>9.32</v>
      </c>
      <c r="P689" s="5">
        <f t="shared" si="42"/>
        <v>51.970260223048328</v>
      </c>
      <c r="Q689" t="s">
        <v>2039</v>
      </c>
      <c r="R689" t="s">
        <v>2040</v>
      </c>
      <c r="S689" s="8">
        <f t="shared" si="43"/>
        <v>42806.25</v>
      </c>
      <c r="T689" s="8">
        <f t="shared" si="40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1"/>
        <v>4.2927586206896553</v>
      </c>
      <c r="P690" s="5">
        <f t="shared" si="42"/>
        <v>71.137142857142862</v>
      </c>
      <c r="Q690" t="s">
        <v>2041</v>
      </c>
      <c r="R690" t="s">
        <v>2060</v>
      </c>
      <c r="S690" s="8">
        <f t="shared" si="43"/>
        <v>43475.25</v>
      </c>
      <c r="T690" s="8">
        <f t="shared" si="40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1"/>
        <v>1.0065753424657535</v>
      </c>
      <c r="P691" s="5">
        <f t="shared" si="42"/>
        <v>106.49275362318841</v>
      </c>
      <c r="Q691" t="s">
        <v>2037</v>
      </c>
      <c r="R691" t="s">
        <v>2038</v>
      </c>
      <c r="S691" s="8">
        <f t="shared" si="43"/>
        <v>41576.208333333336</v>
      </c>
      <c r="T691" s="8">
        <f t="shared" si="40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1"/>
        <v>2.266111111111111</v>
      </c>
      <c r="P692" s="5">
        <f t="shared" si="42"/>
        <v>42.93684210526316</v>
      </c>
      <c r="Q692" t="s">
        <v>2041</v>
      </c>
      <c r="R692" t="s">
        <v>2042</v>
      </c>
      <c r="S692" s="8">
        <f t="shared" si="43"/>
        <v>40874.25</v>
      </c>
      <c r="T692" s="8">
        <f t="shared" si="40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1"/>
        <v>1.4238</v>
      </c>
      <c r="P693" s="5">
        <f t="shared" si="42"/>
        <v>30.037974683544302</v>
      </c>
      <c r="Q693" t="s">
        <v>2041</v>
      </c>
      <c r="R693" t="s">
        <v>2042</v>
      </c>
      <c r="S693" s="8">
        <f t="shared" si="43"/>
        <v>41185.208333333336</v>
      </c>
      <c r="T693" s="8">
        <f t="shared" si="40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1"/>
        <v>0.90633333333333332</v>
      </c>
      <c r="P694" s="5">
        <f t="shared" si="42"/>
        <v>70.623376623376629</v>
      </c>
      <c r="Q694" t="s">
        <v>2035</v>
      </c>
      <c r="R694" t="s">
        <v>2036</v>
      </c>
      <c r="S694" s="8">
        <f t="shared" si="43"/>
        <v>43655.208333333328</v>
      </c>
      <c r="T694" s="8">
        <f t="shared" si="40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1"/>
        <v>0.63966740576496672</v>
      </c>
      <c r="P695" s="5">
        <f t="shared" si="42"/>
        <v>66.016018306636155</v>
      </c>
      <c r="Q695" t="s">
        <v>2039</v>
      </c>
      <c r="R695" t="s">
        <v>2040</v>
      </c>
      <c r="S695" s="8">
        <f t="shared" si="43"/>
        <v>43025.208333333328</v>
      </c>
      <c r="T695" s="8">
        <f t="shared" si="40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1"/>
        <v>0.84131868131868137</v>
      </c>
      <c r="P696" s="5">
        <f t="shared" si="42"/>
        <v>96.911392405063296</v>
      </c>
      <c r="Q696" t="s">
        <v>2039</v>
      </c>
      <c r="R696" t="s">
        <v>2040</v>
      </c>
      <c r="S696" s="8">
        <f t="shared" si="43"/>
        <v>43066.25</v>
      </c>
      <c r="T696" s="8">
        <f t="shared" si="40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1"/>
        <v>1.3393478260869565</v>
      </c>
      <c r="P697" s="5">
        <f t="shared" si="42"/>
        <v>62.867346938775512</v>
      </c>
      <c r="Q697" t="s">
        <v>2035</v>
      </c>
      <c r="R697" t="s">
        <v>2036</v>
      </c>
      <c r="S697" s="8">
        <f t="shared" si="43"/>
        <v>42322.25</v>
      </c>
      <c r="T697" s="8">
        <f t="shared" si="40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1"/>
        <v>0.59042047531992692</v>
      </c>
      <c r="P698" s="5">
        <f t="shared" si="42"/>
        <v>108.98537682789652</v>
      </c>
      <c r="Q698" t="s">
        <v>2039</v>
      </c>
      <c r="R698" t="s">
        <v>2040</v>
      </c>
      <c r="S698" s="8">
        <f t="shared" si="43"/>
        <v>42114.208333333328</v>
      </c>
      <c r="T698" s="8">
        <f t="shared" si="40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1"/>
        <v>1.5280062063615205</v>
      </c>
      <c r="P699" s="5">
        <f t="shared" si="42"/>
        <v>26.999314599040439</v>
      </c>
      <c r="Q699" t="s">
        <v>2035</v>
      </c>
      <c r="R699" t="s">
        <v>2043</v>
      </c>
      <c r="S699" s="8">
        <f t="shared" si="43"/>
        <v>43190.208333333328</v>
      </c>
      <c r="T699" s="8">
        <f t="shared" si="40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1"/>
        <v>4.466912114014252</v>
      </c>
      <c r="P700" s="5">
        <f t="shared" si="42"/>
        <v>65.004147943311438</v>
      </c>
      <c r="Q700" t="s">
        <v>2037</v>
      </c>
      <c r="R700" t="s">
        <v>2046</v>
      </c>
      <c r="S700" s="8">
        <f t="shared" si="43"/>
        <v>40871.25</v>
      </c>
      <c r="T700" s="8">
        <f t="shared" si="40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1"/>
        <v>0.8439189189189189</v>
      </c>
      <c r="P701" s="5">
        <f t="shared" si="42"/>
        <v>111.51785714285714</v>
      </c>
      <c r="Q701" t="s">
        <v>2041</v>
      </c>
      <c r="R701" t="s">
        <v>2044</v>
      </c>
      <c r="S701" s="8">
        <f t="shared" si="43"/>
        <v>43641.208333333328</v>
      </c>
      <c r="T701" s="8">
        <f t="shared" si="40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1"/>
        <v>0.03</v>
      </c>
      <c r="P702" s="5">
        <f t="shared" si="42"/>
        <v>3</v>
      </c>
      <c r="Q702" t="s">
        <v>2037</v>
      </c>
      <c r="R702" t="s">
        <v>2046</v>
      </c>
      <c r="S702" s="8">
        <f t="shared" si="43"/>
        <v>40203.25</v>
      </c>
      <c r="T702" s="8">
        <f t="shared" si="40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1"/>
        <v>1.7502692307692307</v>
      </c>
      <c r="P703" s="5">
        <f t="shared" si="42"/>
        <v>110.99268292682927</v>
      </c>
      <c r="Q703" t="s">
        <v>2039</v>
      </c>
      <c r="R703" t="s">
        <v>2040</v>
      </c>
      <c r="S703" s="8">
        <f t="shared" si="43"/>
        <v>40629.208333333336</v>
      </c>
      <c r="T703" s="8">
        <f t="shared" si="40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1"/>
        <v>0.54137931034482756</v>
      </c>
      <c r="P704" s="5">
        <f t="shared" si="42"/>
        <v>56.746987951807228</v>
      </c>
      <c r="Q704" t="s">
        <v>2037</v>
      </c>
      <c r="R704" t="s">
        <v>2046</v>
      </c>
      <c r="S704" s="8">
        <f t="shared" si="43"/>
        <v>41477.208333333336</v>
      </c>
      <c r="T704" s="8">
        <f t="shared" si="40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1"/>
        <v>3.1187381703470032</v>
      </c>
      <c r="P705" s="5">
        <f t="shared" si="42"/>
        <v>97.020608439646708</v>
      </c>
      <c r="Q705" t="s">
        <v>2047</v>
      </c>
      <c r="R705" t="s">
        <v>2059</v>
      </c>
      <c r="S705" s="8">
        <f t="shared" si="43"/>
        <v>41020.208333333336</v>
      </c>
      <c r="T705" s="8">
        <f t="shared" si="40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1"/>
        <v>1.2278160919540231</v>
      </c>
      <c r="P706" s="5">
        <f t="shared" si="42"/>
        <v>92.08620689655173</v>
      </c>
      <c r="Q706" t="s">
        <v>2041</v>
      </c>
      <c r="R706" t="s">
        <v>2049</v>
      </c>
      <c r="S706" s="8">
        <f t="shared" si="43"/>
        <v>42555.208333333328</v>
      </c>
      <c r="T706" s="8">
        <f t="shared" si="40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1"/>
        <v>0.99026517383618151</v>
      </c>
      <c r="P707" s="5">
        <f t="shared" si="42"/>
        <v>82.986666666666665</v>
      </c>
      <c r="Q707" t="s">
        <v>2047</v>
      </c>
      <c r="R707" t="s">
        <v>2048</v>
      </c>
      <c r="S707" s="8">
        <f t="shared" si="43"/>
        <v>41619.25</v>
      </c>
      <c r="T707" s="8">
        <f t="shared" ref="T707:T770" si="44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45">E708/D708</f>
        <v>1.278468634686347</v>
      </c>
      <c r="P708" s="5">
        <f t="shared" ref="P708:P771" si="46">E708/G708</f>
        <v>103.03791821561339</v>
      </c>
      <c r="Q708" t="s">
        <v>2037</v>
      </c>
      <c r="R708" t="s">
        <v>2038</v>
      </c>
      <c r="S708" s="8">
        <f t="shared" ref="S708:S771" si="47">(((J708/60)/60)/24)+DATE(1970,1,1)</f>
        <v>43471.25</v>
      </c>
      <c r="T708" s="8">
        <f t="shared" si="44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5"/>
        <v>1.5861643835616439</v>
      </c>
      <c r="P709" s="5">
        <f t="shared" si="46"/>
        <v>68.922619047619051</v>
      </c>
      <c r="Q709" t="s">
        <v>2041</v>
      </c>
      <c r="R709" t="s">
        <v>2044</v>
      </c>
      <c r="S709" s="8">
        <f t="shared" si="47"/>
        <v>43442.25</v>
      </c>
      <c r="T709" s="8">
        <f t="shared" si="44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5"/>
        <v>7.0705882352941174</v>
      </c>
      <c r="P710" s="5">
        <f t="shared" si="46"/>
        <v>87.737226277372258</v>
      </c>
      <c r="Q710" t="s">
        <v>2039</v>
      </c>
      <c r="R710" t="s">
        <v>2040</v>
      </c>
      <c r="S710" s="8">
        <f t="shared" si="47"/>
        <v>42877.208333333328</v>
      </c>
      <c r="T710" s="8">
        <f t="shared" si="44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5"/>
        <v>1.4238775510204082</v>
      </c>
      <c r="P711" s="5">
        <f t="shared" si="46"/>
        <v>75.021505376344081</v>
      </c>
      <c r="Q711" t="s">
        <v>2039</v>
      </c>
      <c r="R711" t="s">
        <v>2040</v>
      </c>
      <c r="S711" s="8">
        <f t="shared" si="47"/>
        <v>41018.208333333336</v>
      </c>
      <c r="T711" s="8">
        <f t="shared" si="44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5"/>
        <v>1.4786046511627906</v>
      </c>
      <c r="P712" s="5">
        <f t="shared" si="46"/>
        <v>50.863999999999997</v>
      </c>
      <c r="Q712" t="s">
        <v>2039</v>
      </c>
      <c r="R712" t="s">
        <v>2040</v>
      </c>
      <c r="S712" s="8">
        <f t="shared" si="47"/>
        <v>43295.208333333328</v>
      </c>
      <c r="T712" s="8">
        <f t="shared" si="44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5"/>
        <v>0.20322580645161289</v>
      </c>
      <c r="P713" s="5">
        <f t="shared" si="46"/>
        <v>90</v>
      </c>
      <c r="Q713" t="s">
        <v>2039</v>
      </c>
      <c r="R713" t="s">
        <v>2040</v>
      </c>
      <c r="S713" s="8">
        <f t="shared" si="47"/>
        <v>42393.25</v>
      </c>
      <c r="T713" s="8">
        <f t="shared" si="44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5"/>
        <v>18.40625</v>
      </c>
      <c r="P714" s="5">
        <f t="shared" si="46"/>
        <v>72.896039603960389</v>
      </c>
      <c r="Q714" t="s">
        <v>2039</v>
      </c>
      <c r="R714" t="s">
        <v>2040</v>
      </c>
      <c r="S714" s="8">
        <f t="shared" si="47"/>
        <v>42559.208333333328</v>
      </c>
      <c r="T714" s="8">
        <f t="shared" si="44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5"/>
        <v>1.6194202898550725</v>
      </c>
      <c r="P715" s="5">
        <f t="shared" si="46"/>
        <v>108.48543689320388</v>
      </c>
      <c r="Q715" t="s">
        <v>2047</v>
      </c>
      <c r="R715" t="s">
        <v>2056</v>
      </c>
      <c r="S715" s="8">
        <f t="shared" si="47"/>
        <v>42604.208333333328</v>
      </c>
      <c r="T715" s="8">
        <f t="shared" si="44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5"/>
        <v>4.7282077922077921</v>
      </c>
      <c r="P716" s="5">
        <f t="shared" si="46"/>
        <v>101.98095238095237</v>
      </c>
      <c r="Q716" t="s">
        <v>2035</v>
      </c>
      <c r="R716" t="s">
        <v>2036</v>
      </c>
      <c r="S716" s="8">
        <f t="shared" si="47"/>
        <v>41870.208333333336</v>
      </c>
      <c r="T716" s="8">
        <f t="shared" si="44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5"/>
        <v>0.24466101694915254</v>
      </c>
      <c r="P717" s="5">
        <f t="shared" si="46"/>
        <v>44.009146341463413</v>
      </c>
      <c r="Q717" t="s">
        <v>2050</v>
      </c>
      <c r="R717" t="s">
        <v>2061</v>
      </c>
      <c r="S717" s="8">
        <f t="shared" si="47"/>
        <v>40397.208333333336</v>
      </c>
      <c r="T717" s="8">
        <f t="shared" si="44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5"/>
        <v>5.1764999999999999</v>
      </c>
      <c r="P718" s="5">
        <f t="shared" si="46"/>
        <v>65.942675159235662</v>
      </c>
      <c r="Q718" t="s">
        <v>2039</v>
      </c>
      <c r="R718" t="s">
        <v>2040</v>
      </c>
      <c r="S718" s="8">
        <f t="shared" si="47"/>
        <v>41465.208333333336</v>
      </c>
      <c r="T718" s="8">
        <f t="shared" si="44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5"/>
        <v>2.4764285714285714</v>
      </c>
      <c r="P719" s="5">
        <f t="shared" si="46"/>
        <v>24.987387387387386</v>
      </c>
      <c r="Q719" t="s">
        <v>2041</v>
      </c>
      <c r="R719" t="s">
        <v>2042</v>
      </c>
      <c r="S719" s="8">
        <f t="shared" si="47"/>
        <v>40777.208333333336</v>
      </c>
      <c r="T719" s="8">
        <f t="shared" si="44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5"/>
        <v>1.0020481927710843</v>
      </c>
      <c r="P720" s="5">
        <f t="shared" si="46"/>
        <v>28.003367003367003</v>
      </c>
      <c r="Q720" t="s">
        <v>2037</v>
      </c>
      <c r="R720" t="s">
        <v>2046</v>
      </c>
      <c r="S720" s="8">
        <f t="shared" si="47"/>
        <v>41442.208333333336</v>
      </c>
      <c r="T720" s="8">
        <f t="shared" si="44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5"/>
        <v>1.53</v>
      </c>
      <c r="P721" s="5">
        <f t="shared" si="46"/>
        <v>85.829268292682926</v>
      </c>
      <c r="Q721" t="s">
        <v>2047</v>
      </c>
      <c r="R721" t="s">
        <v>2053</v>
      </c>
      <c r="S721" s="8">
        <f t="shared" si="47"/>
        <v>41058.208333333336</v>
      </c>
      <c r="T721" s="8">
        <f t="shared" si="44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5"/>
        <v>0.37091954022988505</v>
      </c>
      <c r="P722" s="5">
        <f t="shared" si="46"/>
        <v>84.921052631578945</v>
      </c>
      <c r="Q722" t="s">
        <v>2039</v>
      </c>
      <c r="R722" t="s">
        <v>2040</v>
      </c>
      <c r="S722" s="8">
        <f t="shared" si="47"/>
        <v>43152.25</v>
      </c>
      <c r="T722" s="8">
        <f t="shared" si="44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5"/>
        <v>4.3923948220064728E-2</v>
      </c>
      <c r="P723" s="5">
        <f t="shared" si="46"/>
        <v>90.483333333333334</v>
      </c>
      <c r="Q723" t="s">
        <v>2035</v>
      </c>
      <c r="R723" t="s">
        <v>2036</v>
      </c>
      <c r="S723" s="8">
        <f t="shared" si="47"/>
        <v>43194.208333333328</v>
      </c>
      <c r="T723" s="8">
        <f t="shared" si="44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5"/>
        <v>1.5650721649484536</v>
      </c>
      <c r="P724" s="5">
        <f t="shared" si="46"/>
        <v>25.00197628458498</v>
      </c>
      <c r="Q724" t="s">
        <v>2041</v>
      </c>
      <c r="R724" t="s">
        <v>2042</v>
      </c>
      <c r="S724" s="8">
        <f t="shared" si="47"/>
        <v>43045.25</v>
      </c>
      <c r="T724" s="8">
        <f t="shared" si="44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5"/>
        <v>2.704081632653061</v>
      </c>
      <c r="P725" s="5">
        <f t="shared" si="46"/>
        <v>92.013888888888886</v>
      </c>
      <c r="Q725" t="s">
        <v>2039</v>
      </c>
      <c r="R725" t="s">
        <v>2040</v>
      </c>
      <c r="S725" s="8">
        <f t="shared" si="47"/>
        <v>42431.25</v>
      </c>
      <c r="T725" s="8">
        <f t="shared" si="44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5"/>
        <v>1.3405952380952382</v>
      </c>
      <c r="P726" s="5">
        <f t="shared" si="46"/>
        <v>93.066115702479337</v>
      </c>
      <c r="Q726" t="s">
        <v>2039</v>
      </c>
      <c r="R726" t="s">
        <v>2040</v>
      </c>
      <c r="S726" s="8">
        <f t="shared" si="47"/>
        <v>41934.208333333336</v>
      </c>
      <c r="T726" s="8">
        <f t="shared" si="44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5"/>
        <v>0.50398033126293995</v>
      </c>
      <c r="P727" s="5">
        <f t="shared" si="46"/>
        <v>61.008145363408524</v>
      </c>
      <c r="Q727" t="s">
        <v>2050</v>
      </c>
      <c r="R727" t="s">
        <v>2061</v>
      </c>
      <c r="S727" s="8">
        <f t="shared" si="47"/>
        <v>41958.25</v>
      </c>
      <c r="T727" s="8">
        <f t="shared" si="44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5"/>
        <v>0.88815837937384901</v>
      </c>
      <c r="P728" s="5">
        <f t="shared" si="46"/>
        <v>92.036259541984734</v>
      </c>
      <c r="Q728" t="s">
        <v>2039</v>
      </c>
      <c r="R728" t="s">
        <v>2040</v>
      </c>
      <c r="S728" s="8">
        <f t="shared" si="47"/>
        <v>40476.208333333336</v>
      </c>
      <c r="T728" s="8">
        <f t="shared" si="44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5"/>
        <v>1.65</v>
      </c>
      <c r="P729" s="5">
        <f t="shared" si="46"/>
        <v>81.132596685082873</v>
      </c>
      <c r="Q729" t="s">
        <v>2037</v>
      </c>
      <c r="R729" t="s">
        <v>2038</v>
      </c>
      <c r="S729" s="8">
        <f t="shared" si="47"/>
        <v>43485.25</v>
      </c>
      <c r="T729" s="8">
        <f t="shared" si="44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5"/>
        <v>0.17499999999999999</v>
      </c>
      <c r="P730" s="5">
        <f t="shared" si="46"/>
        <v>73.5</v>
      </c>
      <c r="Q730" t="s">
        <v>2039</v>
      </c>
      <c r="R730" t="s">
        <v>2040</v>
      </c>
      <c r="S730" s="8">
        <f t="shared" si="47"/>
        <v>42515.208333333328</v>
      </c>
      <c r="T730" s="8">
        <f t="shared" si="44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5"/>
        <v>1.8566071428571429</v>
      </c>
      <c r="P731" s="5">
        <f t="shared" si="46"/>
        <v>85.221311475409834</v>
      </c>
      <c r="Q731" t="s">
        <v>2041</v>
      </c>
      <c r="R731" t="s">
        <v>2044</v>
      </c>
      <c r="S731" s="8">
        <f t="shared" si="47"/>
        <v>41309.25</v>
      </c>
      <c r="T731" s="8">
        <f t="shared" si="44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5"/>
        <v>4.1266319444444441</v>
      </c>
      <c r="P732" s="5">
        <f t="shared" si="46"/>
        <v>110.96825396825396</v>
      </c>
      <c r="Q732" t="s">
        <v>2037</v>
      </c>
      <c r="R732" t="s">
        <v>2046</v>
      </c>
      <c r="S732" s="8">
        <f t="shared" si="47"/>
        <v>42147.208333333328</v>
      </c>
      <c r="T732" s="8">
        <f t="shared" si="44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5"/>
        <v>0.90249999999999997</v>
      </c>
      <c r="P733" s="5">
        <f t="shared" si="46"/>
        <v>32.968036529680369</v>
      </c>
      <c r="Q733" t="s">
        <v>2037</v>
      </c>
      <c r="R733" t="s">
        <v>2038</v>
      </c>
      <c r="S733" s="8">
        <f t="shared" si="47"/>
        <v>42939.208333333328</v>
      </c>
      <c r="T733" s="8">
        <f t="shared" si="44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5"/>
        <v>0.91984615384615387</v>
      </c>
      <c r="P734" s="5">
        <f t="shared" si="46"/>
        <v>96.005352363960753</v>
      </c>
      <c r="Q734" t="s">
        <v>2035</v>
      </c>
      <c r="R734" t="s">
        <v>2036</v>
      </c>
      <c r="S734" s="8">
        <f t="shared" si="47"/>
        <v>42816.208333333328</v>
      </c>
      <c r="T734" s="8">
        <f t="shared" si="44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5"/>
        <v>5.2700632911392402</v>
      </c>
      <c r="P735" s="5">
        <f t="shared" si="46"/>
        <v>84.96632653061225</v>
      </c>
      <c r="Q735" t="s">
        <v>2035</v>
      </c>
      <c r="R735" t="s">
        <v>2057</v>
      </c>
      <c r="S735" s="8">
        <f t="shared" si="47"/>
        <v>41844.208333333336</v>
      </c>
      <c r="T735" s="8">
        <f t="shared" si="44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5"/>
        <v>3.1914285714285713</v>
      </c>
      <c r="P736" s="5">
        <f t="shared" si="46"/>
        <v>25.007462686567163</v>
      </c>
      <c r="Q736" t="s">
        <v>2039</v>
      </c>
      <c r="R736" t="s">
        <v>2040</v>
      </c>
      <c r="S736" s="8">
        <f t="shared" si="47"/>
        <v>42763.25</v>
      </c>
      <c r="T736" s="8">
        <f t="shared" si="44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5"/>
        <v>3.5418867924528303</v>
      </c>
      <c r="P737" s="5">
        <f t="shared" si="46"/>
        <v>65.998995479658461</v>
      </c>
      <c r="Q737" t="s">
        <v>2054</v>
      </c>
      <c r="R737" t="s">
        <v>2055</v>
      </c>
      <c r="S737" s="8">
        <f t="shared" si="47"/>
        <v>42459.208333333328</v>
      </c>
      <c r="T737" s="8">
        <f t="shared" si="44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5"/>
        <v>0.32896103896103895</v>
      </c>
      <c r="P738" s="5">
        <f t="shared" si="46"/>
        <v>87.34482758620689</v>
      </c>
      <c r="Q738" t="s">
        <v>2047</v>
      </c>
      <c r="R738" t="s">
        <v>2048</v>
      </c>
      <c r="S738" s="8">
        <f t="shared" si="47"/>
        <v>42055.25</v>
      </c>
      <c r="T738" s="8">
        <f t="shared" si="44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5"/>
        <v>1.358918918918919</v>
      </c>
      <c r="P739" s="5">
        <f t="shared" si="46"/>
        <v>27.933333333333334</v>
      </c>
      <c r="Q739" t="s">
        <v>2035</v>
      </c>
      <c r="R739" t="s">
        <v>2045</v>
      </c>
      <c r="S739" s="8">
        <f t="shared" si="47"/>
        <v>42685.25</v>
      </c>
      <c r="T739" s="8">
        <f t="shared" si="44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5"/>
        <v>2.0843373493975904E-2</v>
      </c>
      <c r="P740" s="5">
        <f t="shared" si="46"/>
        <v>103.8</v>
      </c>
      <c r="Q740" t="s">
        <v>2039</v>
      </c>
      <c r="R740" t="s">
        <v>2040</v>
      </c>
      <c r="S740" s="8">
        <f t="shared" si="47"/>
        <v>41959.25</v>
      </c>
      <c r="T740" s="8">
        <f t="shared" si="44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5"/>
        <v>0.61</v>
      </c>
      <c r="P741" s="5">
        <f t="shared" si="46"/>
        <v>31.937172774869111</v>
      </c>
      <c r="Q741" t="s">
        <v>2035</v>
      </c>
      <c r="R741" t="s">
        <v>2045</v>
      </c>
      <c r="S741" s="8">
        <f t="shared" si="47"/>
        <v>41089.208333333336</v>
      </c>
      <c r="T741" s="8">
        <f t="shared" si="44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5"/>
        <v>0.30037735849056602</v>
      </c>
      <c r="P742" s="5">
        <f t="shared" si="46"/>
        <v>99.5</v>
      </c>
      <c r="Q742" t="s">
        <v>2039</v>
      </c>
      <c r="R742" t="s">
        <v>2040</v>
      </c>
      <c r="S742" s="8">
        <f t="shared" si="47"/>
        <v>42769.25</v>
      </c>
      <c r="T742" s="8">
        <f t="shared" si="44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5"/>
        <v>11.791666666666666</v>
      </c>
      <c r="P743" s="5">
        <f t="shared" si="46"/>
        <v>108.84615384615384</v>
      </c>
      <c r="Q743" t="s">
        <v>2039</v>
      </c>
      <c r="R743" t="s">
        <v>2040</v>
      </c>
      <c r="S743" s="8">
        <f t="shared" si="47"/>
        <v>40321.208333333336</v>
      </c>
      <c r="T743" s="8">
        <f t="shared" si="44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5"/>
        <v>11.260833333333334</v>
      </c>
      <c r="P744" s="5">
        <f t="shared" si="46"/>
        <v>110.76229508196721</v>
      </c>
      <c r="Q744" t="s">
        <v>2035</v>
      </c>
      <c r="R744" t="s">
        <v>2043</v>
      </c>
      <c r="S744" s="8">
        <f t="shared" si="47"/>
        <v>40197.25</v>
      </c>
      <c r="T744" s="8">
        <f t="shared" si="44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5"/>
        <v>0.12923076923076923</v>
      </c>
      <c r="P745" s="5">
        <f t="shared" si="46"/>
        <v>29.647058823529413</v>
      </c>
      <c r="Q745" t="s">
        <v>2039</v>
      </c>
      <c r="R745" t="s">
        <v>2040</v>
      </c>
      <c r="S745" s="8">
        <f t="shared" si="47"/>
        <v>42298.208333333328</v>
      </c>
      <c r="T745" s="8">
        <f t="shared" si="44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5"/>
        <v>7.12</v>
      </c>
      <c r="P746" s="5">
        <f t="shared" si="46"/>
        <v>101.71428571428571</v>
      </c>
      <c r="Q746" t="s">
        <v>2039</v>
      </c>
      <c r="R746" t="s">
        <v>2040</v>
      </c>
      <c r="S746" s="8">
        <f t="shared" si="47"/>
        <v>43322.208333333328</v>
      </c>
      <c r="T746" s="8">
        <f t="shared" si="44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5"/>
        <v>0.30304347826086958</v>
      </c>
      <c r="P747" s="5">
        <f t="shared" si="46"/>
        <v>61.5</v>
      </c>
      <c r="Q747" t="s">
        <v>2037</v>
      </c>
      <c r="R747" t="s">
        <v>2046</v>
      </c>
      <c r="S747" s="8">
        <f t="shared" si="47"/>
        <v>40328.208333333336</v>
      </c>
      <c r="T747" s="8">
        <f t="shared" si="44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5"/>
        <v>2.1250896057347672</v>
      </c>
      <c r="P748" s="5">
        <f t="shared" si="46"/>
        <v>35</v>
      </c>
      <c r="Q748" t="s">
        <v>2037</v>
      </c>
      <c r="R748" t="s">
        <v>2038</v>
      </c>
      <c r="S748" s="8">
        <f t="shared" si="47"/>
        <v>40825.208333333336</v>
      </c>
      <c r="T748" s="8">
        <f t="shared" si="44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5"/>
        <v>2.2885714285714287</v>
      </c>
      <c r="P749" s="5">
        <f t="shared" si="46"/>
        <v>40.049999999999997</v>
      </c>
      <c r="Q749" t="s">
        <v>2039</v>
      </c>
      <c r="R749" t="s">
        <v>2040</v>
      </c>
      <c r="S749" s="8">
        <f t="shared" si="47"/>
        <v>40423.208333333336</v>
      </c>
      <c r="T749" s="8">
        <f t="shared" si="44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5"/>
        <v>0.34959979476654696</v>
      </c>
      <c r="P750" s="5">
        <f t="shared" si="46"/>
        <v>110.97231270358306</v>
      </c>
      <c r="Q750" t="s">
        <v>2041</v>
      </c>
      <c r="R750" t="s">
        <v>2049</v>
      </c>
      <c r="S750" s="8">
        <f t="shared" si="47"/>
        <v>40238.25</v>
      </c>
      <c r="T750" s="8">
        <f t="shared" si="44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5"/>
        <v>1.5729069767441861</v>
      </c>
      <c r="P751" s="5">
        <f t="shared" si="46"/>
        <v>36.959016393442624</v>
      </c>
      <c r="Q751" t="s">
        <v>2037</v>
      </c>
      <c r="R751" t="s">
        <v>2046</v>
      </c>
      <c r="S751" s="8">
        <f t="shared" si="47"/>
        <v>41920.208333333336</v>
      </c>
      <c r="T751" s="8">
        <f t="shared" si="44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5"/>
        <v>0.01</v>
      </c>
      <c r="P752" s="5">
        <f t="shared" si="46"/>
        <v>1</v>
      </c>
      <c r="Q752" t="s">
        <v>2035</v>
      </c>
      <c r="R752" t="s">
        <v>2043</v>
      </c>
      <c r="S752" s="8">
        <f t="shared" si="47"/>
        <v>40360.208333333336</v>
      </c>
      <c r="T752" s="8">
        <f t="shared" si="44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5"/>
        <v>2.3230555555555554</v>
      </c>
      <c r="P753" s="5">
        <f t="shared" si="46"/>
        <v>30.974074074074075</v>
      </c>
      <c r="Q753" t="s">
        <v>2047</v>
      </c>
      <c r="R753" t="s">
        <v>2048</v>
      </c>
      <c r="S753" s="8">
        <f t="shared" si="47"/>
        <v>42446.208333333328</v>
      </c>
      <c r="T753" s="8">
        <f t="shared" si="44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5"/>
        <v>0.92448275862068963</v>
      </c>
      <c r="P754" s="5">
        <f t="shared" si="46"/>
        <v>47.035087719298247</v>
      </c>
      <c r="Q754" t="s">
        <v>2039</v>
      </c>
      <c r="R754" t="s">
        <v>2040</v>
      </c>
      <c r="S754" s="8">
        <f t="shared" si="47"/>
        <v>40395.208333333336</v>
      </c>
      <c r="T754" s="8">
        <f t="shared" si="44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5"/>
        <v>2.5670212765957445</v>
      </c>
      <c r="P755" s="5">
        <f t="shared" si="46"/>
        <v>88.065693430656935</v>
      </c>
      <c r="Q755" t="s">
        <v>2054</v>
      </c>
      <c r="R755" t="s">
        <v>2055</v>
      </c>
      <c r="S755" s="8">
        <f t="shared" si="47"/>
        <v>40321.208333333336</v>
      </c>
      <c r="T755" s="8">
        <f t="shared" si="44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5"/>
        <v>1.6847017045454546</v>
      </c>
      <c r="P756" s="5">
        <f t="shared" si="46"/>
        <v>37.005616224648989</v>
      </c>
      <c r="Q756" t="s">
        <v>2039</v>
      </c>
      <c r="R756" t="s">
        <v>2040</v>
      </c>
      <c r="S756" s="8">
        <f t="shared" si="47"/>
        <v>41210.208333333336</v>
      </c>
      <c r="T756" s="8">
        <f t="shared" si="44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5"/>
        <v>1.6657777777777778</v>
      </c>
      <c r="P757" s="5">
        <f t="shared" si="46"/>
        <v>26.027777777777779</v>
      </c>
      <c r="Q757" t="s">
        <v>2039</v>
      </c>
      <c r="R757" t="s">
        <v>2040</v>
      </c>
      <c r="S757" s="8">
        <f t="shared" si="47"/>
        <v>43096.25</v>
      </c>
      <c r="T757" s="8">
        <f t="shared" si="44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5"/>
        <v>7.7207692307692311</v>
      </c>
      <c r="P758" s="5">
        <f t="shared" si="46"/>
        <v>67.817567567567565</v>
      </c>
      <c r="Q758" t="s">
        <v>2039</v>
      </c>
      <c r="R758" t="s">
        <v>2040</v>
      </c>
      <c r="S758" s="8">
        <f t="shared" si="47"/>
        <v>42024.25</v>
      </c>
      <c r="T758" s="8">
        <f t="shared" si="44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5"/>
        <v>4.0685714285714285</v>
      </c>
      <c r="P759" s="5">
        <f t="shared" si="46"/>
        <v>49.964912280701753</v>
      </c>
      <c r="Q759" t="s">
        <v>2041</v>
      </c>
      <c r="R759" t="s">
        <v>2044</v>
      </c>
      <c r="S759" s="8">
        <f t="shared" si="47"/>
        <v>40675.208333333336</v>
      </c>
      <c r="T759" s="8">
        <f t="shared" si="44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5"/>
        <v>5.6420608108108112</v>
      </c>
      <c r="P760" s="5">
        <f t="shared" si="46"/>
        <v>110.01646903820817</v>
      </c>
      <c r="Q760" t="s">
        <v>2035</v>
      </c>
      <c r="R760" t="s">
        <v>2036</v>
      </c>
      <c r="S760" s="8">
        <f t="shared" si="47"/>
        <v>41936.208333333336</v>
      </c>
      <c r="T760" s="8">
        <f t="shared" si="44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5"/>
        <v>0.6842686567164179</v>
      </c>
      <c r="P761" s="5">
        <f t="shared" si="46"/>
        <v>89.964678178963894</v>
      </c>
      <c r="Q761" t="s">
        <v>2035</v>
      </c>
      <c r="R761" t="s">
        <v>2043</v>
      </c>
      <c r="S761" s="8">
        <f t="shared" si="47"/>
        <v>43136.25</v>
      </c>
      <c r="T761" s="8">
        <f t="shared" si="44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5"/>
        <v>0.34351966873706002</v>
      </c>
      <c r="P762" s="5">
        <f t="shared" si="46"/>
        <v>79.009523809523813</v>
      </c>
      <c r="Q762" t="s">
        <v>2050</v>
      </c>
      <c r="R762" t="s">
        <v>2051</v>
      </c>
      <c r="S762" s="8">
        <f t="shared" si="47"/>
        <v>43678.208333333328</v>
      </c>
      <c r="T762" s="8">
        <f t="shared" si="44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5"/>
        <v>6.5545454545454547</v>
      </c>
      <c r="P763" s="5">
        <f t="shared" si="46"/>
        <v>86.867469879518069</v>
      </c>
      <c r="Q763" t="s">
        <v>2035</v>
      </c>
      <c r="R763" t="s">
        <v>2036</v>
      </c>
      <c r="S763" s="8">
        <f t="shared" si="47"/>
        <v>42938.208333333328</v>
      </c>
      <c r="T763" s="8">
        <f t="shared" si="44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5"/>
        <v>1.7725714285714285</v>
      </c>
      <c r="P764" s="5">
        <f t="shared" si="46"/>
        <v>62.04</v>
      </c>
      <c r="Q764" t="s">
        <v>2035</v>
      </c>
      <c r="R764" t="s">
        <v>2058</v>
      </c>
      <c r="S764" s="8">
        <f t="shared" si="47"/>
        <v>41241.25</v>
      </c>
      <c r="T764" s="8">
        <f t="shared" si="44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5"/>
        <v>1.1317857142857144</v>
      </c>
      <c r="P765" s="5">
        <f t="shared" si="46"/>
        <v>26.970212765957445</v>
      </c>
      <c r="Q765" t="s">
        <v>2039</v>
      </c>
      <c r="R765" t="s">
        <v>2040</v>
      </c>
      <c r="S765" s="8">
        <f t="shared" si="47"/>
        <v>41037.208333333336</v>
      </c>
      <c r="T765" s="8">
        <f t="shared" si="44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5"/>
        <v>7.2818181818181822</v>
      </c>
      <c r="P766" s="5">
        <f t="shared" si="46"/>
        <v>54.121621621621621</v>
      </c>
      <c r="Q766" t="s">
        <v>2035</v>
      </c>
      <c r="R766" t="s">
        <v>2036</v>
      </c>
      <c r="S766" s="8">
        <f t="shared" si="47"/>
        <v>40676.208333333336</v>
      </c>
      <c r="T766" s="8">
        <f t="shared" si="44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5"/>
        <v>2.0833333333333335</v>
      </c>
      <c r="P767" s="5">
        <f t="shared" si="46"/>
        <v>41.035353535353536</v>
      </c>
      <c r="Q767" t="s">
        <v>2035</v>
      </c>
      <c r="R767" t="s">
        <v>2045</v>
      </c>
      <c r="S767" s="8">
        <f t="shared" si="47"/>
        <v>42840.208333333328</v>
      </c>
      <c r="T767" s="8">
        <f t="shared" si="44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5"/>
        <v>0.31171232876712329</v>
      </c>
      <c r="P768" s="5">
        <f t="shared" si="46"/>
        <v>55.052419354838712</v>
      </c>
      <c r="Q768" t="s">
        <v>2041</v>
      </c>
      <c r="R768" t="s">
        <v>2063</v>
      </c>
      <c r="S768" s="8">
        <f t="shared" si="47"/>
        <v>43362.208333333328</v>
      </c>
      <c r="T768" s="8">
        <f t="shared" si="44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5"/>
        <v>0.56967078189300413</v>
      </c>
      <c r="P769" s="5">
        <f t="shared" si="46"/>
        <v>107.93762183235867</v>
      </c>
      <c r="Q769" t="s">
        <v>2047</v>
      </c>
      <c r="R769" t="s">
        <v>2059</v>
      </c>
      <c r="S769" s="8">
        <f t="shared" si="47"/>
        <v>42283.208333333328</v>
      </c>
      <c r="T769" s="8">
        <f t="shared" si="44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5"/>
        <v>2.31</v>
      </c>
      <c r="P770" s="5">
        <f t="shared" si="46"/>
        <v>73.92</v>
      </c>
      <c r="Q770" t="s">
        <v>2039</v>
      </c>
      <c r="R770" t="s">
        <v>2040</v>
      </c>
      <c r="S770" s="8">
        <f t="shared" si="47"/>
        <v>41619.25</v>
      </c>
      <c r="T770" s="8">
        <f t="shared" si="44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5"/>
        <v>0.86867834394904464</v>
      </c>
      <c r="P771" s="5">
        <f t="shared" si="46"/>
        <v>31.995894428152493</v>
      </c>
      <c r="Q771" t="s">
        <v>2050</v>
      </c>
      <c r="R771" t="s">
        <v>2051</v>
      </c>
      <c r="S771" s="8">
        <f t="shared" si="47"/>
        <v>41501.208333333336</v>
      </c>
      <c r="T771" s="8">
        <f t="shared" ref="T771:T834" si="48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49">E772/D772</f>
        <v>2.7074418604651163</v>
      </c>
      <c r="P772" s="5">
        <f t="shared" ref="P772:P835" si="50">E772/G772</f>
        <v>53.898148148148145</v>
      </c>
      <c r="Q772" t="s">
        <v>2039</v>
      </c>
      <c r="R772" t="s">
        <v>2040</v>
      </c>
      <c r="S772" s="8">
        <f t="shared" ref="S772:S835" si="51">(((J772/60)/60)/24)+DATE(1970,1,1)</f>
        <v>41743.208333333336</v>
      </c>
      <c r="T772" s="8">
        <f t="shared" si="48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9"/>
        <v>0.49446428571428569</v>
      </c>
      <c r="P773" s="5">
        <f t="shared" si="50"/>
        <v>106.5</v>
      </c>
      <c r="Q773" t="s">
        <v>2039</v>
      </c>
      <c r="R773" t="s">
        <v>2040</v>
      </c>
      <c r="S773" s="8">
        <f t="shared" si="51"/>
        <v>43491.25</v>
      </c>
      <c r="T773" s="8">
        <f t="shared" si="48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9"/>
        <v>1.1335962566844919</v>
      </c>
      <c r="P774" s="5">
        <f t="shared" si="50"/>
        <v>32.999805409612762</v>
      </c>
      <c r="Q774" t="s">
        <v>2035</v>
      </c>
      <c r="R774" t="s">
        <v>2045</v>
      </c>
      <c r="S774" s="8">
        <f t="shared" si="51"/>
        <v>43505.25</v>
      </c>
      <c r="T774" s="8">
        <f t="shared" si="48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9"/>
        <v>1.9055555555555554</v>
      </c>
      <c r="P775" s="5">
        <f t="shared" si="50"/>
        <v>43.00254993625159</v>
      </c>
      <c r="Q775" t="s">
        <v>2039</v>
      </c>
      <c r="R775" t="s">
        <v>2040</v>
      </c>
      <c r="S775" s="8">
        <f t="shared" si="51"/>
        <v>42838.208333333328</v>
      </c>
      <c r="T775" s="8">
        <f t="shared" si="48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9"/>
        <v>1.355</v>
      </c>
      <c r="P776" s="5">
        <f t="shared" si="50"/>
        <v>86.858974358974365</v>
      </c>
      <c r="Q776" t="s">
        <v>2037</v>
      </c>
      <c r="R776" t="s">
        <v>2038</v>
      </c>
      <c r="S776" s="8">
        <f t="shared" si="51"/>
        <v>42513.208333333328</v>
      </c>
      <c r="T776" s="8">
        <f t="shared" si="48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9"/>
        <v>0.10297872340425532</v>
      </c>
      <c r="P777" s="5">
        <f t="shared" si="50"/>
        <v>96.8</v>
      </c>
      <c r="Q777" t="s">
        <v>2035</v>
      </c>
      <c r="R777" t="s">
        <v>2036</v>
      </c>
      <c r="S777" s="8">
        <f t="shared" si="51"/>
        <v>41949.25</v>
      </c>
      <c r="T777" s="8">
        <f t="shared" si="48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9"/>
        <v>0.65544223826714798</v>
      </c>
      <c r="P778" s="5">
        <f t="shared" si="50"/>
        <v>32.995456610631528</v>
      </c>
      <c r="Q778" t="s">
        <v>2039</v>
      </c>
      <c r="R778" t="s">
        <v>2040</v>
      </c>
      <c r="S778" s="8">
        <f t="shared" si="51"/>
        <v>43650.208333333328</v>
      </c>
      <c r="T778" s="8">
        <f t="shared" si="48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9"/>
        <v>0.49026652452025588</v>
      </c>
      <c r="P779" s="5">
        <f t="shared" si="50"/>
        <v>68.028106508875737</v>
      </c>
      <c r="Q779" t="s">
        <v>2039</v>
      </c>
      <c r="R779" t="s">
        <v>2040</v>
      </c>
      <c r="S779" s="8">
        <f t="shared" si="51"/>
        <v>40809.208333333336</v>
      </c>
      <c r="T779" s="8">
        <f t="shared" si="48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9"/>
        <v>7.8792307692307695</v>
      </c>
      <c r="P780" s="5">
        <f t="shared" si="50"/>
        <v>58.867816091954026</v>
      </c>
      <c r="Q780" t="s">
        <v>2041</v>
      </c>
      <c r="R780" t="s">
        <v>2049</v>
      </c>
      <c r="S780" s="8">
        <f t="shared" si="51"/>
        <v>40768.208333333336</v>
      </c>
      <c r="T780" s="8">
        <f t="shared" si="48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9"/>
        <v>0.80306347746090156</v>
      </c>
      <c r="P781" s="5">
        <f t="shared" si="50"/>
        <v>105.04572803850782</v>
      </c>
      <c r="Q781" t="s">
        <v>2039</v>
      </c>
      <c r="R781" t="s">
        <v>2040</v>
      </c>
      <c r="S781" s="8">
        <f t="shared" si="51"/>
        <v>42230.208333333328</v>
      </c>
      <c r="T781" s="8">
        <f t="shared" si="48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9"/>
        <v>1.0629411764705883</v>
      </c>
      <c r="P782" s="5">
        <f t="shared" si="50"/>
        <v>33.054878048780488</v>
      </c>
      <c r="Q782" t="s">
        <v>2041</v>
      </c>
      <c r="R782" t="s">
        <v>2044</v>
      </c>
      <c r="S782" s="8">
        <f t="shared" si="51"/>
        <v>42573.208333333328</v>
      </c>
      <c r="T782" s="8">
        <f t="shared" si="48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9"/>
        <v>0.50735632183908042</v>
      </c>
      <c r="P783" s="5">
        <f t="shared" si="50"/>
        <v>78.821428571428569</v>
      </c>
      <c r="Q783" t="s">
        <v>2039</v>
      </c>
      <c r="R783" t="s">
        <v>2040</v>
      </c>
      <c r="S783" s="8">
        <f t="shared" si="51"/>
        <v>40482.208333333336</v>
      </c>
      <c r="T783" s="8">
        <f t="shared" si="48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9"/>
        <v>2.153137254901961</v>
      </c>
      <c r="P784" s="5">
        <f t="shared" si="50"/>
        <v>68.204968944099377</v>
      </c>
      <c r="Q784" t="s">
        <v>2041</v>
      </c>
      <c r="R784" t="s">
        <v>2049</v>
      </c>
      <c r="S784" s="8">
        <f t="shared" si="51"/>
        <v>40603.25</v>
      </c>
      <c r="T784" s="8">
        <f t="shared" si="48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9"/>
        <v>1.4122972972972974</v>
      </c>
      <c r="P785" s="5">
        <f t="shared" si="50"/>
        <v>75.731884057971016</v>
      </c>
      <c r="Q785" t="s">
        <v>2035</v>
      </c>
      <c r="R785" t="s">
        <v>2036</v>
      </c>
      <c r="S785" s="8">
        <f t="shared" si="51"/>
        <v>41625.25</v>
      </c>
      <c r="T785" s="8">
        <f t="shared" si="48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9"/>
        <v>1.1533745781777278</v>
      </c>
      <c r="P786" s="5">
        <f t="shared" si="50"/>
        <v>30.996070133010882</v>
      </c>
      <c r="Q786" t="s">
        <v>2037</v>
      </c>
      <c r="R786" t="s">
        <v>2038</v>
      </c>
      <c r="S786" s="8">
        <f t="shared" si="51"/>
        <v>42435.25</v>
      </c>
      <c r="T786" s="8">
        <f t="shared" si="48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9"/>
        <v>1.9311940298507462</v>
      </c>
      <c r="P787" s="5">
        <f t="shared" si="50"/>
        <v>101.88188976377953</v>
      </c>
      <c r="Q787" t="s">
        <v>2041</v>
      </c>
      <c r="R787" t="s">
        <v>2049</v>
      </c>
      <c r="S787" s="8">
        <f t="shared" si="51"/>
        <v>43582.208333333328</v>
      </c>
      <c r="T787" s="8">
        <f t="shared" si="48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9"/>
        <v>7.2973333333333334</v>
      </c>
      <c r="P788" s="5">
        <f t="shared" si="50"/>
        <v>52.879227053140099</v>
      </c>
      <c r="Q788" t="s">
        <v>2035</v>
      </c>
      <c r="R788" t="s">
        <v>2058</v>
      </c>
      <c r="S788" s="8">
        <f t="shared" si="51"/>
        <v>43186.208333333328</v>
      </c>
      <c r="T788" s="8">
        <f t="shared" si="48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9"/>
        <v>0.99663398692810456</v>
      </c>
      <c r="P789" s="5">
        <f t="shared" si="50"/>
        <v>71.005820721769496</v>
      </c>
      <c r="Q789" t="s">
        <v>2035</v>
      </c>
      <c r="R789" t="s">
        <v>2036</v>
      </c>
      <c r="S789" s="8">
        <f t="shared" si="51"/>
        <v>40684.208333333336</v>
      </c>
      <c r="T789" s="8">
        <f t="shared" si="48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9"/>
        <v>0.88166666666666671</v>
      </c>
      <c r="P790" s="5">
        <f t="shared" si="50"/>
        <v>102.38709677419355</v>
      </c>
      <c r="Q790" t="s">
        <v>2041</v>
      </c>
      <c r="R790" t="s">
        <v>2049</v>
      </c>
      <c r="S790" s="8">
        <f t="shared" si="51"/>
        <v>41202.208333333336</v>
      </c>
      <c r="T790" s="8">
        <f t="shared" si="48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9"/>
        <v>0.37233333333333335</v>
      </c>
      <c r="P791" s="5">
        <f t="shared" si="50"/>
        <v>74.466666666666669</v>
      </c>
      <c r="Q791" t="s">
        <v>2039</v>
      </c>
      <c r="R791" t="s">
        <v>2040</v>
      </c>
      <c r="S791" s="8">
        <f t="shared" si="51"/>
        <v>41786.208333333336</v>
      </c>
      <c r="T791" s="8">
        <f t="shared" si="48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9"/>
        <v>0.30540075309306081</v>
      </c>
      <c r="P792" s="5">
        <f t="shared" si="50"/>
        <v>51.009883198562441</v>
      </c>
      <c r="Q792" t="s">
        <v>2039</v>
      </c>
      <c r="R792" t="s">
        <v>2040</v>
      </c>
      <c r="S792" s="8">
        <f t="shared" si="51"/>
        <v>40223.25</v>
      </c>
      <c r="T792" s="8">
        <f t="shared" si="48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9"/>
        <v>0.25714285714285712</v>
      </c>
      <c r="P793" s="5">
        <f t="shared" si="50"/>
        <v>90</v>
      </c>
      <c r="Q793" t="s">
        <v>2033</v>
      </c>
      <c r="R793" t="s">
        <v>2034</v>
      </c>
      <c r="S793" s="8">
        <f t="shared" si="51"/>
        <v>42715.25</v>
      </c>
      <c r="T793" s="8">
        <f t="shared" si="48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9"/>
        <v>0.34</v>
      </c>
      <c r="P794" s="5">
        <f t="shared" si="50"/>
        <v>97.142857142857139</v>
      </c>
      <c r="Q794" t="s">
        <v>2039</v>
      </c>
      <c r="R794" t="s">
        <v>2040</v>
      </c>
      <c r="S794" s="8">
        <f t="shared" si="51"/>
        <v>41451.208333333336</v>
      </c>
      <c r="T794" s="8">
        <f t="shared" si="48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9"/>
        <v>11.859090909090909</v>
      </c>
      <c r="P795" s="5">
        <f t="shared" si="50"/>
        <v>72.071823204419886</v>
      </c>
      <c r="Q795" t="s">
        <v>2047</v>
      </c>
      <c r="R795" t="s">
        <v>2048</v>
      </c>
      <c r="S795" s="8">
        <f t="shared" si="51"/>
        <v>41450.208333333336</v>
      </c>
      <c r="T795" s="8">
        <f t="shared" si="48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9"/>
        <v>1.2539393939393939</v>
      </c>
      <c r="P796" s="5">
        <f t="shared" si="50"/>
        <v>75.236363636363635</v>
      </c>
      <c r="Q796" t="s">
        <v>2035</v>
      </c>
      <c r="R796" t="s">
        <v>2036</v>
      </c>
      <c r="S796" s="8">
        <f t="shared" si="51"/>
        <v>43091.25</v>
      </c>
      <c r="T796" s="8">
        <f t="shared" si="48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9"/>
        <v>0.14394366197183098</v>
      </c>
      <c r="P797" s="5">
        <f t="shared" si="50"/>
        <v>32.967741935483872</v>
      </c>
      <c r="Q797" t="s">
        <v>2041</v>
      </c>
      <c r="R797" t="s">
        <v>2044</v>
      </c>
      <c r="S797" s="8">
        <f t="shared" si="51"/>
        <v>42675.208333333328</v>
      </c>
      <c r="T797" s="8">
        <f t="shared" si="48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9"/>
        <v>0.54807692307692313</v>
      </c>
      <c r="P798" s="5">
        <f t="shared" si="50"/>
        <v>54.807692307692307</v>
      </c>
      <c r="Q798" t="s">
        <v>2050</v>
      </c>
      <c r="R798" t="s">
        <v>2061</v>
      </c>
      <c r="S798" s="8">
        <f t="shared" si="51"/>
        <v>41859.208333333336</v>
      </c>
      <c r="T798" s="8">
        <f t="shared" si="48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9"/>
        <v>1.0963157894736841</v>
      </c>
      <c r="P799" s="5">
        <f t="shared" si="50"/>
        <v>45.037837837837834</v>
      </c>
      <c r="Q799" t="s">
        <v>2037</v>
      </c>
      <c r="R799" t="s">
        <v>2038</v>
      </c>
      <c r="S799" s="8">
        <f t="shared" si="51"/>
        <v>43464.25</v>
      </c>
      <c r="T799" s="8">
        <f t="shared" si="48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9"/>
        <v>1.8847058823529412</v>
      </c>
      <c r="P800" s="5">
        <f t="shared" si="50"/>
        <v>52.958677685950413</v>
      </c>
      <c r="Q800" t="s">
        <v>2039</v>
      </c>
      <c r="R800" t="s">
        <v>2040</v>
      </c>
      <c r="S800" s="8">
        <f t="shared" si="51"/>
        <v>41060.208333333336</v>
      </c>
      <c r="T800" s="8">
        <f t="shared" si="48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9"/>
        <v>0.87008284023668636</v>
      </c>
      <c r="P801" s="5">
        <f t="shared" si="50"/>
        <v>60.017959183673469</v>
      </c>
      <c r="Q801" t="s">
        <v>2039</v>
      </c>
      <c r="R801" t="s">
        <v>2040</v>
      </c>
      <c r="S801" s="8">
        <f t="shared" si="51"/>
        <v>42399.25</v>
      </c>
      <c r="T801" s="8">
        <f t="shared" si="48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9"/>
        <v>0.01</v>
      </c>
      <c r="P802" s="5">
        <f t="shared" si="50"/>
        <v>1</v>
      </c>
      <c r="Q802" t="s">
        <v>2035</v>
      </c>
      <c r="R802" t="s">
        <v>2036</v>
      </c>
      <c r="S802" s="8">
        <f t="shared" si="51"/>
        <v>42167.208333333328</v>
      </c>
      <c r="T802" s="8">
        <f t="shared" si="48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9"/>
        <v>2.0291304347826089</v>
      </c>
      <c r="P803" s="5">
        <f t="shared" si="50"/>
        <v>44.028301886792455</v>
      </c>
      <c r="Q803" t="s">
        <v>2054</v>
      </c>
      <c r="R803" t="s">
        <v>2055</v>
      </c>
      <c r="S803" s="8">
        <f t="shared" si="51"/>
        <v>43830.25</v>
      </c>
      <c r="T803" s="8">
        <f t="shared" si="48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9"/>
        <v>1.9703225806451612</v>
      </c>
      <c r="P804" s="5">
        <f t="shared" si="50"/>
        <v>86.028169014084511</v>
      </c>
      <c r="Q804" t="s">
        <v>2054</v>
      </c>
      <c r="R804" t="s">
        <v>2055</v>
      </c>
      <c r="S804" s="8">
        <f t="shared" si="51"/>
        <v>43650.208333333328</v>
      </c>
      <c r="T804" s="8">
        <f t="shared" si="48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9"/>
        <v>1.07</v>
      </c>
      <c r="P805" s="5">
        <f t="shared" si="50"/>
        <v>28.012875536480685</v>
      </c>
      <c r="Q805" t="s">
        <v>2039</v>
      </c>
      <c r="R805" t="s">
        <v>2040</v>
      </c>
      <c r="S805" s="8">
        <f t="shared" si="51"/>
        <v>43492.25</v>
      </c>
      <c r="T805" s="8">
        <f t="shared" si="48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9"/>
        <v>2.6873076923076922</v>
      </c>
      <c r="P806" s="5">
        <f t="shared" si="50"/>
        <v>32.050458715596328</v>
      </c>
      <c r="Q806" t="s">
        <v>2035</v>
      </c>
      <c r="R806" t="s">
        <v>2036</v>
      </c>
      <c r="S806" s="8">
        <f t="shared" si="51"/>
        <v>43102.25</v>
      </c>
      <c r="T806" s="8">
        <f t="shared" si="48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9"/>
        <v>0.50845360824742269</v>
      </c>
      <c r="P807" s="5">
        <f t="shared" si="50"/>
        <v>73.611940298507463</v>
      </c>
      <c r="Q807" t="s">
        <v>2041</v>
      </c>
      <c r="R807" t="s">
        <v>2042</v>
      </c>
      <c r="S807" s="8">
        <f t="shared" si="51"/>
        <v>41958.25</v>
      </c>
      <c r="T807" s="8">
        <f t="shared" si="48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9"/>
        <v>11.802857142857142</v>
      </c>
      <c r="P808" s="5">
        <f t="shared" si="50"/>
        <v>108.71052631578948</v>
      </c>
      <c r="Q808" t="s">
        <v>2041</v>
      </c>
      <c r="R808" t="s">
        <v>2044</v>
      </c>
      <c r="S808" s="8">
        <f t="shared" si="51"/>
        <v>40973.25</v>
      </c>
      <c r="T808" s="8">
        <f t="shared" si="48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9"/>
        <v>2.64</v>
      </c>
      <c r="P809" s="5">
        <f t="shared" si="50"/>
        <v>42.97674418604651</v>
      </c>
      <c r="Q809" t="s">
        <v>2039</v>
      </c>
      <c r="R809" t="s">
        <v>2040</v>
      </c>
      <c r="S809" s="8">
        <f t="shared" si="51"/>
        <v>43753.208333333328</v>
      </c>
      <c r="T809" s="8">
        <f t="shared" si="48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9"/>
        <v>0.30442307692307691</v>
      </c>
      <c r="P810" s="5">
        <f t="shared" si="50"/>
        <v>83.315789473684205</v>
      </c>
      <c r="Q810" t="s">
        <v>2033</v>
      </c>
      <c r="R810" t="s">
        <v>2034</v>
      </c>
      <c r="S810" s="8">
        <f t="shared" si="51"/>
        <v>42507.208333333328</v>
      </c>
      <c r="T810" s="8">
        <f t="shared" si="48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9"/>
        <v>0.62880681818181816</v>
      </c>
      <c r="P811" s="5">
        <f t="shared" si="50"/>
        <v>42</v>
      </c>
      <c r="Q811" t="s">
        <v>2041</v>
      </c>
      <c r="R811" t="s">
        <v>2042</v>
      </c>
      <c r="S811" s="8">
        <f t="shared" si="51"/>
        <v>41135.208333333336</v>
      </c>
      <c r="T811" s="8">
        <f t="shared" si="48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9"/>
        <v>1.9312499999999999</v>
      </c>
      <c r="P812" s="5">
        <f t="shared" si="50"/>
        <v>55.927601809954751</v>
      </c>
      <c r="Q812" t="s">
        <v>2039</v>
      </c>
      <c r="R812" t="s">
        <v>2040</v>
      </c>
      <c r="S812" s="8">
        <f t="shared" si="51"/>
        <v>43067.25</v>
      </c>
      <c r="T812" s="8">
        <f t="shared" si="48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9"/>
        <v>0.77102702702702708</v>
      </c>
      <c r="P813" s="5">
        <f t="shared" si="50"/>
        <v>105.03681885125184</v>
      </c>
      <c r="Q813" t="s">
        <v>2050</v>
      </c>
      <c r="R813" t="s">
        <v>2051</v>
      </c>
      <c r="S813" s="8">
        <f t="shared" si="51"/>
        <v>42378.25</v>
      </c>
      <c r="T813" s="8">
        <f t="shared" si="48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9"/>
        <v>2.2552763819095478</v>
      </c>
      <c r="P814" s="5">
        <f t="shared" si="50"/>
        <v>48</v>
      </c>
      <c r="Q814" t="s">
        <v>2047</v>
      </c>
      <c r="R814" t="s">
        <v>2048</v>
      </c>
      <c r="S814" s="8">
        <f t="shared" si="51"/>
        <v>43206.208333333328</v>
      </c>
      <c r="T814" s="8">
        <f t="shared" si="48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9"/>
        <v>2.3940625</v>
      </c>
      <c r="P815" s="5">
        <f t="shared" si="50"/>
        <v>112.66176470588235</v>
      </c>
      <c r="Q815" t="s">
        <v>2050</v>
      </c>
      <c r="R815" t="s">
        <v>2051</v>
      </c>
      <c r="S815" s="8">
        <f t="shared" si="51"/>
        <v>41148.208333333336</v>
      </c>
      <c r="T815" s="8">
        <f t="shared" si="48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9"/>
        <v>0.921875</v>
      </c>
      <c r="P816" s="5">
        <f t="shared" si="50"/>
        <v>81.944444444444443</v>
      </c>
      <c r="Q816" t="s">
        <v>2035</v>
      </c>
      <c r="R816" t="s">
        <v>2036</v>
      </c>
      <c r="S816" s="8">
        <f t="shared" si="51"/>
        <v>42517.208333333328</v>
      </c>
      <c r="T816" s="8">
        <f t="shared" si="48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9"/>
        <v>1.3023333333333333</v>
      </c>
      <c r="P817" s="5">
        <f t="shared" si="50"/>
        <v>64.049180327868854</v>
      </c>
      <c r="Q817" t="s">
        <v>2035</v>
      </c>
      <c r="R817" t="s">
        <v>2036</v>
      </c>
      <c r="S817" s="8">
        <f t="shared" si="51"/>
        <v>43068.25</v>
      </c>
      <c r="T817" s="8">
        <f t="shared" si="48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9"/>
        <v>6.1521739130434785</v>
      </c>
      <c r="P818" s="5">
        <f t="shared" si="50"/>
        <v>106.39097744360902</v>
      </c>
      <c r="Q818" t="s">
        <v>2039</v>
      </c>
      <c r="R818" t="s">
        <v>2040</v>
      </c>
      <c r="S818" s="8">
        <f t="shared" si="51"/>
        <v>41680.25</v>
      </c>
      <c r="T818" s="8">
        <f t="shared" si="48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9"/>
        <v>3.687953216374269</v>
      </c>
      <c r="P819" s="5">
        <f t="shared" si="50"/>
        <v>76.011249497790274</v>
      </c>
      <c r="Q819" t="s">
        <v>2047</v>
      </c>
      <c r="R819" t="s">
        <v>2048</v>
      </c>
      <c r="S819" s="8">
        <f t="shared" si="51"/>
        <v>43589.208333333328</v>
      </c>
      <c r="T819" s="8">
        <f t="shared" si="48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9"/>
        <v>10.948571428571428</v>
      </c>
      <c r="P820" s="5">
        <f t="shared" si="50"/>
        <v>111.07246376811594</v>
      </c>
      <c r="Q820" t="s">
        <v>2039</v>
      </c>
      <c r="R820" t="s">
        <v>2040</v>
      </c>
      <c r="S820" s="8">
        <f t="shared" si="51"/>
        <v>43486.25</v>
      </c>
      <c r="T820" s="8">
        <f t="shared" si="48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9"/>
        <v>0.50662921348314605</v>
      </c>
      <c r="P821" s="5">
        <f t="shared" si="50"/>
        <v>95.936170212765958</v>
      </c>
      <c r="Q821" t="s">
        <v>2050</v>
      </c>
      <c r="R821" t="s">
        <v>2051</v>
      </c>
      <c r="S821" s="8">
        <f t="shared" si="51"/>
        <v>41237.25</v>
      </c>
      <c r="T821" s="8">
        <f t="shared" si="48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9"/>
        <v>8.0060000000000002</v>
      </c>
      <c r="P822" s="5">
        <f t="shared" si="50"/>
        <v>43.043010752688176</v>
      </c>
      <c r="Q822" t="s">
        <v>2035</v>
      </c>
      <c r="R822" t="s">
        <v>2036</v>
      </c>
      <c r="S822" s="8">
        <f t="shared" si="51"/>
        <v>43310.208333333328</v>
      </c>
      <c r="T822" s="8">
        <f t="shared" si="48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9"/>
        <v>2.9128571428571428</v>
      </c>
      <c r="P823" s="5">
        <f t="shared" si="50"/>
        <v>67.966666666666669</v>
      </c>
      <c r="Q823" t="s">
        <v>2041</v>
      </c>
      <c r="R823" t="s">
        <v>2042</v>
      </c>
      <c r="S823" s="8">
        <f t="shared" si="51"/>
        <v>42794.25</v>
      </c>
      <c r="T823" s="8">
        <f t="shared" si="48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9"/>
        <v>3.4996666666666667</v>
      </c>
      <c r="P824" s="5">
        <f t="shared" si="50"/>
        <v>89.991428571428571</v>
      </c>
      <c r="Q824" t="s">
        <v>2035</v>
      </c>
      <c r="R824" t="s">
        <v>2036</v>
      </c>
      <c r="S824" s="8">
        <f t="shared" si="51"/>
        <v>41698.25</v>
      </c>
      <c r="T824" s="8">
        <f t="shared" si="48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9"/>
        <v>3.5707317073170732</v>
      </c>
      <c r="P825" s="5">
        <f t="shared" si="50"/>
        <v>58.095238095238095</v>
      </c>
      <c r="Q825" t="s">
        <v>2035</v>
      </c>
      <c r="R825" t="s">
        <v>2036</v>
      </c>
      <c r="S825" s="8">
        <f t="shared" si="51"/>
        <v>41892.208333333336</v>
      </c>
      <c r="T825" s="8">
        <f t="shared" si="48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9"/>
        <v>1.2648941176470587</v>
      </c>
      <c r="P826" s="5">
        <f t="shared" si="50"/>
        <v>83.996875000000003</v>
      </c>
      <c r="Q826" t="s">
        <v>2047</v>
      </c>
      <c r="R826" t="s">
        <v>2048</v>
      </c>
      <c r="S826" s="8">
        <f t="shared" si="51"/>
        <v>40348.208333333336</v>
      </c>
      <c r="T826" s="8">
        <f t="shared" si="48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9"/>
        <v>3.875</v>
      </c>
      <c r="P827" s="5">
        <f t="shared" si="50"/>
        <v>88.853503184713375</v>
      </c>
      <c r="Q827" t="s">
        <v>2041</v>
      </c>
      <c r="R827" t="s">
        <v>2052</v>
      </c>
      <c r="S827" s="8">
        <f t="shared" si="51"/>
        <v>42941.208333333328</v>
      </c>
      <c r="T827" s="8">
        <f t="shared" si="48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9"/>
        <v>4.5703571428571426</v>
      </c>
      <c r="P828" s="5">
        <f t="shared" si="50"/>
        <v>65.963917525773198</v>
      </c>
      <c r="Q828" t="s">
        <v>2039</v>
      </c>
      <c r="R828" t="s">
        <v>2040</v>
      </c>
      <c r="S828" s="8">
        <f t="shared" si="51"/>
        <v>40525.25</v>
      </c>
      <c r="T828" s="8">
        <f t="shared" si="48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9"/>
        <v>2.6669565217391304</v>
      </c>
      <c r="P829" s="5">
        <f t="shared" si="50"/>
        <v>74.804878048780495</v>
      </c>
      <c r="Q829" t="s">
        <v>2041</v>
      </c>
      <c r="R829" t="s">
        <v>2044</v>
      </c>
      <c r="S829" s="8">
        <f t="shared" si="51"/>
        <v>40666.208333333336</v>
      </c>
      <c r="T829" s="8">
        <f t="shared" si="48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9"/>
        <v>0.69</v>
      </c>
      <c r="P830" s="5">
        <f t="shared" si="50"/>
        <v>69.98571428571428</v>
      </c>
      <c r="Q830" t="s">
        <v>2039</v>
      </c>
      <c r="R830" t="s">
        <v>2040</v>
      </c>
      <c r="S830" s="8">
        <f t="shared" si="51"/>
        <v>43340.208333333328</v>
      </c>
      <c r="T830" s="8">
        <f t="shared" si="48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9"/>
        <v>0.51343749999999999</v>
      </c>
      <c r="P831" s="5">
        <f t="shared" si="50"/>
        <v>32.006493506493506</v>
      </c>
      <c r="Q831" t="s">
        <v>2039</v>
      </c>
      <c r="R831" t="s">
        <v>2040</v>
      </c>
      <c r="S831" s="8">
        <f t="shared" si="51"/>
        <v>42164.208333333328</v>
      </c>
      <c r="T831" s="8">
        <f t="shared" si="48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9"/>
        <v>1.1710526315789473E-2</v>
      </c>
      <c r="P832" s="5">
        <f t="shared" si="50"/>
        <v>64.727272727272734</v>
      </c>
      <c r="Q832" t="s">
        <v>2039</v>
      </c>
      <c r="R832" t="s">
        <v>2040</v>
      </c>
      <c r="S832" s="8">
        <f t="shared" si="51"/>
        <v>43103.25</v>
      </c>
      <c r="T832" s="8">
        <f t="shared" si="48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9"/>
        <v>1.089773429454171</v>
      </c>
      <c r="P833" s="5">
        <f t="shared" si="50"/>
        <v>24.998110087408456</v>
      </c>
      <c r="Q833" t="s">
        <v>2054</v>
      </c>
      <c r="R833" t="s">
        <v>2055</v>
      </c>
      <c r="S833" s="8">
        <f t="shared" si="51"/>
        <v>40994.208333333336</v>
      </c>
      <c r="T833" s="8">
        <f t="shared" si="48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9"/>
        <v>3.1517592592592591</v>
      </c>
      <c r="P834" s="5">
        <f t="shared" si="50"/>
        <v>104.97764070932922</v>
      </c>
      <c r="Q834" t="s">
        <v>2047</v>
      </c>
      <c r="R834" t="s">
        <v>2059</v>
      </c>
      <c r="S834" s="8">
        <f t="shared" si="51"/>
        <v>42299.208333333328</v>
      </c>
      <c r="T834" s="8">
        <f t="shared" si="48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49"/>
        <v>1.5769117647058823</v>
      </c>
      <c r="P835" s="5">
        <f t="shared" si="50"/>
        <v>64.987878787878785</v>
      </c>
      <c r="Q835" t="s">
        <v>2047</v>
      </c>
      <c r="R835" t="s">
        <v>2059</v>
      </c>
      <c r="S835" s="8">
        <f t="shared" si="51"/>
        <v>40588.25</v>
      </c>
      <c r="T835" s="8">
        <f t="shared" ref="T835:T898" si="52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53">E836/D836</f>
        <v>1.5380821917808218</v>
      </c>
      <c r="P836" s="5">
        <f t="shared" ref="P836:P899" si="54">E836/G836</f>
        <v>94.352941176470594</v>
      </c>
      <c r="Q836" t="s">
        <v>2039</v>
      </c>
      <c r="R836" t="s">
        <v>2040</v>
      </c>
      <c r="S836" s="8">
        <f t="shared" ref="S836:S899" si="55">(((J836/60)/60)/24)+DATE(1970,1,1)</f>
        <v>41448.208333333336</v>
      </c>
      <c r="T836" s="8">
        <f t="shared" si="5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3"/>
        <v>0.89738979118329465</v>
      </c>
      <c r="P837" s="5">
        <f t="shared" si="54"/>
        <v>44.001706484641637</v>
      </c>
      <c r="Q837" t="s">
        <v>2037</v>
      </c>
      <c r="R837" t="s">
        <v>2038</v>
      </c>
      <c r="S837" s="8">
        <f t="shared" si="55"/>
        <v>42063.25</v>
      </c>
      <c r="T837" s="8">
        <f t="shared" si="5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3"/>
        <v>0.75135802469135804</v>
      </c>
      <c r="P838" s="5">
        <f t="shared" si="54"/>
        <v>64.744680851063833</v>
      </c>
      <c r="Q838" t="s">
        <v>2035</v>
      </c>
      <c r="R838" t="s">
        <v>2045</v>
      </c>
      <c r="S838" s="8">
        <f t="shared" si="55"/>
        <v>40214.25</v>
      </c>
      <c r="T838" s="8">
        <f t="shared" si="5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3"/>
        <v>8.5288135593220336</v>
      </c>
      <c r="P839" s="5">
        <f t="shared" si="54"/>
        <v>84.00667779632721</v>
      </c>
      <c r="Q839" t="s">
        <v>2035</v>
      </c>
      <c r="R839" t="s">
        <v>2058</v>
      </c>
      <c r="S839" s="8">
        <f t="shared" si="55"/>
        <v>40629.208333333336</v>
      </c>
      <c r="T839" s="8">
        <f t="shared" si="5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3"/>
        <v>1.3890625000000001</v>
      </c>
      <c r="P840" s="5">
        <f t="shared" si="54"/>
        <v>34.061302681992338</v>
      </c>
      <c r="Q840" t="s">
        <v>2039</v>
      </c>
      <c r="R840" t="s">
        <v>2040</v>
      </c>
      <c r="S840" s="8">
        <f t="shared" si="55"/>
        <v>43370.208333333328</v>
      </c>
      <c r="T840" s="8">
        <f t="shared" si="5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3"/>
        <v>1.9018181818181819</v>
      </c>
      <c r="P841" s="5">
        <f t="shared" si="54"/>
        <v>93.273885350318466</v>
      </c>
      <c r="Q841" t="s">
        <v>2041</v>
      </c>
      <c r="R841" t="s">
        <v>2042</v>
      </c>
      <c r="S841" s="8">
        <f t="shared" si="55"/>
        <v>41715.208333333336</v>
      </c>
      <c r="T841" s="8">
        <f t="shared" si="5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3"/>
        <v>1.0024333619948409</v>
      </c>
      <c r="P842" s="5">
        <f t="shared" si="54"/>
        <v>32.998301726577978</v>
      </c>
      <c r="Q842" t="s">
        <v>2039</v>
      </c>
      <c r="R842" t="s">
        <v>2040</v>
      </c>
      <c r="S842" s="8">
        <f t="shared" si="55"/>
        <v>41836.208333333336</v>
      </c>
      <c r="T842" s="8">
        <f t="shared" si="5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3"/>
        <v>1.4275824175824177</v>
      </c>
      <c r="P843" s="5">
        <f t="shared" si="54"/>
        <v>83.812903225806451</v>
      </c>
      <c r="Q843" t="s">
        <v>2037</v>
      </c>
      <c r="R843" t="s">
        <v>2038</v>
      </c>
      <c r="S843" s="8">
        <f t="shared" si="55"/>
        <v>42419.25</v>
      </c>
      <c r="T843" s="8">
        <f t="shared" si="5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3"/>
        <v>5.6313333333333331</v>
      </c>
      <c r="P844" s="5">
        <f t="shared" si="54"/>
        <v>63.992424242424242</v>
      </c>
      <c r="Q844" t="s">
        <v>2037</v>
      </c>
      <c r="R844" t="s">
        <v>2046</v>
      </c>
      <c r="S844" s="8">
        <f t="shared" si="55"/>
        <v>43266.208333333328</v>
      </c>
      <c r="T844" s="8">
        <f t="shared" si="5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3"/>
        <v>0.30715909090909088</v>
      </c>
      <c r="P845" s="5">
        <f t="shared" si="54"/>
        <v>81.909090909090907</v>
      </c>
      <c r="Q845" t="s">
        <v>2054</v>
      </c>
      <c r="R845" t="s">
        <v>2055</v>
      </c>
      <c r="S845" s="8">
        <f t="shared" si="55"/>
        <v>43338.208333333328</v>
      </c>
      <c r="T845" s="8">
        <f t="shared" si="5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3"/>
        <v>0.99397727272727276</v>
      </c>
      <c r="P846" s="5">
        <f t="shared" si="54"/>
        <v>93.053191489361708</v>
      </c>
      <c r="Q846" t="s">
        <v>2041</v>
      </c>
      <c r="R846" t="s">
        <v>2042</v>
      </c>
      <c r="S846" s="8">
        <f t="shared" si="55"/>
        <v>40930.25</v>
      </c>
      <c r="T846" s="8">
        <f t="shared" si="5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3"/>
        <v>1.9754935622317598</v>
      </c>
      <c r="P847" s="5">
        <f t="shared" si="54"/>
        <v>101.98449039881831</v>
      </c>
      <c r="Q847" t="s">
        <v>2037</v>
      </c>
      <c r="R847" t="s">
        <v>2038</v>
      </c>
      <c r="S847" s="8">
        <f t="shared" si="55"/>
        <v>43235.208333333328</v>
      </c>
      <c r="T847" s="8">
        <f t="shared" si="5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3"/>
        <v>5.085</v>
      </c>
      <c r="P848" s="5">
        <f t="shared" si="54"/>
        <v>105.9375</v>
      </c>
      <c r="Q848" t="s">
        <v>2037</v>
      </c>
      <c r="R848" t="s">
        <v>2038</v>
      </c>
      <c r="S848" s="8">
        <f t="shared" si="55"/>
        <v>43302.208333333328</v>
      </c>
      <c r="T848" s="8">
        <f t="shared" si="5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3"/>
        <v>2.3774468085106384</v>
      </c>
      <c r="P849" s="5">
        <f t="shared" si="54"/>
        <v>101.58181818181818</v>
      </c>
      <c r="Q849" t="s">
        <v>2033</v>
      </c>
      <c r="R849" t="s">
        <v>2034</v>
      </c>
      <c r="S849" s="8">
        <f t="shared" si="55"/>
        <v>43107.25</v>
      </c>
      <c r="T849" s="8">
        <f t="shared" si="5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3"/>
        <v>3.3846875000000001</v>
      </c>
      <c r="P850" s="5">
        <f t="shared" si="54"/>
        <v>62.970930232558139</v>
      </c>
      <c r="Q850" t="s">
        <v>2041</v>
      </c>
      <c r="R850" t="s">
        <v>2044</v>
      </c>
      <c r="S850" s="8">
        <f t="shared" si="55"/>
        <v>40341.208333333336</v>
      </c>
      <c r="T850" s="8">
        <f t="shared" si="5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3"/>
        <v>1.3308955223880596</v>
      </c>
      <c r="P851" s="5">
        <f t="shared" si="54"/>
        <v>29.045602605863191</v>
      </c>
      <c r="Q851" t="s">
        <v>2035</v>
      </c>
      <c r="R851" t="s">
        <v>2045</v>
      </c>
      <c r="S851" s="8">
        <f t="shared" si="55"/>
        <v>40948.25</v>
      </c>
      <c r="T851" s="8">
        <f t="shared" si="5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3"/>
        <v>0.01</v>
      </c>
      <c r="P852" s="5">
        <f t="shared" si="54"/>
        <v>1</v>
      </c>
      <c r="Q852" t="s">
        <v>2035</v>
      </c>
      <c r="R852" t="s">
        <v>2036</v>
      </c>
      <c r="S852" s="8">
        <f t="shared" si="55"/>
        <v>40866.25</v>
      </c>
      <c r="T852" s="8">
        <f t="shared" si="5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3"/>
        <v>2.0779999999999998</v>
      </c>
      <c r="P853" s="5">
        <f t="shared" si="54"/>
        <v>77.924999999999997</v>
      </c>
      <c r="Q853" t="s">
        <v>2035</v>
      </c>
      <c r="R853" t="s">
        <v>2043</v>
      </c>
      <c r="S853" s="8">
        <f t="shared" si="55"/>
        <v>41031.208333333336</v>
      </c>
      <c r="T853" s="8">
        <f t="shared" si="5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3"/>
        <v>0.51122448979591839</v>
      </c>
      <c r="P854" s="5">
        <f t="shared" si="54"/>
        <v>80.806451612903231</v>
      </c>
      <c r="Q854" t="s">
        <v>2050</v>
      </c>
      <c r="R854" t="s">
        <v>2051</v>
      </c>
      <c r="S854" s="8">
        <f t="shared" si="55"/>
        <v>40740.208333333336</v>
      </c>
      <c r="T854" s="8">
        <f t="shared" si="5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3"/>
        <v>6.5205847953216374</v>
      </c>
      <c r="P855" s="5">
        <f t="shared" si="54"/>
        <v>76.006816632583508</v>
      </c>
      <c r="Q855" t="s">
        <v>2035</v>
      </c>
      <c r="R855" t="s">
        <v>2045</v>
      </c>
      <c r="S855" s="8">
        <f t="shared" si="55"/>
        <v>40714.208333333336</v>
      </c>
      <c r="T855" s="8">
        <f t="shared" si="5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3"/>
        <v>1.1363099415204678</v>
      </c>
      <c r="P856" s="5">
        <f t="shared" si="54"/>
        <v>72.993613824192337</v>
      </c>
      <c r="Q856" t="s">
        <v>2047</v>
      </c>
      <c r="R856" t="s">
        <v>2053</v>
      </c>
      <c r="S856" s="8">
        <f t="shared" si="55"/>
        <v>43787.25</v>
      </c>
      <c r="T856" s="8">
        <f t="shared" si="5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3"/>
        <v>1.0237606837606839</v>
      </c>
      <c r="P857" s="5">
        <f t="shared" si="54"/>
        <v>53</v>
      </c>
      <c r="Q857" t="s">
        <v>2039</v>
      </c>
      <c r="R857" t="s">
        <v>2040</v>
      </c>
      <c r="S857" s="8">
        <f t="shared" si="55"/>
        <v>40712.208333333336</v>
      </c>
      <c r="T857" s="8">
        <f t="shared" si="5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3"/>
        <v>3.5658333333333334</v>
      </c>
      <c r="P858" s="5">
        <f t="shared" si="54"/>
        <v>54.164556962025316</v>
      </c>
      <c r="Q858" t="s">
        <v>2033</v>
      </c>
      <c r="R858" t="s">
        <v>2034</v>
      </c>
      <c r="S858" s="8">
        <f t="shared" si="55"/>
        <v>41023.208333333336</v>
      </c>
      <c r="T858" s="8">
        <f t="shared" si="5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3"/>
        <v>1.3986792452830188</v>
      </c>
      <c r="P859" s="5">
        <f t="shared" si="54"/>
        <v>32.946666666666665</v>
      </c>
      <c r="Q859" t="s">
        <v>2041</v>
      </c>
      <c r="R859" t="s">
        <v>2052</v>
      </c>
      <c r="S859" s="8">
        <f t="shared" si="55"/>
        <v>40944.25</v>
      </c>
      <c r="T859" s="8">
        <f t="shared" si="5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3"/>
        <v>0.69450000000000001</v>
      </c>
      <c r="P860" s="5">
        <f t="shared" si="54"/>
        <v>79.371428571428567</v>
      </c>
      <c r="Q860" t="s">
        <v>2033</v>
      </c>
      <c r="R860" t="s">
        <v>2034</v>
      </c>
      <c r="S860" s="8">
        <f t="shared" si="55"/>
        <v>43211.208333333328</v>
      </c>
      <c r="T860" s="8">
        <f t="shared" si="5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3"/>
        <v>0.35534246575342465</v>
      </c>
      <c r="P861" s="5">
        <f t="shared" si="54"/>
        <v>41.174603174603178</v>
      </c>
      <c r="Q861" t="s">
        <v>2039</v>
      </c>
      <c r="R861" t="s">
        <v>2040</v>
      </c>
      <c r="S861" s="8">
        <f t="shared" si="55"/>
        <v>41334.25</v>
      </c>
      <c r="T861" s="8">
        <f t="shared" si="5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3"/>
        <v>2.5165000000000002</v>
      </c>
      <c r="P862" s="5">
        <f t="shared" si="54"/>
        <v>77.430769230769229</v>
      </c>
      <c r="Q862" t="s">
        <v>2037</v>
      </c>
      <c r="R862" t="s">
        <v>2046</v>
      </c>
      <c r="S862" s="8">
        <f t="shared" si="55"/>
        <v>43515.25</v>
      </c>
      <c r="T862" s="8">
        <f t="shared" si="5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3"/>
        <v>1.0587500000000001</v>
      </c>
      <c r="P863" s="5">
        <f t="shared" si="54"/>
        <v>57.159509202453989</v>
      </c>
      <c r="Q863" t="s">
        <v>2039</v>
      </c>
      <c r="R863" t="s">
        <v>2040</v>
      </c>
      <c r="S863" s="8">
        <f t="shared" si="55"/>
        <v>40258.208333333336</v>
      </c>
      <c r="T863" s="8">
        <f t="shared" si="5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3"/>
        <v>1.8742857142857143</v>
      </c>
      <c r="P864" s="5">
        <f t="shared" si="54"/>
        <v>77.17647058823529</v>
      </c>
      <c r="Q864" t="s">
        <v>2039</v>
      </c>
      <c r="R864" t="s">
        <v>2040</v>
      </c>
      <c r="S864" s="8">
        <f t="shared" si="55"/>
        <v>40756.208333333336</v>
      </c>
      <c r="T864" s="8">
        <f t="shared" si="5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3"/>
        <v>3.8678571428571429</v>
      </c>
      <c r="P865" s="5">
        <f t="shared" si="54"/>
        <v>24.953917050691246</v>
      </c>
      <c r="Q865" t="s">
        <v>2041</v>
      </c>
      <c r="R865" t="s">
        <v>2060</v>
      </c>
      <c r="S865" s="8">
        <f t="shared" si="55"/>
        <v>42172.208333333328</v>
      </c>
      <c r="T865" s="8">
        <f t="shared" si="5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3"/>
        <v>3.4707142857142856</v>
      </c>
      <c r="P866" s="5">
        <f t="shared" si="54"/>
        <v>97.18</v>
      </c>
      <c r="Q866" t="s">
        <v>2041</v>
      </c>
      <c r="R866" t="s">
        <v>2052</v>
      </c>
      <c r="S866" s="8">
        <f t="shared" si="55"/>
        <v>42601.208333333328</v>
      </c>
      <c r="T866" s="8">
        <f t="shared" si="5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3"/>
        <v>1.8582098765432098</v>
      </c>
      <c r="P867" s="5">
        <f t="shared" si="54"/>
        <v>46.000916870415651</v>
      </c>
      <c r="Q867" t="s">
        <v>2039</v>
      </c>
      <c r="R867" t="s">
        <v>2040</v>
      </c>
      <c r="S867" s="8">
        <f t="shared" si="55"/>
        <v>41897.208333333336</v>
      </c>
      <c r="T867" s="8">
        <f t="shared" si="5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3"/>
        <v>0.43241247264770238</v>
      </c>
      <c r="P868" s="5">
        <f t="shared" si="54"/>
        <v>88.023385300668153</v>
      </c>
      <c r="Q868" t="s">
        <v>2054</v>
      </c>
      <c r="R868" t="s">
        <v>2055</v>
      </c>
      <c r="S868" s="8">
        <f t="shared" si="55"/>
        <v>40671.208333333336</v>
      </c>
      <c r="T868" s="8">
        <f t="shared" si="5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3"/>
        <v>1.6243749999999999</v>
      </c>
      <c r="P869" s="5">
        <f t="shared" si="54"/>
        <v>25.99</v>
      </c>
      <c r="Q869" t="s">
        <v>2033</v>
      </c>
      <c r="R869" t="s">
        <v>2034</v>
      </c>
      <c r="S869" s="8">
        <f t="shared" si="55"/>
        <v>43382.208333333328</v>
      </c>
      <c r="T869" s="8">
        <f t="shared" si="5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3"/>
        <v>1.8484285714285715</v>
      </c>
      <c r="P870" s="5">
        <f t="shared" si="54"/>
        <v>102.69047619047619</v>
      </c>
      <c r="Q870" t="s">
        <v>2039</v>
      </c>
      <c r="R870" t="s">
        <v>2040</v>
      </c>
      <c r="S870" s="8">
        <f t="shared" si="55"/>
        <v>41559.208333333336</v>
      </c>
      <c r="T870" s="8">
        <f t="shared" si="5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3"/>
        <v>0.23703520691785052</v>
      </c>
      <c r="P871" s="5">
        <f t="shared" si="54"/>
        <v>72.958174904942965</v>
      </c>
      <c r="Q871" t="s">
        <v>2041</v>
      </c>
      <c r="R871" t="s">
        <v>2044</v>
      </c>
      <c r="S871" s="8">
        <f t="shared" si="55"/>
        <v>40350.208333333336</v>
      </c>
      <c r="T871" s="8">
        <f t="shared" si="5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3"/>
        <v>0.89870129870129867</v>
      </c>
      <c r="P872" s="5">
        <f t="shared" si="54"/>
        <v>57.190082644628099</v>
      </c>
      <c r="Q872" t="s">
        <v>2039</v>
      </c>
      <c r="R872" t="s">
        <v>2040</v>
      </c>
      <c r="S872" s="8">
        <f t="shared" si="55"/>
        <v>42240.208333333328</v>
      </c>
      <c r="T872" s="8">
        <f t="shared" si="5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3"/>
        <v>2.7260419580419581</v>
      </c>
      <c r="P873" s="5">
        <f t="shared" si="54"/>
        <v>84.013793103448279</v>
      </c>
      <c r="Q873" t="s">
        <v>2039</v>
      </c>
      <c r="R873" t="s">
        <v>2040</v>
      </c>
      <c r="S873" s="8">
        <f t="shared" si="55"/>
        <v>43040.208333333328</v>
      </c>
      <c r="T873" s="8">
        <f t="shared" si="5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3"/>
        <v>1.7004255319148935</v>
      </c>
      <c r="P874" s="5">
        <f t="shared" si="54"/>
        <v>98.666666666666671</v>
      </c>
      <c r="Q874" t="s">
        <v>2041</v>
      </c>
      <c r="R874" t="s">
        <v>2063</v>
      </c>
      <c r="S874" s="8">
        <f t="shared" si="55"/>
        <v>43346.208333333328</v>
      </c>
      <c r="T874" s="8">
        <f t="shared" si="5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3"/>
        <v>1.8828503562945369</v>
      </c>
      <c r="P875" s="5">
        <f t="shared" si="54"/>
        <v>42.007419183889773</v>
      </c>
      <c r="Q875" t="s">
        <v>2054</v>
      </c>
      <c r="R875" t="s">
        <v>2055</v>
      </c>
      <c r="S875" s="8">
        <f t="shared" si="55"/>
        <v>41647.25</v>
      </c>
      <c r="T875" s="8">
        <f t="shared" si="5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3"/>
        <v>3.4693532338308457</v>
      </c>
      <c r="P876" s="5">
        <f t="shared" si="54"/>
        <v>32.002753556677376</v>
      </c>
      <c r="Q876" t="s">
        <v>2054</v>
      </c>
      <c r="R876" t="s">
        <v>2055</v>
      </c>
      <c r="S876" s="8">
        <f t="shared" si="55"/>
        <v>40291.208333333336</v>
      </c>
      <c r="T876" s="8">
        <f t="shared" si="5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3"/>
        <v>0.6917721518987342</v>
      </c>
      <c r="P877" s="5">
        <f t="shared" si="54"/>
        <v>81.567164179104481</v>
      </c>
      <c r="Q877" t="s">
        <v>2035</v>
      </c>
      <c r="R877" t="s">
        <v>2036</v>
      </c>
      <c r="S877" s="8">
        <f t="shared" si="55"/>
        <v>40556.25</v>
      </c>
      <c r="T877" s="8">
        <f t="shared" si="5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3"/>
        <v>0.25433734939759034</v>
      </c>
      <c r="P878" s="5">
        <f t="shared" si="54"/>
        <v>37.035087719298247</v>
      </c>
      <c r="Q878" t="s">
        <v>2054</v>
      </c>
      <c r="R878" t="s">
        <v>2055</v>
      </c>
      <c r="S878" s="8">
        <f t="shared" si="55"/>
        <v>43624.208333333328</v>
      </c>
      <c r="T878" s="8">
        <f t="shared" si="5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3"/>
        <v>0.77400977995110021</v>
      </c>
      <c r="P879" s="5">
        <f t="shared" si="54"/>
        <v>103.033360455655</v>
      </c>
      <c r="Q879" t="s">
        <v>2033</v>
      </c>
      <c r="R879" t="s">
        <v>2034</v>
      </c>
      <c r="S879" s="8">
        <f t="shared" si="55"/>
        <v>42577.208333333328</v>
      </c>
      <c r="T879" s="8">
        <f t="shared" si="5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3"/>
        <v>0.37481481481481482</v>
      </c>
      <c r="P880" s="5">
        <f t="shared" si="54"/>
        <v>84.333333333333329</v>
      </c>
      <c r="Q880" t="s">
        <v>2035</v>
      </c>
      <c r="R880" t="s">
        <v>2057</v>
      </c>
      <c r="S880" s="8">
        <f t="shared" si="55"/>
        <v>43845.25</v>
      </c>
      <c r="T880" s="8">
        <f t="shared" si="5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3"/>
        <v>5.4379999999999997</v>
      </c>
      <c r="P881" s="5">
        <f t="shared" si="54"/>
        <v>102.60377358490567</v>
      </c>
      <c r="Q881" t="s">
        <v>2047</v>
      </c>
      <c r="R881" t="s">
        <v>2048</v>
      </c>
      <c r="S881" s="8">
        <f t="shared" si="55"/>
        <v>42788.25</v>
      </c>
      <c r="T881" s="8">
        <f t="shared" si="5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3"/>
        <v>2.2852189349112426</v>
      </c>
      <c r="P882" s="5">
        <f t="shared" si="54"/>
        <v>79.992129246064621</v>
      </c>
      <c r="Q882" t="s">
        <v>2035</v>
      </c>
      <c r="R882" t="s">
        <v>2043</v>
      </c>
      <c r="S882" s="8">
        <f t="shared" si="55"/>
        <v>43667.208333333328</v>
      </c>
      <c r="T882" s="8">
        <f t="shared" si="5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3"/>
        <v>0.38948339483394834</v>
      </c>
      <c r="P883" s="5">
        <f t="shared" si="54"/>
        <v>70.055309734513273</v>
      </c>
      <c r="Q883" t="s">
        <v>2039</v>
      </c>
      <c r="R883" t="s">
        <v>2040</v>
      </c>
      <c r="S883" s="8">
        <f t="shared" si="55"/>
        <v>42194.208333333328</v>
      </c>
      <c r="T883" s="8">
        <f t="shared" si="5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3"/>
        <v>3.7</v>
      </c>
      <c r="P884" s="5">
        <f t="shared" si="54"/>
        <v>37</v>
      </c>
      <c r="Q884" t="s">
        <v>2039</v>
      </c>
      <c r="R884" t="s">
        <v>2040</v>
      </c>
      <c r="S884" s="8">
        <f t="shared" si="55"/>
        <v>42025.25</v>
      </c>
      <c r="T884" s="8">
        <f t="shared" si="5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3"/>
        <v>2.3791176470588233</v>
      </c>
      <c r="P885" s="5">
        <f t="shared" si="54"/>
        <v>41.911917098445599</v>
      </c>
      <c r="Q885" t="s">
        <v>2041</v>
      </c>
      <c r="R885" t="s">
        <v>2052</v>
      </c>
      <c r="S885" s="8">
        <f t="shared" si="55"/>
        <v>40323.208333333336</v>
      </c>
      <c r="T885" s="8">
        <f t="shared" si="5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3"/>
        <v>0.64036299765807958</v>
      </c>
      <c r="P886" s="5">
        <f t="shared" si="54"/>
        <v>57.992576882290564</v>
      </c>
      <c r="Q886" t="s">
        <v>2039</v>
      </c>
      <c r="R886" t="s">
        <v>2040</v>
      </c>
      <c r="S886" s="8">
        <f t="shared" si="55"/>
        <v>41763.208333333336</v>
      </c>
      <c r="T886" s="8">
        <f t="shared" si="5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3"/>
        <v>1.1827777777777777</v>
      </c>
      <c r="P887" s="5">
        <f t="shared" si="54"/>
        <v>40.942307692307693</v>
      </c>
      <c r="Q887" t="s">
        <v>2039</v>
      </c>
      <c r="R887" t="s">
        <v>2040</v>
      </c>
      <c r="S887" s="8">
        <f t="shared" si="55"/>
        <v>40335.208333333336</v>
      </c>
      <c r="T887" s="8">
        <f t="shared" si="5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3"/>
        <v>0.84824037184594958</v>
      </c>
      <c r="P888" s="5">
        <f t="shared" si="54"/>
        <v>69.9972602739726</v>
      </c>
      <c r="Q888" t="s">
        <v>2035</v>
      </c>
      <c r="R888" t="s">
        <v>2045</v>
      </c>
      <c r="S888" s="8">
        <f t="shared" si="55"/>
        <v>40416.208333333336</v>
      </c>
      <c r="T888" s="8">
        <f t="shared" si="5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3"/>
        <v>0.29346153846153844</v>
      </c>
      <c r="P889" s="5">
        <f t="shared" si="54"/>
        <v>73.838709677419359</v>
      </c>
      <c r="Q889" t="s">
        <v>2039</v>
      </c>
      <c r="R889" t="s">
        <v>2040</v>
      </c>
      <c r="S889" s="8">
        <f t="shared" si="55"/>
        <v>42202.208333333328</v>
      </c>
      <c r="T889" s="8">
        <f t="shared" si="5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3"/>
        <v>2.0989655172413793</v>
      </c>
      <c r="P890" s="5">
        <f t="shared" si="54"/>
        <v>41.979310344827589</v>
      </c>
      <c r="Q890" t="s">
        <v>2039</v>
      </c>
      <c r="R890" t="s">
        <v>2040</v>
      </c>
      <c r="S890" s="8">
        <f t="shared" si="55"/>
        <v>42836.208333333328</v>
      </c>
      <c r="T890" s="8">
        <f t="shared" si="5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3"/>
        <v>1.697857142857143</v>
      </c>
      <c r="P891" s="5">
        <f t="shared" si="54"/>
        <v>77.93442622950819</v>
      </c>
      <c r="Q891" t="s">
        <v>2035</v>
      </c>
      <c r="R891" t="s">
        <v>2043</v>
      </c>
      <c r="S891" s="8">
        <f t="shared" si="55"/>
        <v>41710.208333333336</v>
      </c>
      <c r="T891" s="8">
        <f t="shared" si="5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3"/>
        <v>1.1595907738095239</v>
      </c>
      <c r="P892" s="5">
        <f t="shared" si="54"/>
        <v>106.01972789115646</v>
      </c>
      <c r="Q892" t="s">
        <v>2035</v>
      </c>
      <c r="R892" t="s">
        <v>2045</v>
      </c>
      <c r="S892" s="8">
        <f t="shared" si="55"/>
        <v>43640.208333333328</v>
      </c>
      <c r="T892" s="8">
        <f t="shared" si="5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3"/>
        <v>2.5859999999999999</v>
      </c>
      <c r="P893" s="5">
        <f t="shared" si="54"/>
        <v>47.018181818181816</v>
      </c>
      <c r="Q893" t="s">
        <v>2041</v>
      </c>
      <c r="R893" t="s">
        <v>2042</v>
      </c>
      <c r="S893" s="8">
        <f t="shared" si="55"/>
        <v>40880.25</v>
      </c>
      <c r="T893" s="8">
        <f t="shared" si="5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3"/>
        <v>2.3058333333333332</v>
      </c>
      <c r="P894" s="5">
        <f t="shared" si="54"/>
        <v>76.016483516483518</v>
      </c>
      <c r="Q894" t="s">
        <v>2047</v>
      </c>
      <c r="R894" t="s">
        <v>2059</v>
      </c>
      <c r="S894" s="8">
        <f t="shared" si="55"/>
        <v>40319.208333333336</v>
      </c>
      <c r="T894" s="8">
        <f t="shared" si="5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3"/>
        <v>1.2821428571428573</v>
      </c>
      <c r="P895" s="5">
        <f t="shared" si="54"/>
        <v>54.120603015075375</v>
      </c>
      <c r="Q895" t="s">
        <v>2041</v>
      </c>
      <c r="R895" t="s">
        <v>2042</v>
      </c>
      <c r="S895" s="8">
        <f t="shared" si="55"/>
        <v>42170.208333333328</v>
      </c>
      <c r="T895" s="8">
        <f t="shared" si="5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3"/>
        <v>1.8870588235294117</v>
      </c>
      <c r="P896" s="5">
        <f t="shared" si="54"/>
        <v>57.285714285714285</v>
      </c>
      <c r="Q896" t="s">
        <v>2041</v>
      </c>
      <c r="R896" t="s">
        <v>2060</v>
      </c>
      <c r="S896" s="8">
        <f t="shared" si="55"/>
        <v>41466.208333333336</v>
      </c>
      <c r="T896" s="8">
        <f t="shared" si="5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3"/>
        <v>6.9511889862327911E-2</v>
      </c>
      <c r="P897" s="5">
        <f t="shared" si="54"/>
        <v>103.81308411214954</v>
      </c>
      <c r="Q897" t="s">
        <v>2039</v>
      </c>
      <c r="R897" t="s">
        <v>2040</v>
      </c>
      <c r="S897" s="8">
        <f t="shared" si="55"/>
        <v>43134.25</v>
      </c>
      <c r="T897" s="8">
        <f t="shared" si="5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3"/>
        <v>7.7443434343434348</v>
      </c>
      <c r="P898" s="5">
        <f t="shared" si="54"/>
        <v>105.02602739726028</v>
      </c>
      <c r="Q898" t="s">
        <v>2033</v>
      </c>
      <c r="R898" t="s">
        <v>2034</v>
      </c>
      <c r="S898" s="8">
        <f t="shared" si="55"/>
        <v>40738.208333333336</v>
      </c>
      <c r="T898" s="8">
        <f t="shared" si="5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3"/>
        <v>0.27693181818181817</v>
      </c>
      <c r="P899" s="5">
        <f t="shared" si="54"/>
        <v>90.259259259259252</v>
      </c>
      <c r="Q899" t="s">
        <v>2039</v>
      </c>
      <c r="R899" t="s">
        <v>2040</v>
      </c>
      <c r="S899" s="8">
        <f t="shared" si="55"/>
        <v>43583.208333333328</v>
      </c>
      <c r="T899" s="8">
        <f t="shared" ref="T899:T962" si="56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57">E900/D900</f>
        <v>0.52479620323841425</v>
      </c>
      <c r="P900" s="5">
        <f t="shared" ref="P900:P963" si="58">E900/G900</f>
        <v>76.978705978705975</v>
      </c>
      <c r="Q900" t="s">
        <v>2041</v>
      </c>
      <c r="R900" t="s">
        <v>2042</v>
      </c>
      <c r="S900" s="8">
        <f t="shared" ref="S900:S963" si="59">(((J900/60)/60)/24)+DATE(1970,1,1)</f>
        <v>43815.25</v>
      </c>
      <c r="T900" s="8">
        <f t="shared" si="56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7"/>
        <v>4.0709677419354842</v>
      </c>
      <c r="P901" s="5">
        <f t="shared" si="58"/>
        <v>102.60162601626017</v>
      </c>
      <c r="Q901" t="s">
        <v>2035</v>
      </c>
      <c r="R901" t="s">
        <v>2058</v>
      </c>
      <c r="S901" s="8">
        <f t="shared" si="59"/>
        <v>41554.208333333336</v>
      </c>
      <c r="T901" s="8">
        <f t="shared" si="56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7"/>
        <v>0.02</v>
      </c>
      <c r="P902" s="5">
        <f t="shared" si="58"/>
        <v>2</v>
      </c>
      <c r="Q902" t="s">
        <v>2037</v>
      </c>
      <c r="R902" t="s">
        <v>2038</v>
      </c>
      <c r="S902" s="8">
        <f t="shared" si="59"/>
        <v>41901.208333333336</v>
      </c>
      <c r="T902" s="8">
        <f t="shared" si="56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7"/>
        <v>1.5617857142857143</v>
      </c>
      <c r="P903" s="5">
        <f t="shared" si="58"/>
        <v>55.0062893081761</v>
      </c>
      <c r="Q903" t="s">
        <v>2035</v>
      </c>
      <c r="R903" t="s">
        <v>2036</v>
      </c>
      <c r="S903" s="8">
        <f t="shared" si="59"/>
        <v>43298.208333333328</v>
      </c>
      <c r="T903" s="8">
        <f t="shared" si="56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7"/>
        <v>2.5242857142857145</v>
      </c>
      <c r="P904" s="5">
        <f t="shared" si="58"/>
        <v>32.127272727272725</v>
      </c>
      <c r="Q904" t="s">
        <v>2037</v>
      </c>
      <c r="R904" t="s">
        <v>2038</v>
      </c>
      <c r="S904" s="8">
        <f t="shared" si="59"/>
        <v>42399.25</v>
      </c>
      <c r="T904" s="8">
        <f t="shared" si="56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7"/>
        <v>1.729268292682927E-2</v>
      </c>
      <c r="P905" s="5">
        <f t="shared" si="58"/>
        <v>50.642857142857146</v>
      </c>
      <c r="Q905" t="s">
        <v>2047</v>
      </c>
      <c r="R905" t="s">
        <v>2048</v>
      </c>
      <c r="S905" s="8">
        <f t="shared" si="59"/>
        <v>41034.208333333336</v>
      </c>
      <c r="T905" s="8">
        <f t="shared" si="56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7"/>
        <v>0.12230769230769231</v>
      </c>
      <c r="P906" s="5">
        <f t="shared" si="58"/>
        <v>49.6875</v>
      </c>
      <c r="Q906" t="s">
        <v>2047</v>
      </c>
      <c r="R906" t="s">
        <v>2056</v>
      </c>
      <c r="S906" s="8">
        <f t="shared" si="59"/>
        <v>41186.208333333336</v>
      </c>
      <c r="T906" s="8">
        <f t="shared" si="56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7"/>
        <v>1.6398734177215191</v>
      </c>
      <c r="P907" s="5">
        <f t="shared" si="58"/>
        <v>54.894067796610166</v>
      </c>
      <c r="Q907" t="s">
        <v>2039</v>
      </c>
      <c r="R907" t="s">
        <v>2040</v>
      </c>
      <c r="S907" s="8">
        <f t="shared" si="59"/>
        <v>41536.208333333336</v>
      </c>
      <c r="T907" s="8">
        <f t="shared" si="56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7"/>
        <v>1.6298181818181818</v>
      </c>
      <c r="P908" s="5">
        <f t="shared" si="58"/>
        <v>46.931937172774866</v>
      </c>
      <c r="Q908" t="s">
        <v>2041</v>
      </c>
      <c r="R908" t="s">
        <v>2042</v>
      </c>
      <c r="S908" s="8">
        <f t="shared" si="59"/>
        <v>42868.208333333328</v>
      </c>
      <c r="T908" s="8">
        <f t="shared" si="56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7"/>
        <v>0.20252747252747252</v>
      </c>
      <c r="P909" s="5">
        <f t="shared" si="58"/>
        <v>44.951219512195124</v>
      </c>
      <c r="Q909" t="s">
        <v>2039</v>
      </c>
      <c r="R909" t="s">
        <v>2040</v>
      </c>
      <c r="S909" s="8">
        <f t="shared" si="59"/>
        <v>40660.208333333336</v>
      </c>
      <c r="T909" s="8">
        <f t="shared" si="56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7"/>
        <v>3.1924083769633507</v>
      </c>
      <c r="P910" s="5">
        <f t="shared" si="58"/>
        <v>30.99898322318251</v>
      </c>
      <c r="Q910" t="s">
        <v>2050</v>
      </c>
      <c r="R910" t="s">
        <v>2051</v>
      </c>
      <c r="S910" s="8">
        <f t="shared" si="59"/>
        <v>41031.208333333336</v>
      </c>
      <c r="T910" s="8">
        <f t="shared" si="56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7"/>
        <v>4.7894444444444444</v>
      </c>
      <c r="P911" s="5">
        <f t="shared" si="58"/>
        <v>107.7625</v>
      </c>
      <c r="Q911" t="s">
        <v>2039</v>
      </c>
      <c r="R911" t="s">
        <v>2040</v>
      </c>
      <c r="S911" s="8">
        <f t="shared" si="59"/>
        <v>43255.208333333328</v>
      </c>
      <c r="T911" s="8">
        <f t="shared" si="56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7"/>
        <v>0.19556634304207121</v>
      </c>
      <c r="P912" s="5">
        <f t="shared" si="58"/>
        <v>102.07770270270271</v>
      </c>
      <c r="Q912" t="s">
        <v>2039</v>
      </c>
      <c r="R912" t="s">
        <v>2040</v>
      </c>
      <c r="S912" s="8">
        <f t="shared" si="59"/>
        <v>42026.25</v>
      </c>
      <c r="T912" s="8">
        <f t="shared" si="56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7"/>
        <v>1.9894827586206896</v>
      </c>
      <c r="P913" s="5">
        <f t="shared" si="58"/>
        <v>24.976190476190474</v>
      </c>
      <c r="Q913" t="s">
        <v>2037</v>
      </c>
      <c r="R913" t="s">
        <v>2038</v>
      </c>
      <c r="S913" s="8">
        <f t="shared" si="59"/>
        <v>43717.208333333328</v>
      </c>
      <c r="T913" s="8">
        <f t="shared" si="56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7"/>
        <v>7.95</v>
      </c>
      <c r="P914" s="5">
        <f t="shared" si="58"/>
        <v>79.944134078212286</v>
      </c>
      <c r="Q914" t="s">
        <v>2041</v>
      </c>
      <c r="R914" t="s">
        <v>2044</v>
      </c>
      <c r="S914" s="8">
        <f t="shared" si="59"/>
        <v>41157.208333333336</v>
      </c>
      <c r="T914" s="8">
        <f t="shared" si="56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7"/>
        <v>0.50621082621082625</v>
      </c>
      <c r="P915" s="5">
        <f t="shared" si="58"/>
        <v>67.946462715105156</v>
      </c>
      <c r="Q915" t="s">
        <v>2041</v>
      </c>
      <c r="R915" t="s">
        <v>2044</v>
      </c>
      <c r="S915" s="8">
        <f t="shared" si="59"/>
        <v>43597.208333333328</v>
      </c>
      <c r="T915" s="8">
        <f t="shared" si="56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7"/>
        <v>0.57437499999999997</v>
      </c>
      <c r="P916" s="5">
        <f t="shared" si="58"/>
        <v>26.070921985815602</v>
      </c>
      <c r="Q916" t="s">
        <v>2039</v>
      </c>
      <c r="R916" t="s">
        <v>2040</v>
      </c>
      <c r="S916" s="8">
        <f t="shared" si="59"/>
        <v>41490.208333333336</v>
      </c>
      <c r="T916" s="8">
        <f t="shared" si="56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7"/>
        <v>1.5562827640984909</v>
      </c>
      <c r="P917" s="5">
        <f t="shared" si="58"/>
        <v>105.0032154340836</v>
      </c>
      <c r="Q917" t="s">
        <v>2041</v>
      </c>
      <c r="R917" t="s">
        <v>2060</v>
      </c>
      <c r="S917" s="8">
        <f t="shared" si="59"/>
        <v>42976.208333333328</v>
      </c>
      <c r="T917" s="8">
        <f t="shared" si="56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7"/>
        <v>0.36297297297297298</v>
      </c>
      <c r="P918" s="5">
        <f t="shared" si="58"/>
        <v>25.826923076923077</v>
      </c>
      <c r="Q918" t="s">
        <v>2054</v>
      </c>
      <c r="R918" t="s">
        <v>2055</v>
      </c>
      <c r="S918" s="8">
        <f t="shared" si="59"/>
        <v>41991.25</v>
      </c>
      <c r="T918" s="8">
        <f t="shared" si="56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7"/>
        <v>0.58250000000000002</v>
      </c>
      <c r="P919" s="5">
        <f t="shared" si="58"/>
        <v>77.666666666666671</v>
      </c>
      <c r="Q919" t="s">
        <v>2041</v>
      </c>
      <c r="R919" t="s">
        <v>2052</v>
      </c>
      <c r="S919" s="8">
        <f t="shared" si="59"/>
        <v>40722.208333333336</v>
      </c>
      <c r="T919" s="8">
        <f t="shared" si="56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7"/>
        <v>2.3739473684210526</v>
      </c>
      <c r="P920" s="5">
        <f t="shared" si="58"/>
        <v>57.82692307692308</v>
      </c>
      <c r="Q920" t="s">
        <v>2047</v>
      </c>
      <c r="R920" t="s">
        <v>2056</v>
      </c>
      <c r="S920" s="8">
        <f t="shared" si="59"/>
        <v>41117.208333333336</v>
      </c>
      <c r="T920" s="8">
        <f t="shared" si="56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7"/>
        <v>0.58750000000000002</v>
      </c>
      <c r="P921" s="5">
        <f t="shared" si="58"/>
        <v>92.955555555555549</v>
      </c>
      <c r="Q921" t="s">
        <v>2039</v>
      </c>
      <c r="R921" t="s">
        <v>2040</v>
      </c>
      <c r="S921" s="8">
        <f t="shared" si="59"/>
        <v>43022.208333333328</v>
      </c>
      <c r="T921" s="8">
        <f t="shared" si="56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7"/>
        <v>1.8256603773584905</v>
      </c>
      <c r="P922" s="5">
        <f t="shared" si="58"/>
        <v>37.945098039215686</v>
      </c>
      <c r="Q922" t="s">
        <v>2041</v>
      </c>
      <c r="R922" t="s">
        <v>2049</v>
      </c>
      <c r="S922" s="8">
        <f t="shared" si="59"/>
        <v>43503.25</v>
      </c>
      <c r="T922" s="8">
        <f t="shared" si="56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7"/>
        <v>7.5436408977556111E-3</v>
      </c>
      <c r="P923" s="5">
        <f t="shared" si="58"/>
        <v>31.842105263157894</v>
      </c>
      <c r="Q923" t="s">
        <v>2037</v>
      </c>
      <c r="R923" t="s">
        <v>2038</v>
      </c>
      <c r="S923" s="8">
        <f t="shared" si="59"/>
        <v>40951.25</v>
      </c>
      <c r="T923" s="8">
        <f t="shared" si="56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7"/>
        <v>1.7595330739299611</v>
      </c>
      <c r="P924" s="5">
        <f t="shared" si="58"/>
        <v>40</v>
      </c>
      <c r="Q924" t="s">
        <v>2035</v>
      </c>
      <c r="R924" t="s">
        <v>2062</v>
      </c>
      <c r="S924" s="8">
        <f t="shared" si="59"/>
        <v>43443.25</v>
      </c>
      <c r="T924" s="8">
        <f t="shared" si="56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7"/>
        <v>2.3788235294117648</v>
      </c>
      <c r="P925" s="5">
        <f t="shared" si="58"/>
        <v>101.1</v>
      </c>
      <c r="Q925" t="s">
        <v>2039</v>
      </c>
      <c r="R925" t="s">
        <v>2040</v>
      </c>
      <c r="S925" s="8">
        <f t="shared" si="59"/>
        <v>40373.208333333336</v>
      </c>
      <c r="T925" s="8">
        <f t="shared" si="56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7"/>
        <v>4.8805076142131982</v>
      </c>
      <c r="P926" s="5">
        <f t="shared" si="58"/>
        <v>84.006989951944078</v>
      </c>
      <c r="Q926" t="s">
        <v>2039</v>
      </c>
      <c r="R926" t="s">
        <v>2040</v>
      </c>
      <c r="S926" s="8">
        <f t="shared" si="59"/>
        <v>43769.208333333328</v>
      </c>
      <c r="T926" s="8">
        <f t="shared" si="56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7"/>
        <v>2.2406666666666668</v>
      </c>
      <c r="P927" s="5">
        <f t="shared" si="58"/>
        <v>103.41538461538461</v>
      </c>
      <c r="Q927" t="s">
        <v>2039</v>
      </c>
      <c r="R927" t="s">
        <v>2040</v>
      </c>
      <c r="S927" s="8">
        <f t="shared" si="59"/>
        <v>43000.208333333328</v>
      </c>
      <c r="T927" s="8">
        <f t="shared" si="56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7"/>
        <v>0.18126436781609195</v>
      </c>
      <c r="P928" s="5">
        <f t="shared" si="58"/>
        <v>105.13333333333334</v>
      </c>
      <c r="Q928" t="s">
        <v>2033</v>
      </c>
      <c r="R928" t="s">
        <v>2034</v>
      </c>
      <c r="S928" s="8">
        <f t="shared" si="59"/>
        <v>42502.208333333328</v>
      </c>
      <c r="T928" s="8">
        <f t="shared" si="56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7"/>
        <v>0.45847222222222223</v>
      </c>
      <c r="P929" s="5">
        <f t="shared" si="58"/>
        <v>89.21621621621621</v>
      </c>
      <c r="Q929" t="s">
        <v>2039</v>
      </c>
      <c r="R929" t="s">
        <v>2040</v>
      </c>
      <c r="S929" s="8">
        <f t="shared" si="59"/>
        <v>41102.208333333336</v>
      </c>
      <c r="T929" s="8">
        <f t="shared" si="56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7"/>
        <v>1.1731541218637993</v>
      </c>
      <c r="P930" s="5">
        <f t="shared" si="58"/>
        <v>51.995234312946785</v>
      </c>
      <c r="Q930" t="s">
        <v>2037</v>
      </c>
      <c r="R930" t="s">
        <v>2038</v>
      </c>
      <c r="S930" s="8">
        <f t="shared" si="59"/>
        <v>41637.25</v>
      </c>
      <c r="T930" s="8">
        <f t="shared" si="56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7"/>
        <v>2.173090909090909</v>
      </c>
      <c r="P931" s="5">
        <f t="shared" si="58"/>
        <v>64.956521739130437</v>
      </c>
      <c r="Q931" t="s">
        <v>2039</v>
      </c>
      <c r="R931" t="s">
        <v>2040</v>
      </c>
      <c r="S931" s="8">
        <f t="shared" si="59"/>
        <v>42858.208333333328</v>
      </c>
      <c r="T931" s="8">
        <f t="shared" si="56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7"/>
        <v>1.1228571428571428</v>
      </c>
      <c r="P932" s="5">
        <f t="shared" si="58"/>
        <v>46.235294117647058</v>
      </c>
      <c r="Q932" t="s">
        <v>2039</v>
      </c>
      <c r="R932" t="s">
        <v>2040</v>
      </c>
      <c r="S932" s="8">
        <f t="shared" si="59"/>
        <v>42060.25</v>
      </c>
      <c r="T932" s="8">
        <f t="shared" si="56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7"/>
        <v>0.72518987341772156</v>
      </c>
      <c r="P933" s="5">
        <f t="shared" si="58"/>
        <v>51.151785714285715</v>
      </c>
      <c r="Q933" t="s">
        <v>2039</v>
      </c>
      <c r="R933" t="s">
        <v>2040</v>
      </c>
      <c r="S933" s="8">
        <f t="shared" si="59"/>
        <v>41818.208333333336</v>
      </c>
      <c r="T933" s="8">
        <f t="shared" si="56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7"/>
        <v>2.1230434782608696</v>
      </c>
      <c r="P934" s="5">
        <f t="shared" si="58"/>
        <v>33.909722222222221</v>
      </c>
      <c r="Q934" t="s">
        <v>2035</v>
      </c>
      <c r="R934" t="s">
        <v>2036</v>
      </c>
      <c r="S934" s="8">
        <f t="shared" si="59"/>
        <v>41709.208333333336</v>
      </c>
      <c r="T934" s="8">
        <f t="shared" si="56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7"/>
        <v>2.3974657534246577</v>
      </c>
      <c r="P935" s="5">
        <f t="shared" si="58"/>
        <v>92.016298633017882</v>
      </c>
      <c r="Q935" t="s">
        <v>2039</v>
      </c>
      <c r="R935" t="s">
        <v>2040</v>
      </c>
      <c r="S935" s="8">
        <f t="shared" si="59"/>
        <v>41372.208333333336</v>
      </c>
      <c r="T935" s="8">
        <f t="shared" si="56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7"/>
        <v>1.8193548387096774</v>
      </c>
      <c r="P936" s="5">
        <f t="shared" si="58"/>
        <v>107.42857142857143</v>
      </c>
      <c r="Q936" t="s">
        <v>2039</v>
      </c>
      <c r="R936" t="s">
        <v>2040</v>
      </c>
      <c r="S936" s="8">
        <f t="shared" si="59"/>
        <v>42422.25</v>
      </c>
      <c r="T936" s="8">
        <f t="shared" si="56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7"/>
        <v>1.6413114754098361</v>
      </c>
      <c r="P937" s="5">
        <f t="shared" si="58"/>
        <v>75.848484848484844</v>
      </c>
      <c r="Q937" t="s">
        <v>2039</v>
      </c>
      <c r="R937" t="s">
        <v>2040</v>
      </c>
      <c r="S937" s="8">
        <f t="shared" si="59"/>
        <v>42209.208333333328</v>
      </c>
      <c r="T937" s="8">
        <f t="shared" si="56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7"/>
        <v>1.6375968992248063E-2</v>
      </c>
      <c r="P938" s="5">
        <f t="shared" si="58"/>
        <v>80.476190476190482</v>
      </c>
      <c r="Q938" t="s">
        <v>2039</v>
      </c>
      <c r="R938" t="s">
        <v>2040</v>
      </c>
      <c r="S938" s="8">
        <f t="shared" si="59"/>
        <v>43668.208333333328</v>
      </c>
      <c r="T938" s="8">
        <f t="shared" si="56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7"/>
        <v>0.49643859649122807</v>
      </c>
      <c r="P939" s="5">
        <f t="shared" si="58"/>
        <v>86.978483606557376</v>
      </c>
      <c r="Q939" t="s">
        <v>2041</v>
      </c>
      <c r="R939" t="s">
        <v>2042</v>
      </c>
      <c r="S939" s="8">
        <f t="shared" si="59"/>
        <v>42334.25</v>
      </c>
      <c r="T939" s="8">
        <f t="shared" si="56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7"/>
        <v>1.0970652173913042</v>
      </c>
      <c r="P940" s="5">
        <f t="shared" si="58"/>
        <v>105.13541666666667</v>
      </c>
      <c r="Q940" t="s">
        <v>2047</v>
      </c>
      <c r="R940" t="s">
        <v>2053</v>
      </c>
      <c r="S940" s="8">
        <f t="shared" si="59"/>
        <v>43263.208333333328</v>
      </c>
      <c r="T940" s="8">
        <f t="shared" si="56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7"/>
        <v>0.49217948717948717</v>
      </c>
      <c r="P941" s="5">
        <f t="shared" si="58"/>
        <v>57.298507462686565</v>
      </c>
      <c r="Q941" t="s">
        <v>2050</v>
      </c>
      <c r="R941" t="s">
        <v>2051</v>
      </c>
      <c r="S941" s="8">
        <f t="shared" si="59"/>
        <v>40670.208333333336</v>
      </c>
      <c r="T941" s="8">
        <f t="shared" si="56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7"/>
        <v>0.62232323232323228</v>
      </c>
      <c r="P942" s="5">
        <f t="shared" si="58"/>
        <v>93.348484848484844</v>
      </c>
      <c r="Q942" t="s">
        <v>2037</v>
      </c>
      <c r="R942" t="s">
        <v>2038</v>
      </c>
      <c r="S942" s="8">
        <f t="shared" si="59"/>
        <v>41244.25</v>
      </c>
      <c r="T942" s="8">
        <f t="shared" si="56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7"/>
        <v>0.1305813953488372</v>
      </c>
      <c r="P943" s="5">
        <f t="shared" si="58"/>
        <v>71.987179487179489</v>
      </c>
      <c r="Q943" t="s">
        <v>2039</v>
      </c>
      <c r="R943" t="s">
        <v>2040</v>
      </c>
      <c r="S943" s="8">
        <f t="shared" si="59"/>
        <v>40552.25</v>
      </c>
      <c r="T943" s="8">
        <f t="shared" si="56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7"/>
        <v>0.64635416666666667</v>
      </c>
      <c r="P944" s="5">
        <f t="shared" si="58"/>
        <v>92.611940298507463</v>
      </c>
      <c r="Q944" t="s">
        <v>2039</v>
      </c>
      <c r="R944" t="s">
        <v>2040</v>
      </c>
      <c r="S944" s="8">
        <f t="shared" si="59"/>
        <v>40568.25</v>
      </c>
      <c r="T944" s="8">
        <f t="shared" si="56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7"/>
        <v>1.5958666666666668</v>
      </c>
      <c r="P945" s="5">
        <f t="shared" si="58"/>
        <v>104.99122807017544</v>
      </c>
      <c r="Q945" t="s">
        <v>2033</v>
      </c>
      <c r="R945" t="s">
        <v>2034</v>
      </c>
      <c r="S945" s="8">
        <f t="shared" si="59"/>
        <v>41906.208333333336</v>
      </c>
      <c r="T945" s="8">
        <f t="shared" si="56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7"/>
        <v>0.81420000000000003</v>
      </c>
      <c r="P946" s="5">
        <f t="shared" si="58"/>
        <v>30.958174904942965</v>
      </c>
      <c r="Q946" t="s">
        <v>2054</v>
      </c>
      <c r="R946" t="s">
        <v>2055</v>
      </c>
      <c r="S946" s="8">
        <f t="shared" si="59"/>
        <v>42776.25</v>
      </c>
      <c r="T946" s="8">
        <f t="shared" si="56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7"/>
        <v>0.32444767441860467</v>
      </c>
      <c r="P947" s="5">
        <f t="shared" si="58"/>
        <v>33.001182732111175</v>
      </c>
      <c r="Q947" t="s">
        <v>2054</v>
      </c>
      <c r="R947" t="s">
        <v>2055</v>
      </c>
      <c r="S947" s="8">
        <f t="shared" si="59"/>
        <v>41004.208333333336</v>
      </c>
      <c r="T947" s="8">
        <f t="shared" si="56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7"/>
        <v>9.9141184124918666E-2</v>
      </c>
      <c r="P948" s="5">
        <f t="shared" si="58"/>
        <v>84.187845303867405</v>
      </c>
      <c r="Q948" t="s">
        <v>2039</v>
      </c>
      <c r="R948" t="s">
        <v>2040</v>
      </c>
      <c r="S948" s="8">
        <f t="shared" si="59"/>
        <v>40710.208333333336</v>
      </c>
      <c r="T948" s="8">
        <f t="shared" si="56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7"/>
        <v>0.26694444444444443</v>
      </c>
      <c r="P949" s="5">
        <f t="shared" si="58"/>
        <v>73.92307692307692</v>
      </c>
      <c r="Q949" t="s">
        <v>2039</v>
      </c>
      <c r="R949" t="s">
        <v>2040</v>
      </c>
      <c r="S949" s="8">
        <f t="shared" si="59"/>
        <v>41908.208333333336</v>
      </c>
      <c r="T949" s="8">
        <f t="shared" si="56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7"/>
        <v>0.62957446808510642</v>
      </c>
      <c r="P950" s="5">
        <f t="shared" si="58"/>
        <v>36.987499999999997</v>
      </c>
      <c r="Q950" t="s">
        <v>2041</v>
      </c>
      <c r="R950" t="s">
        <v>2042</v>
      </c>
      <c r="S950" s="8">
        <f t="shared" si="59"/>
        <v>41985.25</v>
      </c>
      <c r="T950" s="8">
        <f t="shared" si="56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7"/>
        <v>1.6135593220338984</v>
      </c>
      <c r="P951" s="5">
        <f t="shared" si="58"/>
        <v>46.896551724137929</v>
      </c>
      <c r="Q951" t="s">
        <v>2037</v>
      </c>
      <c r="R951" t="s">
        <v>2038</v>
      </c>
      <c r="S951" s="8">
        <f t="shared" si="59"/>
        <v>42112.208333333328</v>
      </c>
      <c r="T951" s="8">
        <f t="shared" si="56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7"/>
        <v>0.05</v>
      </c>
      <c r="P952" s="5">
        <f t="shared" si="58"/>
        <v>5</v>
      </c>
      <c r="Q952" t="s">
        <v>2039</v>
      </c>
      <c r="R952" t="s">
        <v>2040</v>
      </c>
      <c r="S952" s="8">
        <f t="shared" si="59"/>
        <v>43571.208333333328</v>
      </c>
      <c r="T952" s="8">
        <f t="shared" si="56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7"/>
        <v>10.969379310344827</v>
      </c>
      <c r="P953" s="5">
        <f t="shared" si="58"/>
        <v>102.02437459910199</v>
      </c>
      <c r="Q953" t="s">
        <v>2035</v>
      </c>
      <c r="R953" t="s">
        <v>2036</v>
      </c>
      <c r="S953" s="8">
        <f t="shared" si="59"/>
        <v>42730.25</v>
      </c>
      <c r="T953" s="8">
        <f t="shared" si="56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7"/>
        <v>0.70094158075601376</v>
      </c>
      <c r="P954" s="5">
        <f t="shared" si="58"/>
        <v>45.007502206531335</v>
      </c>
      <c r="Q954" t="s">
        <v>2041</v>
      </c>
      <c r="R954" t="s">
        <v>2042</v>
      </c>
      <c r="S954" s="8">
        <f t="shared" si="59"/>
        <v>42591.208333333328</v>
      </c>
      <c r="T954" s="8">
        <f t="shared" si="56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7"/>
        <v>0.6</v>
      </c>
      <c r="P955" s="5">
        <f t="shared" si="58"/>
        <v>94.285714285714292</v>
      </c>
      <c r="Q955" t="s">
        <v>2041</v>
      </c>
      <c r="R955" t="s">
        <v>2063</v>
      </c>
      <c r="S955" s="8">
        <f t="shared" si="59"/>
        <v>42358.25</v>
      </c>
      <c r="T955" s="8">
        <f t="shared" si="56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7"/>
        <v>3.6709859154929578</v>
      </c>
      <c r="P956" s="5">
        <f t="shared" si="58"/>
        <v>101.02325581395348</v>
      </c>
      <c r="Q956" t="s">
        <v>2037</v>
      </c>
      <c r="R956" t="s">
        <v>2038</v>
      </c>
      <c r="S956" s="8">
        <f t="shared" si="59"/>
        <v>41174.208333333336</v>
      </c>
      <c r="T956" s="8">
        <f t="shared" si="56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7"/>
        <v>11.09</v>
      </c>
      <c r="P957" s="5">
        <f t="shared" si="58"/>
        <v>97.037499999999994</v>
      </c>
      <c r="Q957" t="s">
        <v>2039</v>
      </c>
      <c r="R957" t="s">
        <v>2040</v>
      </c>
      <c r="S957" s="8">
        <f t="shared" si="59"/>
        <v>41238.25</v>
      </c>
      <c r="T957" s="8">
        <f t="shared" si="56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7"/>
        <v>0.19028784648187633</v>
      </c>
      <c r="P958" s="5">
        <f t="shared" si="58"/>
        <v>43.00963855421687</v>
      </c>
      <c r="Q958" t="s">
        <v>2041</v>
      </c>
      <c r="R958" t="s">
        <v>2063</v>
      </c>
      <c r="S958" s="8">
        <f t="shared" si="59"/>
        <v>42360.25</v>
      </c>
      <c r="T958" s="8">
        <f t="shared" si="56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7"/>
        <v>1.2687755102040816</v>
      </c>
      <c r="P959" s="5">
        <f t="shared" si="58"/>
        <v>94.916030534351151</v>
      </c>
      <c r="Q959" t="s">
        <v>2039</v>
      </c>
      <c r="R959" t="s">
        <v>2040</v>
      </c>
      <c r="S959" s="8">
        <f t="shared" si="59"/>
        <v>40955.25</v>
      </c>
      <c r="T959" s="8">
        <f t="shared" si="56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7"/>
        <v>7.3463636363636367</v>
      </c>
      <c r="P960" s="5">
        <f t="shared" si="58"/>
        <v>72.151785714285708</v>
      </c>
      <c r="Q960" t="s">
        <v>2041</v>
      </c>
      <c r="R960" t="s">
        <v>2049</v>
      </c>
      <c r="S960" s="8">
        <f t="shared" si="59"/>
        <v>40350.208333333336</v>
      </c>
      <c r="T960" s="8">
        <f t="shared" si="56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7"/>
        <v>4.5731034482758622E-2</v>
      </c>
      <c r="P961" s="5">
        <f t="shared" si="58"/>
        <v>51.007692307692309</v>
      </c>
      <c r="Q961" t="s">
        <v>2047</v>
      </c>
      <c r="R961" t="s">
        <v>2059</v>
      </c>
      <c r="S961" s="8">
        <f t="shared" si="59"/>
        <v>40357.208333333336</v>
      </c>
      <c r="T961" s="8">
        <f t="shared" si="56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7"/>
        <v>0.85054545454545449</v>
      </c>
      <c r="P962" s="5">
        <f t="shared" si="58"/>
        <v>85.054545454545448</v>
      </c>
      <c r="Q962" t="s">
        <v>2037</v>
      </c>
      <c r="R962" t="s">
        <v>2038</v>
      </c>
      <c r="S962" s="8">
        <f t="shared" si="59"/>
        <v>42408.25</v>
      </c>
      <c r="T962" s="8">
        <f t="shared" si="56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57"/>
        <v>1.1929824561403508</v>
      </c>
      <c r="P963" s="5">
        <f t="shared" si="58"/>
        <v>43.87096774193548</v>
      </c>
      <c r="Q963" t="s">
        <v>2047</v>
      </c>
      <c r="R963" t="s">
        <v>2059</v>
      </c>
      <c r="S963" s="8">
        <f t="shared" si="59"/>
        <v>40591.25</v>
      </c>
      <c r="T963" s="8">
        <f t="shared" ref="T963:T1001" si="60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61">E964/D964</f>
        <v>2.9602777777777778</v>
      </c>
      <c r="P964" s="5">
        <f t="shared" ref="P964:P1001" si="62">E964/G964</f>
        <v>40.063909774436091</v>
      </c>
      <c r="Q964" t="s">
        <v>2033</v>
      </c>
      <c r="R964" t="s">
        <v>2034</v>
      </c>
      <c r="S964" s="8">
        <f t="shared" ref="S964:S1001" si="63">(((J964/60)/60)/24)+DATE(1970,1,1)</f>
        <v>41592.25</v>
      </c>
      <c r="T964" s="8">
        <f t="shared" si="60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1"/>
        <v>0.84694915254237291</v>
      </c>
      <c r="P965" s="5">
        <f t="shared" si="62"/>
        <v>43.833333333333336</v>
      </c>
      <c r="Q965" t="s">
        <v>2054</v>
      </c>
      <c r="R965" t="s">
        <v>2055</v>
      </c>
      <c r="S965" s="8">
        <f t="shared" si="63"/>
        <v>40607.25</v>
      </c>
      <c r="T965" s="8">
        <f t="shared" si="60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1"/>
        <v>3.5578378378378379</v>
      </c>
      <c r="P966" s="5">
        <f t="shared" si="62"/>
        <v>84.92903225806451</v>
      </c>
      <c r="Q966" t="s">
        <v>2039</v>
      </c>
      <c r="R966" t="s">
        <v>2040</v>
      </c>
      <c r="S966" s="8">
        <f t="shared" si="63"/>
        <v>42135.208333333328</v>
      </c>
      <c r="T966" s="8">
        <f t="shared" si="60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1"/>
        <v>3.8640909090909092</v>
      </c>
      <c r="P967" s="5">
        <f t="shared" si="62"/>
        <v>41.067632850241544</v>
      </c>
      <c r="Q967" t="s">
        <v>2035</v>
      </c>
      <c r="R967" t="s">
        <v>2036</v>
      </c>
      <c r="S967" s="8">
        <f t="shared" si="63"/>
        <v>40203.25</v>
      </c>
      <c r="T967" s="8">
        <f t="shared" si="60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1"/>
        <v>7.9223529411764702</v>
      </c>
      <c r="P968" s="5">
        <f t="shared" si="62"/>
        <v>54.971428571428568</v>
      </c>
      <c r="Q968" t="s">
        <v>2039</v>
      </c>
      <c r="R968" t="s">
        <v>2040</v>
      </c>
      <c r="S968" s="8">
        <f t="shared" si="63"/>
        <v>42901.208333333328</v>
      </c>
      <c r="T968" s="8">
        <f t="shared" si="60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1"/>
        <v>1.3703393665158372</v>
      </c>
      <c r="P969" s="5">
        <f t="shared" si="62"/>
        <v>77.010807374443743</v>
      </c>
      <c r="Q969" t="s">
        <v>2035</v>
      </c>
      <c r="R969" t="s">
        <v>2062</v>
      </c>
      <c r="S969" s="8">
        <f t="shared" si="63"/>
        <v>41005.208333333336</v>
      </c>
      <c r="T969" s="8">
        <f t="shared" si="60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1"/>
        <v>3.3820833333333336</v>
      </c>
      <c r="P970" s="5">
        <f t="shared" si="62"/>
        <v>71.201754385964918</v>
      </c>
      <c r="Q970" t="s">
        <v>2033</v>
      </c>
      <c r="R970" t="s">
        <v>2034</v>
      </c>
      <c r="S970" s="8">
        <f t="shared" si="63"/>
        <v>40544.25</v>
      </c>
      <c r="T970" s="8">
        <f t="shared" si="60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1"/>
        <v>1.0822784810126582</v>
      </c>
      <c r="P971" s="5">
        <f t="shared" si="62"/>
        <v>91.935483870967744</v>
      </c>
      <c r="Q971" t="s">
        <v>2039</v>
      </c>
      <c r="R971" t="s">
        <v>2040</v>
      </c>
      <c r="S971" s="8">
        <f t="shared" si="63"/>
        <v>43821.25</v>
      </c>
      <c r="T971" s="8">
        <f t="shared" si="60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1"/>
        <v>0.60757639620653314</v>
      </c>
      <c r="P972" s="5">
        <f t="shared" si="62"/>
        <v>97.069023569023571</v>
      </c>
      <c r="Q972" t="s">
        <v>2039</v>
      </c>
      <c r="R972" t="s">
        <v>2040</v>
      </c>
      <c r="S972" s="8">
        <f t="shared" si="63"/>
        <v>40672.208333333336</v>
      </c>
      <c r="T972" s="8">
        <f t="shared" si="60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1"/>
        <v>0.27725490196078434</v>
      </c>
      <c r="P973" s="5">
        <f t="shared" si="62"/>
        <v>58.916666666666664</v>
      </c>
      <c r="Q973" t="s">
        <v>2041</v>
      </c>
      <c r="R973" t="s">
        <v>2060</v>
      </c>
      <c r="S973" s="8">
        <f t="shared" si="63"/>
        <v>41555.208333333336</v>
      </c>
      <c r="T973" s="8">
        <f t="shared" si="60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1"/>
        <v>2.283934426229508</v>
      </c>
      <c r="P974" s="5">
        <f t="shared" si="62"/>
        <v>58.015466983938133</v>
      </c>
      <c r="Q974" t="s">
        <v>2037</v>
      </c>
      <c r="R974" t="s">
        <v>2038</v>
      </c>
      <c r="S974" s="8">
        <f t="shared" si="63"/>
        <v>41792.208333333336</v>
      </c>
      <c r="T974" s="8">
        <f t="shared" si="60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1"/>
        <v>0.21615194054500414</v>
      </c>
      <c r="P975" s="5">
        <f t="shared" si="62"/>
        <v>103.87301587301587</v>
      </c>
      <c r="Q975" t="s">
        <v>2039</v>
      </c>
      <c r="R975" t="s">
        <v>2040</v>
      </c>
      <c r="S975" s="8">
        <f t="shared" si="63"/>
        <v>40522.25</v>
      </c>
      <c r="T975" s="8">
        <f t="shared" si="60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1"/>
        <v>3.73875</v>
      </c>
      <c r="P976" s="5">
        <f t="shared" si="62"/>
        <v>93.46875</v>
      </c>
      <c r="Q976" t="s">
        <v>2035</v>
      </c>
      <c r="R976" t="s">
        <v>2045</v>
      </c>
      <c r="S976" s="8">
        <f t="shared" si="63"/>
        <v>41412.208333333336</v>
      </c>
      <c r="T976" s="8">
        <f t="shared" si="60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1"/>
        <v>1.5492592592592593</v>
      </c>
      <c r="P977" s="5">
        <f t="shared" si="62"/>
        <v>61.970370370370368</v>
      </c>
      <c r="Q977" t="s">
        <v>2039</v>
      </c>
      <c r="R977" t="s">
        <v>2040</v>
      </c>
      <c r="S977" s="8">
        <f t="shared" si="63"/>
        <v>42337.25</v>
      </c>
      <c r="T977" s="8">
        <f t="shared" si="60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1"/>
        <v>3.2214999999999998</v>
      </c>
      <c r="P978" s="5">
        <f t="shared" si="62"/>
        <v>92.042857142857144</v>
      </c>
      <c r="Q978" t="s">
        <v>2039</v>
      </c>
      <c r="R978" t="s">
        <v>2040</v>
      </c>
      <c r="S978" s="8">
        <f t="shared" si="63"/>
        <v>40571.25</v>
      </c>
      <c r="T978" s="8">
        <f t="shared" si="60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1"/>
        <v>0.73957142857142855</v>
      </c>
      <c r="P979" s="5">
        <f t="shared" si="62"/>
        <v>77.268656716417908</v>
      </c>
      <c r="Q979" t="s">
        <v>2033</v>
      </c>
      <c r="R979" t="s">
        <v>2034</v>
      </c>
      <c r="S979" s="8">
        <f t="shared" si="63"/>
        <v>43138.25</v>
      </c>
      <c r="T979" s="8">
        <f t="shared" si="60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1"/>
        <v>8.641</v>
      </c>
      <c r="P980" s="5">
        <f t="shared" si="62"/>
        <v>93.923913043478265</v>
      </c>
      <c r="Q980" t="s">
        <v>2050</v>
      </c>
      <c r="R980" t="s">
        <v>2051</v>
      </c>
      <c r="S980" s="8">
        <f t="shared" si="63"/>
        <v>42686.25</v>
      </c>
      <c r="T980" s="8">
        <f t="shared" si="60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1"/>
        <v>1.432624584717608</v>
      </c>
      <c r="P981" s="5">
        <f t="shared" si="62"/>
        <v>84.969458128078813</v>
      </c>
      <c r="Q981" t="s">
        <v>2039</v>
      </c>
      <c r="R981" t="s">
        <v>2040</v>
      </c>
      <c r="S981" s="8">
        <f t="shared" si="63"/>
        <v>42078.208333333328</v>
      </c>
      <c r="T981" s="8">
        <f t="shared" si="60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1"/>
        <v>0.40281762295081969</v>
      </c>
      <c r="P982" s="5">
        <f t="shared" si="62"/>
        <v>105.97035040431267</v>
      </c>
      <c r="Q982" t="s">
        <v>2047</v>
      </c>
      <c r="R982" t="s">
        <v>2048</v>
      </c>
      <c r="S982" s="8">
        <f t="shared" si="63"/>
        <v>42307.208333333328</v>
      </c>
      <c r="T982" s="8">
        <f t="shared" si="60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1"/>
        <v>1.7822388059701493</v>
      </c>
      <c r="P983" s="5">
        <f t="shared" si="62"/>
        <v>36.969040247678016</v>
      </c>
      <c r="Q983" t="s">
        <v>2037</v>
      </c>
      <c r="R983" t="s">
        <v>2038</v>
      </c>
      <c r="S983" s="8">
        <f t="shared" si="63"/>
        <v>43094.25</v>
      </c>
      <c r="T983" s="8">
        <f t="shared" si="60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1"/>
        <v>0.84930555555555554</v>
      </c>
      <c r="P984" s="5">
        <f t="shared" si="62"/>
        <v>81.533333333333331</v>
      </c>
      <c r="Q984" t="s">
        <v>2041</v>
      </c>
      <c r="R984" t="s">
        <v>2042</v>
      </c>
      <c r="S984" s="8">
        <f t="shared" si="63"/>
        <v>40743.208333333336</v>
      </c>
      <c r="T984" s="8">
        <f t="shared" si="60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1"/>
        <v>1.4593648334624323</v>
      </c>
      <c r="P985" s="5">
        <f t="shared" si="62"/>
        <v>80.999140154772135</v>
      </c>
      <c r="Q985" t="s">
        <v>2041</v>
      </c>
      <c r="R985" t="s">
        <v>2042</v>
      </c>
      <c r="S985" s="8">
        <f t="shared" si="63"/>
        <v>43681.208333333328</v>
      </c>
      <c r="T985" s="8">
        <f t="shared" si="60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1"/>
        <v>1.5246153846153847</v>
      </c>
      <c r="P986" s="5">
        <f t="shared" si="62"/>
        <v>26.010498687664043</v>
      </c>
      <c r="Q986" t="s">
        <v>2039</v>
      </c>
      <c r="R986" t="s">
        <v>2040</v>
      </c>
      <c r="S986" s="8">
        <f t="shared" si="63"/>
        <v>43716.208333333328</v>
      </c>
      <c r="T986" s="8">
        <f t="shared" si="60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1"/>
        <v>0.67129542790152408</v>
      </c>
      <c r="P987" s="5">
        <f t="shared" si="62"/>
        <v>25.998410896708286</v>
      </c>
      <c r="Q987" t="s">
        <v>2035</v>
      </c>
      <c r="R987" t="s">
        <v>2036</v>
      </c>
      <c r="S987" s="8">
        <f t="shared" si="63"/>
        <v>41614.25</v>
      </c>
      <c r="T987" s="8">
        <f t="shared" si="60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1"/>
        <v>0.40307692307692305</v>
      </c>
      <c r="P988" s="5">
        <f t="shared" si="62"/>
        <v>34.173913043478258</v>
      </c>
      <c r="Q988" t="s">
        <v>2035</v>
      </c>
      <c r="R988" t="s">
        <v>2036</v>
      </c>
      <c r="S988" s="8">
        <f t="shared" si="63"/>
        <v>40638.208333333336</v>
      </c>
      <c r="T988" s="8">
        <f t="shared" si="60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1"/>
        <v>2.1679032258064517</v>
      </c>
      <c r="P989" s="5">
        <f t="shared" si="62"/>
        <v>28.002083333333335</v>
      </c>
      <c r="Q989" t="s">
        <v>2041</v>
      </c>
      <c r="R989" t="s">
        <v>2042</v>
      </c>
      <c r="S989" s="8">
        <f t="shared" si="63"/>
        <v>42852.208333333328</v>
      </c>
      <c r="T989" s="8">
        <f t="shared" si="60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1"/>
        <v>0.52117021276595743</v>
      </c>
      <c r="P990" s="5">
        <f t="shared" si="62"/>
        <v>76.546875</v>
      </c>
      <c r="Q990" t="s">
        <v>2047</v>
      </c>
      <c r="R990" t="s">
        <v>2056</v>
      </c>
      <c r="S990" s="8">
        <f t="shared" si="63"/>
        <v>42686.25</v>
      </c>
      <c r="T990" s="8">
        <f t="shared" si="60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1"/>
        <v>4.9958333333333336</v>
      </c>
      <c r="P991" s="5">
        <f t="shared" si="62"/>
        <v>53.053097345132741</v>
      </c>
      <c r="Q991" t="s">
        <v>2047</v>
      </c>
      <c r="R991" t="s">
        <v>2059</v>
      </c>
      <c r="S991" s="8">
        <f t="shared" si="63"/>
        <v>43571.208333333328</v>
      </c>
      <c r="T991" s="8">
        <f t="shared" si="60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1"/>
        <v>0.87679487179487181</v>
      </c>
      <c r="P992" s="5">
        <f t="shared" si="62"/>
        <v>106.859375</v>
      </c>
      <c r="Q992" t="s">
        <v>2041</v>
      </c>
      <c r="R992" t="s">
        <v>2044</v>
      </c>
      <c r="S992" s="8">
        <f t="shared" si="63"/>
        <v>42432.25</v>
      </c>
      <c r="T992" s="8">
        <f t="shared" si="60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1"/>
        <v>1.131734693877551</v>
      </c>
      <c r="P993" s="5">
        <f t="shared" si="62"/>
        <v>46.020746887966808</v>
      </c>
      <c r="Q993" t="s">
        <v>2035</v>
      </c>
      <c r="R993" t="s">
        <v>2036</v>
      </c>
      <c r="S993" s="8">
        <f t="shared" si="63"/>
        <v>41907.208333333336</v>
      </c>
      <c r="T993" s="8">
        <f t="shared" si="60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1"/>
        <v>4.2654838709677421</v>
      </c>
      <c r="P994" s="5">
        <f t="shared" si="62"/>
        <v>100.17424242424242</v>
      </c>
      <c r="Q994" t="s">
        <v>2041</v>
      </c>
      <c r="R994" t="s">
        <v>2044</v>
      </c>
      <c r="S994" s="8">
        <f t="shared" si="63"/>
        <v>43227.208333333328</v>
      </c>
      <c r="T994" s="8">
        <f t="shared" si="60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1"/>
        <v>0.77632653061224488</v>
      </c>
      <c r="P995" s="5">
        <f t="shared" si="62"/>
        <v>101.44</v>
      </c>
      <c r="Q995" t="s">
        <v>2054</v>
      </c>
      <c r="R995" t="s">
        <v>2055</v>
      </c>
      <c r="S995" s="8">
        <f t="shared" si="63"/>
        <v>42362.25</v>
      </c>
      <c r="T995" s="8">
        <f t="shared" si="60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1"/>
        <v>0.52496810772501767</v>
      </c>
      <c r="P996" s="5">
        <f t="shared" si="62"/>
        <v>87.972684085510693</v>
      </c>
      <c r="Q996" t="s">
        <v>2047</v>
      </c>
      <c r="R996" t="s">
        <v>2059</v>
      </c>
      <c r="S996" s="8">
        <f t="shared" si="63"/>
        <v>41929.208333333336</v>
      </c>
      <c r="T996" s="8">
        <f t="shared" si="60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1"/>
        <v>1.5746762589928058</v>
      </c>
      <c r="P997" s="5">
        <f t="shared" si="62"/>
        <v>74.995594713656388</v>
      </c>
      <c r="Q997" t="s">
        <v>2033</v>
      </c>
      <c r="R997" t="s">
        <v>2034</v>
      </c>
      <c r="S997" s="8">
        <f t="shared" si="63"/>
        <v>43408.208333333328</v>
      </c>
      <c r="T997" s="8">
        <f t="shared" si="60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1"/>
        <v>0.72939393939393937</v>
      </c>
      <c r="P998" s="5">
        <f t="shared" si="62"/>
        <v>42.982142857142854</v>
      </c>
      <c r="Q998" t="s">
        <v>2039</v>
      </c>
      <c r="R998" t="s">
        <v>2040</v>
      </c>
      <c r="S998" s="8">
        <f t="shared" si="63"/>
        <v>41276.25</v>
      </c>
      <c r="T998" s="8">
        <f t="shared" si="60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1"/>
        <v>0.60565789473684206</v>
      </c>
      <c r="P999" s="5">
        <f t="shared" si="62"/>
        <v>33.115107913669064</v>
      </c>
      <c r="Q999" t="s">
        <v>2039</v>
      </c>
      <c r="R999" t="s">
        <v>2040</v>
      </c>
      <c r="S999" s="8">
        <f t="shared" si="63"/>
        <v>41659.25</v>
      </c>
      <c r="T999" s="8">
        <f t="shared" si="60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1"/>
        <v>0.5679129129129129</v>
      </c>
      <c r="P1000" s="5">
        <f t="shared" si="62"/>
        <v>101.13101604278074</v>
      </c>
      <c r="Q1000" t="s">
        <v>2035</v>
      </c>
      <c r="R1000" t="s">
        <v>2045</v>
      </c>
      <c r="S1000" s="8">
        <f t="shared" si="63"/>
        <v>40220.25</v>
      </c>
      <c r="T1000" s="8">
        <f t="shared" si="60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1"/>
        <v>0.56542754275427543</v>
      </c>
      <c r="P1001" s="5">
        <f t="shared" si="62"/>
        <v>55.98841354723708</v>
      </c>
      <c r="Q1001" t="s">
        <v>2033</v>
      </c>
      <c r="R1001" t="s">
        <v>2034</v>
      </c>
      <c r="S1001" s="8">
        <f t="shared" si="63"/>
        <v>42550.208333333328</v>
      </c>
      <c r="T1001" s="8">
        <f t="shared" si="60"/>
        <v>42557.208333333328</v>
      </c>
    </row>
  </sheetData>
  <autoFilter ref="A1:T1001" xr:uid="{00000000-0001-0000-0000-000000000000}"/>
  <conditionalFormatting sqref="F1:F1048576">
    <cfRule type="cellIs" dxfId="3" priority="9" operator="greaterThanOrEqual">
      <formula>"successful, live"</formula>
    </cfRule>
  </conditionalFormatting>
  <conditionalFormatting sqref="F2:F1001">
    <cfRule type="containsText" dxfId="2" priority="6" operator="containsText" text="Live">
      <formula>NOT(ISERROR(SEARCH("Live",F2)))</formula>
    </cfRule>
    <cfRule type="containsText" dxfId="1" priority="7" operator="containsText" text="successful">
      <formula>NOT(ISERROR(SEARCH("successful",F2)))</formula>
    </cfRule>
    <cfRule type="containsText" dxfId="0" priority="8" operator="containsText" text="failed">
      <formula>NOT(ISERROR(SEARCH("failed",F2)))</formula>
    </cfRule>
  </conditionalFormatting>
  <conditionalFormatting sqref="O2:O1001">
    <cfRule type="colorScale" priority="2">
      <colorScale>
        <cfvo type="min"/>
        <cfvo type="percentile" val="50"/>
        <cfvo type="max"/>
        <color rgb="FFF8696B"/>
        <color rgb="FF00B050"/>
        <color rgb="FF262BFC"/>
      </colorScale>
    </cfRule>
    <cfRule type="colorScale" priority="3">
      <colorScale>
        <cfvo type="min"/>
        <cfvo type="percentile" val="100"/>
        <cfvo type="num" val="&quot;200&gt;&quot;"/>
        <color rgb="FFC00000"/>
        <color rgb="FF92D050"/>
        <color theme="4"/>
      </colorScale>
    </cfRule>
  </conditionalFormatting>
  <conditionalFormatting sqref="O1:O1048576">
    <cfRule type="expression" priority="1">
      <formula>"if &gt;0 red"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BF3-E702-48EA-9ED5-AE4E97E6875C}">
  <dimension ref="A1:H16"/>
  <sheetViews>
    <sheetView tabSelected="1" workbookViewId="0">
      <selection activeCell="K18" sqref="K18"/>
    </sheetView>
  </sheetViews>
  <sheetFormatPr defaultRowHeight="15.75" x14ac:dyDescent="0.25"/>
  <cols>
    <col min="1" max="1" width="25.375" customWidth="1"/>
    <col min="2" max="2" width="17.25" customWidth="1"/>
    <col min="3" max="3" width="14.125" customWidth="1"/>
    <col min="4" max="4" width="17" customWidth="1"/>
    <col min="5" max="5" width="13.625" customWidth="1"/>
    <col min="6" max="6" width="20.25" customWidth="1"/>
    <col min="7" max="7" width="17.25" customWidth="1"/>
    <col min="8" max="8" width="20.625" customWidth="1"/>
  </cols>
  <sheetData>
    <row r="1" spans="1:8" x14ac:dyDescent="0.25">
      <c r="A1" t="s">
        <v>2</v>
      </c>
      <c r="B1" t="s">
        <v>2104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5">
      <c r="A2" t="s">
        <v>2092</v>
      </c>
      <c r="B2">
        <f>COUNTIFS(Crowdfunding!F2:F1001,"successful",Crowdfunding!D2:D1001,"&lt;1000")</f>
        <v>30</v>
      </c>
      <c r="C2">
        <f>COUNTIFS(Crowdfunding!F2:F1001,"failed",Crowdfunding!D2:D1001,"&lt;1000")</f>
        <v>20</v>
      </c>
      <c r="D2">
        <f>COUNTIFS(Crowdfunding!F2:F1001,"cenceled",Crowdfunding!D2:D1001,"&lt;1000")</f>
        <v>0</v>
      </c>
      <c r="E2">
        <v>51</v>
      </c>
      <c r="F2" s="11">
        <v>0.59</v>
      </c>
      <c r="G2" s="11">
        <v>0.39</v>
      </c>
      <c r="H2" s="11">
        <v>0.02</v>
      </c>
    </row>
    <row r="3" spans="1:8" x14ac:dyDescent="0.25">
      <c r="A3" t="s">
        <v>2093</v>
      </c>
      <c r="B3">
        <f>COUNTIFS(Crowdfunding!F2:F1001,"successful",Crowdfunding!D2:D1001,"&gt;1000", Crowdfunding!D2:D1001, "&lt;1499")</f>
        <v>27</v>
      </c>
      <c r="C3">
        <f>COUNTIFS(Crowdfunding!F2:F1001,"Failed",Crowdfunding!D2:D1001,"&gt;1000", Crowdfunding!D2:D1001, "&lt;14999")</f>
        <v>168</v>
      </c>
      <c r="D3">
        <f>COUNTIFS(Crowdfunding!F2:F1001,"canceled",Crowdfunding!D2:D1001,"&gt;1000", Crowdfunding!D2:D1001, "&lt;4999")</f>
        <v>2</v>
      </c>
      <c r="E3">
        <v>231</v>
      </c>
      <c r="F3" s="11">
        <v>0.83</v>
      </c>
      <c r="G3" s="11">
        <v>0.16</v>
      </c>
      <c r="H3" s="11">
        <v>0.01</v>
      </c>
    </row>
    <row r="4" spans="1:8" x14ac:dyDescent="0.25">
      <c r="A4" t="s">
        <v>2103</v>
      </c>
      <c r="B4">
        <f>COUNTIFS(Crowdfunding!F2:F1001,"successful",Crowdfunding!D2:D1001,"&gt;5000", Crowdfunding!D2:D1001, "&lt;9999")</f>
        <v>157</v>
      </c>
      <c r="C4">
        <f>COUNTIFS(Crowdfunding!F2:F1001,"failed",Crowdfunding!D2:D1001,"&gt;5000", Crowdfunding!D2:D1001, "&lt;9999")</f>
        <v>125</v>
      </c>
      <c r="D4">
        <f>COUNTIFS(Crowdfunding!F2:F1001,"canceled",Crowdfunding!D2:D1001,"&gt;5000", Crowdfunding!D2:D1001, "&lt;9999")</f>
        <v>25</v>
      </c>
      <c r="E4">
        <v>315</v>
      </c>
      <c r="F4" s="11">
        <v>0.52</v>
      </c>
      <c r="G4" s="11">
        <v>0.4</v>
      </c>
      <c r="H4" s="11">
        <v>0.08</v>
      </c>
    </row>
    <row r="5" spans="1:8" x14ac:dyDescent="0.25">
      <c r="A5" t="s">
        <v>2094</v>
      </c>
      <c r="B5">
        <f>COUNTIFS(Crowdfunding!F2:F1001,"successful",Crowdfunding!D2:D1001,"&gt;10000", Crowdfunding!D2:D1001, "&lt;14999")</f>
        <v>2</v>
      </c>
      <c r="C5">
        <f>COUNTIFS(Crowdfunding!F2:F1001,"failed",Crowdfunding!D2:D1001,"&gt;10000", Crowdfunding!D2:D1001, "&lt;14999")</f>
        <v>0</v>
      </c>
      <c r="D5">
        <f>COUNTIFS(Crowdfunding!F2:F1001,"cenceled",Crowdfunding!D2:D1001,"&gt;10000", Crowdfunding!D2:D1001, "&lt;14999")</f>
        <v>0</v>
      </c>
      <c r="E5">
        <v>9</v>
      </c>
      <c r="F5" s="11">
        <v>0.44</v>
      </c>
      <c r="G5" s="11">
        <v>0.56000000000000005</v>
      </c>
      <c r="H5" s="11">
        <v>0</v>
      </c>
    </row>
    <row r="6" spans="1:8" ht="18" customHeight="1" x14ac:dyDescent="0.25">
      <c r="A6" s="10" t="s">
        <v>2095</v>
      </c>
      <c r="B6">
        <f>COUNTIFS(Crowdfunding!F2:F1001,"successful",Crowdfunding!D2:D1001,"&gt;15000", Crowdfunding!D2:D1001, "&lt;19999")</f>
        <v>10</v>
      </c>
      <c r="C6">
        <f>COUNTIFS(Crowdfunding!F2:F1001,"failed",Crowdfunding!D2:D1001,"&gt;15000", Crowdfunding!D2:D1001, "&lt;19999")</f>
        <v>0</v>
      </c>
      <c r="D6">
        <f>COUNTIFS(Crowdfunding!F2:F1001,"Canceled",Crowdfunding!D2:D1001,"&gt;15000", Crowdfunding!D2:D1001, "&lt;19999")</f>
        <v>0</v>
      </c>
      <c r="E6">
        <v>10</v>
      </c>
      <c r="F6" s="11">
        <v>1</v>
      </c>
      <c r="G6" s="11">
        <v>0</v>
      </c>
      <c r="H6" s="11">
        <v>0</v>
      </c>
    </row>
    <row r="7" spans="1:8" x14ac:dyDescent="0.25">
      <c r="A7" t="s">
        <v>2096</v>
      </c>
      <c r="B7">
        <f>COUNTIFS(Crowdfunding!F2:F1001,"successful",Crowdfunding!D2:D1001,"&gt;20000", Crowdfunding!D2:D1001, "&lt;24999")</f>
        <v>5</v>
      </c>
      <c r="C7">
        <f>COUNTIFS(Crowdfunding!F2:F1001,"failed",Crowdfunding!D2:D1001,"&gt;20000", Crowdfunding!D2:D1001, "&lt;24999")</f>
        <v>0</v>
      </c>
      <c r="D7">
        <f>COUNTIFS(Crowdfunding!F2:F1001,"canceled",Crowdfunding!D2:D1001,"&gt;20000", Crowdfunding!D2:D1001, "&lt;24999")</f>
        <v>0</v>
      </c>
      <c r="E7">
        <v>7</v>
      </c>
      <c r="F7" s="11">
        <v>1</v>
      </c>
      <c r="G7" s="11">
        <v>0</v>
      </c>
      <c r="H7" s="11">
        <v>0</v>
      </c>
    </row>
    <row r="8" spans="1:8" x14ac:dyDescent="0.25">
      <c r="A8" t="s">
        <v>2097</v>
      </c>
      <c r="B8">
        <f>COUNTIFS(Crowdfunding!F2:F1001,"successful",Crowdfunding!D2:D1001,"&gt;25000", Crowdfunding!D2:D1001, "&lt;29999")</f>
        <v>10</v>
      </c>
      <c r="C8">
        <f>COUNTIFS(Crowdfunding!F2:F1001,"failed",Crowdfunding!D2:D1001,"&gt;25000", Crowdfunding!D2:D1001, "&lt;29999")</f>
        <v>3</v>
      </c>
      <c r="D8">
        <f>COUNTIFS(Crowdfunding!F2:F1001,"canceled",Crowdfunding!D2:D1001,"&gt;25000", Crowdfunding!D2:D1001, "&lt;29999")</f>
        <v>0</v>
      </c>
      <c r="E8">
        <v>14</v>
      </c>
      <c r="F8" s="11">
        <v>0.79</v>
      </c>
      <c r="G8" s="11">
        <v>0.21</v>
      </c>
      <c r="H8" s="11">
        <v>0</v>
      </c>
    </row>
    <row r="9" spans="1:8" x14ac:dyDescent="0.25">
      <c r="A9" t="s">
        <v>2098</v>
      </c>
      <c r="B9">
        <f>COUNTIFS(Crowdfunding!F2:F1001,"successful",Crowdfunding!D2:D1001,"&gt;30000", Crowdfunding!D2:D1001, "&lt;34999")</f>
        <v>7</v>
      </c>
      <c r="C9">
        <f>COUNTIFS(Crowdfunding!F2:F1001,"failed",Crowdfunding!D2:D1001,"&gt;30000", Crowdfunding!D2:D1001, "&lt;34999")</f>
        <v>0</v>
      </c>
      <c r="D9">
        <f>COUNTIFS(Crowdfunding!F2:F1001,"canceled",Crowdfunding!D2:D1001,"&gt;30000", Crowdfunding!D2:D1001, "&lt;34999")</f>
        <v>0</v>
      </c>
      <c r="E9">
        <v>7</v>
      </c>
      <c r="F9" s="11">
        <v>1</v>
      </c>
      <c r="G9" s="11">
        <v>0</v>
      </c>
      <c r="H9" s="11">
        <v>0</v>
      </c>
    </row>
    <row r="10" spans="1:8" x14ac:dyDescent="0.25">
      <c r="A10" t="s">
        <v>2099</v>
      </c>
      <c r="B10">
        <f>COUNTIFS(Crowdfunding!F2:F1001,"successful",Crowdfunding!D2:D1001,"&gt;350000", Crowdfunding!D2:D1001, "&lt;39999")</f>
        <v>0</v>
      </c>
      <c r="C10">
        <f>COUNTIFS(Crowdfunding!F2:F1001,"failed",Crowdfunding!D2:D1001,"&gt;35000", Crowdfunding!D2:D1001, "&lt;39999")</f>
        <v>3</v>
      </c>
      <c r="D10">
        <f>COUNTIFS(Crowdfunding!F2:F1001,"canceled",Crowdfunding!D2:D1001,"&gt;35000", Crowdfunding!D2:D1001, "&lt;39999")</f>
        <v>1</v>
      </c>
      <c r="E10">
        <v>12</v>
      </c>
      <c r="F10" s="11">
        <v>0.67</v>
      </c>
      <c r="G10" s="11">
        <v>0.25</v>
      </c>
      <c r="H10" s="11">
        <v>0.08</v>
      </c>
    </row>
    <row r="11" spans="1:8" x14ac:dyDescent="0.25">
      <c r="A11" t="s">
        <v>2100</v>
      </c>
      <c r="B11">
        <f>COUNTIFS(Crowdfunding!F2:F1001,"successful",Crowdfunding!D2:D1001,"&gt;40000", Crowdfunding!D2:D1001, "&lt;44999")</f>
        <v>11</v>
      </c>
      <c r="C11">
        <f>COUNTIFS(Crowdfunding!F2:F1001,"failed",Crowdfunding!D2:D1001,"&gt;40000", Crowdfunding!D2:D1001, "&lt;44999")</f>
        <v>3</v>
      </c>
      <c r="D11">
        <f>COUNTIFS(Crowdfunding!F2:F1001,"canceled",Crowdfunding!D2:D1001,"&gt;40000", Crowdfunding!D2:D1001, "&lt;44999")</f>
        <v>0</v>
      </c>
      <c r="E11">
        <v>14</v>
      </c>
      <c r="F11" s="11">
        <v>0.79</v>
      </c>
      <c r="G11" s="11">
        <v>0.21</v>
      </c>
      <c r="H11" s="11">
        <v>0</v>
      </c>
    </row>
    <row r="12" spans="1:8" x14ac:dyDescent="0.25">
      <c r="A12" t="s">
        <v>2101</v>
      </c>
      <c r="B12">
        <f>COUNTIFS(Crowdfunding!F2:F1001,"successful",Crowdfunding!D2:D1001,"&gt;45000", Crowdfunding!D2:D1001, "&lt;49999")</f>
        <v>8</v>
      </c>
      <c r="C12">
        <f>COUNTIFS(Crowdfunding!F2:F1001,"failed",Crowdfunding!D2:D1001,"&gt;45000", Crowdfunding!D2:D1001, "&lt;49999")</f>
        <v>3</v>
      </c>
      <c r="D12">
        <f>COUNTIFS(Crowdfunding!F2:F1001,"canceled",Crowdfunding!D2:D1001,"&gt;45000", Crowdfunding!D2:D1001, "&lt;49999")</f>
        <v>0</v>
      </c>
      <c r="E12">
        <v>11</v>
      </c>
      <c r="F12" s="11">
        <v>0.73</v>
      </c>
      <c r="G12" s="11">
        <v>0.27</v>
      </c>
      <c r="H12" s="11">
        <v>0</v>
      </c>
    </row>
    <row r="13" spans="1:8" x14ac:dyDescent="0.25">
      <c r="A13" t="s">
        <v>2102</v>
      </c>
      <c r="B13">
        <f>COUNTIFS(Crowdfunding!F2:F1001,"successful",Crowdfunding!D2:D1001,"&gt;=50000")</f>
        <v>114</v>
      </c>
      <c r="C13">
        <f>COUNTIFS(Crowdfunding!F2:F1001,"failed",Crowdfunding!D2:D1001,"&gt;=50000")</f>
        <v>163</v>
      </c>
      <c r="D13">
        <f>COUNTIFS(Crowdfunding!F2:F1001,"canceled",Crowdfunding!D2:D1001,"&gt;-50000")</f>
        <v>57</v>
      </c>
      <c r="E13">
        <v>305</v>
      </c>
      <c r="F13" s="11">
        <v>0.37</v>
      </c>
      <c r="G13" s="11">
        <v>0.53</v>
      </c>
      <c r="H13" s="11">
        <v>0.09</v>
      </c>
    </row>
    <row r="14" spans="1:8" x14ac:dyDescent="0.25">
      <c r="G14" s="11"/>
    </row>
    <row r="15" spans="1:8" x14ac:dyDescent="0.25">
      <c r="G15" s="11"/>
    </row>
    <row r="16" spans="1:8" x14ac:dyDescent="0.25">
      <c r="G16" s="11"/>
    </row>
  </sheetData>
  <autoFilter ref="A1:H1" xr:uid="{028CBBF3-E702-48EA-9ED5-AE4E97E6875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AD05-4072-4AFF-A206-9389FD77F15C}">
  <dimension ref="A1:D1"/>
  <sheetViews>
    <sheetView workbookViewId="0">
      <selection activeCell="A2" sqref="A2"/>
    </sheetView>
  </sheetViews>
  <sheetFormatPr defaultRowHeight="15.75" x14ac:dyDescent="0.25"/>
  <cols>
    <col min="2" max="2" width="12.875" customWidth="1"/>
  </cols>
  <sheetData>
    <row r="1" spans="1:4" x14ac:dyDescent="0.25">
      <c r="A1" t="s">
        <v>4</v>
      </c>
      <c r="B1" t="s">
        <v>5</v>
      </c>
      <c r="C1" t="s">
        <v>4</v>
      </c>
      <c r="D1" t="s">
        <v>5</v>
      </c>
    </row>
  </sheetData>
  <autoFilter ref="A1:D1" xr:uid="{0B4BAD05-4072-4AFF-A206-9389FD77F1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Crowdfunding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Benjamin Moran</cp:lastModifiedBy>
  <dcterms:created xsi:type="dcterms:W3CDTF">2021-09-29T18:52:28Z</dcterms:created>
  <dcterms:modified xsi:type="dcterms:W3CDTF">2023-03-24T19:16:57Z</dcterms:modified>
</cp:coreProperties>
</file>