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.s/Desktop/MSF 504/HW4/"/>
    </mc:Choice>
  </mc:AlternateContent>
  <xr:revisionPtr revIDLastSave="0" documentId="13_ncr:1_{B5EEA0C3-7878-6744-9FD6-C0620FE871E2}" xr6:coauthVersionLast="43" xr6:coauthVersionMax="43" xr10:uidLastSave="{00000000-0000-0000-0000-000000000000}"/>
  <bookViews>
    <workbookView xWindow="0" yWindow="460" windowWidth="28800" windowHeight="15800" activeTab="3" xr2:uid="{00000000-000D-0000-FFFF-FFFF00000000}"/>
  </bookViews>
  <sheets>
    <sheet name="Market Caps" sheetId="3" r:id="rId1"/>
    <sheet name="Returns" sheetId="1" r:id="rId2"/>
    <sheet name="WithoutViews" sheetId="4" r:id="rId3"/>
    <sheet name="WithView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9" i="5" l="1"/>
  <c r="N89" i="5"/>
  <c r="O88" i="5" a="1"/>
  <c r="O88" i="5" s="1"/>
  <c r="N88" i="5" a="1"/>
  <c r="N88" i="5" s="1"/>
  <c r="O87" i="5"/>
  <c r="N87" i="5"/>
  <c r="D87" i="5" a="1"/>
  <c r="D90" i="5" s="1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87" i="5"/>
  <c r="E106" i="5"/>
  <c r="E87" i="5" a="1"/>
  <c r="E90" i="5" s="1"/>
  <c r="D105" i="5" l="1"/>
  <c r="D101" i="5"/>
  <c r="D97" i="5"/>
  <c r="D93" i="5"/>
  <c r="D89" i="5"/>
  <c r="D104" i="5"/>
  <c r="D100" i="5"/>
  <c r="D96" i="5"/>
  <c r="D92" i="5"/>
  <c r="D88" i="5"/>
  <c r="D103" i="5"/>
  <c r="D99" i="5"/>
  <c r="D95" i="5"/>
  <c r="D91" i="5"/>
  <c r="D87" i="5"/>
  <c r="D102" i="5"/>
  <c r="D98" i="5"/>
  <c r="D94" i="5"/>
  <c r="E105" i="5"/>
  <c r="E101" i="5"/>
  <c r="E97" i="5"/>
  <c r="E93" i="5"/>
  <c r="E89" i="5"/>
  <c r="E104" i="5"/>
  <c r="E100" i="5"/>
  <c r="E96" i="5"/>
  <c r="E92" i="5"/>
  <c r="E88" i="5"/>
  <c r="E103" i="5"/>
  <c r="E99" i="5"/>
  <c r="E95" i="5"/>
  <c r="E91" i="5"/>
  <c r="E87" i="5"/>
  <c r="E102" i="5"/>
  <c r="E98" i="5"/>
  <c r="E94" i="5"/>
  <c r="D106" i="5" l="1"/>
  <c r="C87" i="5" l="1" a="1"/>
  <c r="C87" i="5" s="1"/>
  <c r="C65" i="5" a="1"/>
  <c r="C65" i="5" s="1"/>
  <c r="D65" i="5"/>
  <c r="E65" i="5"/>
  <c r="F65" i="5"/>
  <c r="H65" i="5"/>
  <c r="I65" i="5"/>
  <c r="J65" i="5"/>
  <c r="L65" i="5"/>
  <c r="M65" i="5"/>
  <c r="N65" i="5"/>
  <c r="P65" i="5"/>
  <c r="Q65" i="5"/>
  <c r="R65" i="5"/>
  <c r="T65" i="5"/>
  <c r="U65" i="5"/>
  <c r="C66" i="5"/>
  <c r="E66" i="5"/>
  <c r="F66" i="5"/>
  <c r="G66" i="5"/>
  <c r="I66" i="5"/>
  <c r="J66" i="5"/>
  <c r="K66" i="5"/>
  <c r="M66" i="5"/>
  <c r="N66" i="5"/>
  <c r="O66" i="5"/>
  <c r="Q66" i="5"/>
  <c r="R66" i="5"/>
  <c r="S66" i="5"/>
  <c r="U66" i="5"/>
  <c r="C67" i="5"/>
  <c r="D67" i="5"/>
  <c r="F67" i="5"/>
  <c r="G67" i="5"/>
  <c r="H67" i="5"/>
  <c r="J67" i="5"/>
  <c r="K67" i="5"/>
  <c r="L67" i="5"/>
  <c r="N67" i="5"/>
  <c r="O67" i="5"/>
  <c r="P67" i="5"/>
  <c r="R67" i="5"/>
  <c r="S67" i="5"/>
  <c r="T67" i="5"/>
  <c r="C68" i="5"/>
  <c r="D68" i="5"/>
  <c r="E68" i="5"/>
  <c r="G68" i="5"/>
  <c r="H68" i="5"/>
  <c r="I68" i="5"/>
  <c r="K68" i="5"/>
  <c r="L68" i="5"/>
  <c r="M68" i="5"/>
  <c r="O68" i="5"/>
  <c r="P68" i="5"/>
  <c r="Q68" i="5"/>
  <c r="S68" i="5"/>
  <c r="T68" i="5"/>
  <c r="U68" i="5"/>
  <c r="D69" i="5"/>
  <c r="E69" i="5"/>
  <c r="F69" i="5"/>
  <c r="H69" i="5"/>
  <c r="I69" i="5"/>
  <c r="J69" i="5"/>
  <c r="L69" i="5"/>
  <c r="M69" i="5"/>
  <c r="N69" i="5"/>
  <c r="P69" i="5"/>
  <c r="Q69" i="5"/>
  <c r="R69" i="5"/>
  <c r="T69" i="5"/>
  <c r="U69" i="5"/>
  <c r="C70" i="5"/>
  <c r="E70" i="5"/>
  <c r="F70" i="5"/>
  <c r="G70" i="5"/>
  <c r="I70" i="5"/>
  <c r="J70" i="5"/>
  <c r="K70" i="5"/>
  <c r="M70" i="5"/>
  <c r="N70" i="5"/>
  <c r="O70" i="5"/>
  <c r="Q70" i="5"/>
  <c r="R70" i="5"/>
  <c r="S70" i="5"/>
  <c r="U70" i="5"/>
  <c r="C71" i="5"/>
  <c r="D71" i="5"/>
  <c r="F71" i="5"/>
  <c r="G71" i="5"/>
  <c r="H71" i="5"/>
  <c r="J71" i="5"/>
  <c r="K71" i="5"/>
  <c r="L71" i="5"/>
  <c r="N71" i="5"/>
  <c r="O71" i="5"/>
  <c r="P71" i="5"/>
  <c r="R71" i="5"/>
  <c r="S71" i="5"/>
  <c r="T71" i="5"/>
  <c r="C72" i="5"/>
  <c r="D72" i="5"/>
  <c r="E72" i="5"/>
  <c r="G72" i="5"/>
  <c r="H72" i="5"/>
  <c r="I72" i="5"/>
  <c r="K72" i="5"/>
  <c r="L72" i="5"/>
  <c r="M72" i="5"/>
  <c r="O72" i="5"/>
  <c r="P72" i="5"/>
  <c r="Q72" i="5"/>
  <c r="S72" i="5"/>
  <c r="T72" i="5"/>
  <c r="U72" i="5"/>
  <c r="D73" i="5"/>
  <c r="E73" i="5"/>
  <c r="F73" i="5"/>
  <c r="H73" i="5"/>
  <c r="I73" i="5"/>
  <c r="J73" i="5"/>
  <c r="L73" i="5"/>
  <c r="M73" i="5"/>
  <c r="N73" i="5"/>
  <c r="P73" i="5"/>
  <c r="Q73" i="5"/>
  <c r="R73" i="5"/>
  <c r="T73" i="5"/>
  <c r="U73" i="5"/>
  <c r="C74" i="5"/>
  <c r="E74" i="5"/>
  <c r="F74" i="5"/>
  <c r="G74" i="5"/>
  <c r="I74" i="5"/>
  <c r="J74" i="5"/>
  <c r="K74" i="5"/>
  <c r="M74" i="5"/>
  <c r="N74" i="5"/>
  <c r="O74" i="5"/>
  <c r="Q74" i="5"/>
  <c r="R74" i="5"/>
  <c r="S74" i="5"/>
  <c r="U74" i="5"/>
  <c r="C75" i="5"/>
  <c r="D75" i="5"/>
  <c r="F75" i="5"/>
  <c r="G75" i="5"/>
  <c r="H75" i="5"/>
  <c r="J75" i="5"/>
  <c r="K75" i="5"/>
  <c r="L75" i="5"/>
  <c r="N75" i="5"/>
  <c r="O75" i="5"/>
  <c r="P75" i="5"/>
  <c r="R75" i="5"/>
  <c r="S75" i="5"/>
  <c r="T75" i="5"/>
  <c r="C76" i="5"/>
  <c r="D76" i="5"/>
  <c r="E76" i="5"/>
  <c r="G76" i="5"/>
  <c r="H76" i="5"/>
  <c r="I76" i="5"/>
  <c r="K76" i="5"/>
  <c r="L76" i="5"/>
  <c r="M76" i="5"/>
  <c r="O76" i="5"/>
  <c r="P76" i="5"/>
  <c r="Q76" i="5"/>
  <c r="S76" i="5"/>
  <c r="T76" i="5"/>
  <c r="U76" i="5"/>
  <c r="D77" i="5"/>
  <c r="E77" i="5"/>
  <c r="F77" i="5"/>
  <c r="H77" i="5"/>
  <c r="I77" i="5"/>
  <c r="J77" i="5"/>
  <c r="L77" i="5"/>
  <c r="M77" i="5"/>
  <c r="N77" i="5"/>
  <c r="P77" i="5"/>
  <c r="Q77" i="5"/>
  <c r="R77" i="5"/>
  <c r="T77" i="5"/>
  <c r="U77" i="5"/>
  <c r="C78" i="5"/>
  <c r="E78" i="5"/>
  <c r="F78" i="5"/>
  <c r="G78" i="5"/>
  <c r="I78" i="5"/>
  <c r="J78" i="5"/>
  <c r="K78" i="5"/>
  <c r="M78" i="5"/>
  <c r="N78" i="5"/>
  <c r="O78" i="5"/>
  <c r="Q78" i="5"/>
  <c r="R78" i="5"/>
  <c r="S78" i="5"/>
  <c r="U78" i="5"/>
  <c r="C79" i="5"/>
  <c r="D79" i="5"/>
  <c r="F79" i="5"/>
  <c r="G79" i="5"/>
  <c r="H79" i="5"/>
  <c r="J79" i="5"/>
  <c r="K79" i="5"/>
  <c r="L79" i="5"/>
  <c r="N79" i="5"/>
  <c r="O79" i="5"/>
  <c r="P79" i="5"/>
  <c r="R79" i="5"/>
  <c r="S79" i="5"/>
  <c r="T79" i="5"/>
  <c r="C80" i="5"/>
  <c r="D80" i="5"/>
  <c r="E80" i="5"/>
  <c r="G80" i="5"/>
  <c r="H80" i="5"/>
  <c r="I80" i="5"/>
  <c r="K80" i="5"/>
  <c r="L80" i="5"/>
  <c r="M80" i="5"/>
  <c r="O80" i="5"/>
  <c r="P80" i="5"/>
  <c r="Q80" i="5"/>
  <c r="S80" i="5"/>
  <c r="T80" i="5"/>
  <c r="U80" i="5"/>
  <c r="D81" i="5"/>
  <c r="E81" i="5"/>
  <c r="F81" i="5"/>
  <c r="H81" i="5"/>
  <c r="I81" i="5"/>
  <c r="J81" i="5"/>
  <c r="L81" i="5"/>
  <c r="M81" i="5"/>
  <c r="N81" i="5"/>
  <c r="P81" i="5"/>
  <c r="Q81" i="5"/>
  <c r="R81" i="5"/>
  <c r="T81" i="5"/>
  <c r="U81" i="5"/>
  <c r="C82" i="5"/>
  <c r="E82" i="5"/>
  <c r="F82" i="5"/>
  <c r="G82" i="5"/>
  <c r="I82" i="5"/>
  <c r="J82" i="5"/>
  <c r="K82" i="5"/>
  <c r="M82" i="5"/>
  <c r="N82" i="5"/>
  <c r="O82" i="5"/>
  <c r="Q82" i="5"/>
  <c r="R82" i="5"/>
  <c r="S82" i="5"/>
  <c r="T82" i="5"/>
  <c r="U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C41" i="5" a="1"/>
  <c r="C41" i="5" s="1"/>
  <c r="D41" i="5"/>
  <c r="E41" i="5"/>
  <c r="F41" i="5"/>
  <c r="H41" i="5"/>
  <c r="I41" i="5"/>
  <c r="J41" i="5"/>
  <c r="L41" i="5"/>
  <c r="M41" i="5"/>
  <c r="N41" i="5"/>
  <c r="P41" i="5"/>
  <c r="Q41" i="5"/>
  <c r="R41" i="5"/>
  <c r="T41" i="5"/>
  <c r="U41" i="5"/>
  <c r="C42" i="5"/>
  <c r="E42" i="5"/>
  <c r="F42" i="5"/>
  <c r="G42" i="5"/>
  <c r="I42" i="5"/>
  <c r="J42" i="5"/>
  <c r="K42" i="5"/>
  <c r="M42" i="5"/>
  <c r="N42" i="5"/>
  <c r="O42" i="5"/>
  <c r="Q42" i="5"/>
  <c r="R42" i="5"/>
  <c r="S42" i="5"/>
  <c r="U42" i="5"/>
  <c r="C43" i="5"/>
  <c r="D43" i="5"/>
  <c r="F43" i="5"/>
  <c r="G43" i="5"/>
  <c r="H43" i="5"/>
  <c r="J43" i="5"/>
  <c r="K43" i="5"/>
  <c r="L43" i="5"/>
  <c r="N43" i="5"/>
  <c r="O43" i="5"/>
  <c r="P43" i="5"/>
  <c r="R43" i="5"/>
  <c r="S43" i="5"/>
  <c r="T43" i="5"/>
  <c r="C44" i="5"/>
  <c r="D44" i="5"/>
  <c r="E44" i="5"/>
  <c r="G44" i="5"/>
  <c r="H44" i="5"/>
  <c r="I44" i="5"/>
  <c r="K44" i="5"/>
  <c r="L44" i="5"/>
  <c r="M44" i="5"/>
  <c r="O44" i="5"/>
  <c r="P44" i="5"/>
  <c r="Q44" i="5"/>
  <c r="S44" i="5"/>
  <c r="T44" i="5"/>
  <c r="U44" i="5"/>
  <c r="D45" i="5"/>
  <c r="E45" i="5"/>
  <c r="F45" i="5"/>
  <c r="H45" i="5"/>
  <c r="I45" i="5"/>
  <c r="J45" i="5"/>
  <c r="L45" i="5"/>
  <c r="M45" i="5"/>
  <c r="N45" i="5"/>
  <c r="P45" i="5"/>
  <c r="Q45" i="5"/>
  <c r="R45" i="5"/>
  <c r="T45" i="5"/>
  <c r="U45" i="5"/>
  <c r="C46" i="5"/>
  <c r="E46" i="5"/>
  <c r="F46" i="5"/>
  <c r="G46" i="5"/>
  <c r="I46" i="5"/>
  <c r="J46" i="5"/>
  <c r="K46" i="5"/>
  <c r="M46" i="5"/>
  <c r="N46" i="5"/>
  <c r="O46" i="5"/>
  <c r="Q46" i="5"/>
  <c r="R46" i="5"/>
  <c r="S46" i="5"/>
  <c r="U46" i="5"/>
  <c r="C47" i="5"/>
  <c r="D47" i="5"/>
  <c r="F47" i="5"/>
  <c r="G47" i="5"/>
  <c r="H47" i="5"/>
  <c r="J47" i="5"/>
  <c r="K47" i="5"/>
  <c r="L47" i="5"/>
  <c r="N47" i="5"/>
  <c r="O47" i="5"/>
  <c r="P47" i="5"/>
  <c r="R47" i="5"/>
  <c r="S47" i="5"/>
  <c r="T47" i="5"/>
  <c r="C48" i="5"/>
  <c r="D48" i="5"/>
  <c r="E48" i="5"/>
  <c r="G48" i="5"/>
  <c r="H48" i="5"/>
  <c r="I48" i="5"/>
  <c r="K48" i="5"/>
  <c r="L48" i="5"/>
  <c r="M48" i="5"/>
  <c r="O48" i="5"/>
  <c r="P48" i="5"/>
  <c r="Q48" i="5"/>
  <c r="S48" i="5"/>
  <c r="T48" i="5"/>
  <c r="U48" i="5"/>
  <c r="D49" i="5"/>
  <c r="E49" i="5"/>
  <c r="F49" i="5"/>
  <c r="H49" i="5"/>
  <c r="I49" i="5"/>
  <c r="J49" i="5"/>
  <c r="L49" i="5"/>
  <c r="M49" i="5"/>
  <c r="N49" i="5"/>
  <c r="P49" i="5"/>
  <c r="Q49" i="5"/>
  <c r="R49" i="5"/>
  <c r="T49" i="5"/>
  <c r="U49" i="5"/>
  <c r="C50" i="5"/>
  <c r="E50" i="5"/>
  <c r="F50" i="5"/>
  <c r="G50" i="5"/>
  <c r="I50" i="5"/>
  <c r="J50" i="5"/>
  <c r="K50" i="5"/>
  <c r="M50" i="5"/>
  <c r="N50" i="5"/>
  <c r="O50" i="5"/>
  <c r="Q50" i="5"/>
  <c r="R50" i="5"/>
  <c r="S50" i="5"/>
  <c r="U50" i="5"/>
  <c r="C51" i="5"/>
  <c r="D51" i="5"/>
  <c r="F51" i="5"/>
  <c r="G51" i="5"/>
  <c r="H51" i="5"/>
  <c r="J51" i="5"/>
  <c r="K51" i="5"/>
  <c r="L51" i="5"/>
  <c r="N51" i="5"/>
  <c r="O51" i="5"/>
  <c r="P51" i="5"/>
  <c r="R51" i="5"/>
  <c r="S51" i="5"/>
  <c r="T51" i="5"/>
  <c r="C52" i="5"/>
  <c r="D52" i="5"/>
  <c r="E52" i="5"/>
  <c r="G52" i="5"/>
  <c r="H52" i="5"/>
  <c r="I52" i="5"/>
  <c r="K52" i="5"/>
  <c r="L52" i="5"/>
  <c r="M52" i="5"/>
  <c r="O52" i="5"/>
  <c r="P52" i="5"/>
  <c r="Q52" i="5"/>
  <c r="S52" i="5"/>
  <c r="T52" i="5"/>
  <c r="U52" i="5"/>
  <c r="D53" i="5"/>
  <c r="E53" i="5"/>
  <c r="F53" i="5"/>
  <c r="H53" i="5"/>
  <c r="I53" i="5"/>
  <c r="J53" i="5"/>
  <c r="L53" i="5"/>
  <c r="M53" i="5"/>
  <c r="N53" i="5"/>
  <c r="P53" i="5"/>
  <c r="Q53" i="5"/>
  <c r="R53" i="5"/>
  <c r="T53" i="5"/>
  <c r="U53" i="5"/>
  <c r="C54" i="5"/>
  <c r="E54" i="5"/>
  <c r="F54" i="5"/>
  <c r="G54" i="5"/>
  <c r="I54" i="5"/>
  <c r="J54" i="5"/>
  <c r="K54" i="5"/>
  <c r="M54" i="5"/>
  <c r="N54" i="5"/>
  <c r="O54" i="5"/>
  <c r="Q54" i="5"/>
  <c r="R54" i="5"/>
  <c r="S54" i="5"/>
  <c r="U54" i="5"/>
  <c r="C55" i="5"/>
  <c r="D55" i="5"/>
  <c r="F55" i="5"/>
  <c r="G55" i="5"/>
  <c r="H55" i="5"/>
  <c r="J55" i="5"/>
  <c r="K55" i="5"/>
  <c r="L55" i="5"/>
  <c r="N55" i="5"/>
  <c r="O55" i="5"/>
  <c r="P55" i="5"/>
  <c r="R55" i="5"/>
  <c r="S55" i="5"/>
  <c r="T55" i="5"/>
  <c r="C56" i="5"/>
  <c r="D56" i="5"/>
  <c r="E56" i="5"/>
  <c r="G56" i="5"/>
  <c r="H56" i="5"/>
  <c r="I56" i="5"/>
  <c r="K56" i="5"/>
  <c r="L56" i="5"/>
  <c r="M56" i="5"/>
  <c r="O56" i="5"/>
  <c r="P56" i="5"/>
  <c r="Q56" i="5"/>
  <c r="S56" i="5"/>
  <c r="T56" i="5"/>
  <c r="U56" i="5"/>
  <c r="D57" i="5"/>
  <c r="E57" i="5"/>
  <c r="F57" i="5"/>
  <c r="H57" i="5"/>
  <c r="I57" i="5"/>
  <c r="J57" i="5"/>
  <c r="L57" i="5"/>
  <c r="M57" i="5"/>
  <c r="N57" i="5"/>
  <c r="P57" i="5"/>
  <c r="Q57" i="5"/>
  <c r="R57" i="5"/>
  <c r="T57" i="5"/>
  <c r="U57" i="5"/>
  <c r="C58" i="5"/>
  <c r="E58" i="5"/>
  <c r="F58" i="5"/>
  <c r="G58" i="5"/>
  <c r="I58" i="5"/>
  <c r="J58" i="5"/>
  <c r="K58" i="5"/>
  <c r="M58" i="5"/>
  <c r="N58" i="5"/>
  <c r="O58" i="5"/>
  <c r="Q58" i="5"/>
  <c r="R58" i="5"/>
  <c r="S58" i="5"/>
  <c r="T58" i="5"/>
  <c r="U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I28" i="5"/>
  <c r="H27" i="5"/>
  <c r="G26" i="5"/>
  <c r="F25" i="5"/>
  <c r="E24" i="5"/>
  <c r="C28" i="5"/>
  <c r="C27" i="5"/>
  <c r="C24" i="5"/>
  <c r="C25" i="5"/>
  <c r="C26" i="5"/>
  <c r="C8" i="5"/>
  <c r="D8" i="5"/>
  <c r="D7" i="5"/>
  <c r="C7" i="5" s="1"/>
  <c r="D6" i="5"/>
  <c r="C6" i="5" s="1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53" i="4"/>
  <c r="C153" i="4"/>
  <c r="C172" i="4"/>
  <c r="H154" i="4" a="1"/>
  <c r="H154" i="4" s="1"/>
  <c r="H157" i="4" s="1"/>
  <c r="K153" i="4" s="1" a="1"/>
  <c r="K153" i="4" s="1"/>
  <c r="C161" i="4"/>
  <c r="C169" i="4"/>
  <c r="B172" i="4"/>
  <c r="C157" i="4" s="1"/>
  <c r="C88" i="5" l="1"/>
  <c r="C102" i="5"/>
  <c r="C98" i="5"/>
  <c r="C94" i="5"/>
  <c r="C90" i="5"/>
  <c r="C105" i="5"/>
  <c r="C101" i="5"/>
  <c r="C97" i="5"/>
  <c r="C93" i="5"/>
  <c r="C89" i="5"/>
  <c r="C104" i="5"/>
  <c r="C100" i="5"/>
  <c r="C96" i="5"/>
  <c r="C92" i="5"/>
  <c r="C103" i="5"/>
  <c r="C99" i="5"/>
  <c r="C95" i="5"/>
  <c r="C91" i="5"/>
  <c r="P82" i="5"/>
  <c r="L82" i="5"/>
  <c r="H82" i="5"/>
  <c r="D82" i="5"/>
  <c r="S81" i="5"/>
  <c r="O81" i="5"/>
  <c r="K81" i="5"/>
  <c r="G81" i="5"/>
  <c r="C81" i="5"/>
  <c r="R80" i="5"/>
  <c r="N80" i="5"/>
  <c r="J80" i="5"/>
  <c r="F80" i="5"/>
  <c r="U79" i="5"/>
  <c r="Q79" i="5"/>
  <c r="M79" i="5"/>
  <c r="I79" i="5"/>
  <c r="E79" i="5"/>
  <c r="T78" i="5"/>
  <c r="P78" i="5"/>
  <c r="L78" i="5"/>
  <c r="H78" i="5"/>
  <c r="D78" i="5"/>
  <c r="S77" i="5"/>
  <c r="O77" i="5"/>
  <c r="K77" i="5"/>
  <c r="G77" i="5"/>
  <c r="C77" i="5"/>
  <c r="R76" i="5"/>
  <c r="N76" i="5"/>
  <c r="J76" i="5"/>
  <c r="F76" i="5"/>
  <c r="U75" i="5"/>
  <c r="Q75" i="5"/>
  <c r="M75" i="5"/>
  <c r="I75" i="5"/>
  <c r="E75" i="5"/>
  <c r="T74" i="5"/>
  <c r="P74" i="5"/>
  <c r="L74" i="5"/>
  <c r="H74" i="5"/>
  <c r="D74" i="5"/>
  <c r="S73" i="5"/>
  <c r="O73" i="5"/>
  <c r="K73" i="5"/>
  <c r="G73" i="5"/>
  <c r="C73" i="5"/>
  <c r="R72" i="5"/>
  <c r="N72" i="5"/>
  <c r="J72" i="5"/>
  <c r="F72" i="5"/>
  <c r="U71" i="5"/>
  <c r="Q71" i="5"/>
  <c r="M71" i="5"/>
  <c r="I71" i="5"/>
  <c r="E71" i="5"/>
  <c r="T70" i="5"/>
  <c r="P70" i="5"/>
  <c r="L70" i="5"/>
  <c r="H70" i="5"/>
  <c r="D70" i="5"/>
  <c r="S69" i="5"/>
  <c r="O69" i="5"/>
  <c r="K69" i="5"/>
  <c r="G69" i="5"/>
  <c r="C69" i="5"/>
  <c r="R68" i="5"/>
  <c r="N68" i="5"/>
  <c r="J68" i="5"/>
  <c r="F68" i="5"/>
  <c r="U67" i="5"/>
  <c r="Q67" i="5"/>
  <c r="M67" i="5"/>
  <c r="I67" i="5"/>
  <c r="E67" i="5"/>
  <c r="T66" i="5"/>
  <c r="P66" i="5"/>
  <c r="L66" i="5"/>
  <c r="H66" i="5"/>
  <c r="D66" i="5"/>
  <c r="S65" i="5"/>
  <c r="O65" i="5"/>
  <c r="K65" i="5"/>
  <c r="G65" i="5"/>
  <c r="P58" i="5"/>
  <c r="L58" i="5"/>
  <c r="H58" i="5"/>
  <c r="D58" i="5"/>
  <c r="S57" i="5"/>
  <c r="O57" i="5"/>
  <c r="K57" i="5"/>
  <c r="G57" i="5"/>
  <c r="C57" i="5"/>
  <c r="R56" i="5"/>
  <c r="N56" i="5"/>
  <c r="J56" i="5"/>
  <c r="F56" i="5"/>
  <c r="U55" i="5"/>
  <c r="Q55" i="5"/>
  <c r="M55" i="5"/>
  <c r="I55" i="5"/>
  <c r="E55" i="5"/>
  <c r="T54" i="5"/>
  <c r="P54" i="5"/>
  <c r="L54" i="5"/>
  <c r="H54" i="5"/>
  <c r="D54" i="5"/>
  <c r="S53" i="5"/>
  <c r="O53" i="5"/>
  <c r="K53" i="5"/>
  <c r="G53" i="5"/>
  <c r="C53" i="5"/>
  <c r="R52" i="5"/>
  <c r="N52" i="5"/>
  <c r="J52" i="5"/>
  <c r="F52" i="5"/>
  <c r="U51" i="5"/>
  <c r="Q51" i="5"/>
  <c r="M51" i="5"/>
  <c r="I51" i="5"/>
  <c r="E51" i="5"/>
  <c r="T50" i="5"/>
  <c r="P50" i="5"/>
  <c r="L50" i="5"/>
  <c r="H50" i="5"/>
  <c r="D50" i="5"/>
  <c r="S49" i="5"/>
  <c r="O49" i="5"/>
  <c r="K49" i="5"/>
  <c r="G49" i="5"/>
  <c r="C49" i="5"/>
  <c r="R48" i="5"/>
  <c r="N48" i="5"/>
  <c r="J48" i="5"/>
  <c r="F48" i="5"/>
  <c r="U47" i="5"/>
  <c r="Q47" i="5"/>
  <c r="M47" i="5"/>
  <c r="I47" i="5"/>
  <c r="E47" i="5"/>
  <c r="T46" i="5"/>
  <c r="P46" i="5"/>
  <c r="L46" i="5"/>
  <c r="H46" i="5"/>
  <c r="D46" i="5"/>
  <c r="S45" i="5"/>
  <c r="O45" i="5"/>
  <c r="K45" i="5"/>
  <c r="G45" i="5"/>
  <c r="C45" i="5"/>
  <c r="R44" i="5"/>
  <c r="N44" i="5"/>
  <c r="J44" i="5"/>
  <c r="F44" i="5"/>
  <c r="U43" i="5"/>
  <c r="Q43" i="5"/>
  <c r="M43" i="5"/>
  <c r="I43" i="5"/>
  <c r="E43" i="5"/>
  <c r="T42" i="5"/>
  <c r="P42" i="5"/>
  <c r="L42" i="5"/>
  <c r="H42" i="5"/>
  <c r="D42" i="5"/>
  <c r="S41" i="5"/>
  <c r="O41" i="5"/>
  <c r="K41" i="5"/>
  <c r="G41" i="5"/>
  <c r="K168" i="4"/>
  <c r="K164" i="4"/>
  <c r="K160" i="4"/>
  <c r="K156" i="4"/>
  <c r="K171" i="4"/>
  <c r="K167" i="4"/>
  <c r="K163" i="4"/>
  <c r="K159" i="4"/>
  <c r="K155" i="4"/>
  <c r="K170" i="4"/>
  <c r="K166" i="4"/>
  <c r="K162" i="4"/>
  <c r="K158" i="4"/>
  <c r="K154" i="4"/>
  <c r="K169" i="4"/>
  <c r="K165" i="4"/>
  <c r="K161" i="4"/>
  <c r="K157" i="4"/>
  <c r="C168" i="4"/>
  <c r="C160" i="4"/>
  <c r="C165" i="4"/>
  <c r="C154" i="4"/>
  <c r="C158" i="4"/>
  <c r="C162" i="4"/>
  <c r="C166" i="4"/>
  <c r="C170" i="4"/>
  <c r="C155" i="4"/>
  <c r="C159" i="4"/>
  <c r="C163" i="4"/>
  <c r="C167" i="4"/>
  <c r="C171" i="4"/>
  <c r="C164" i="4"/>
  <c r="C156" i="4"/>
  <c r="C2" i="4" l="1"/>
  <c r="C95" i="4" s="1"/>
  <c r="D2" i="4"/>
  <c r="D95" i="4" s="1"/>
  <c r="E2" i="4"/>
  <c r="E95" i="4" s="1"/>
  <c r="F2" i="4"/>
  <c r="F95" i="4" s="1"/>
  <c r="G2" i="4"/>
  <c r="G95" i="4" s="1"/>
  <c r="H2" i="4"/>
  <c r="H95" i="4" s="1"/>
  <c r="I2" i="4"/>
  <c r="I95" i="4" s="1"/>
  <c r="J2" i="4"/>
  <c r="J95" i="4" s="1"/>
  <c r="K2" i="4"/>
  <c r="K95" i="4" s="1"/>
  <c r="L2" i="4"/>
  <c r="L95" i="4" s="1"/>
  <c r="M2" i="4"/>
  <c r="M95" i="4" s="1"/>
  <c r="N2" i="4"/>
  <c r="N95" i="4" s="1"/>
  <c r="O2" i="4"/>
  <c r="O95" i="4" s="1"/>
  <c r="P2" i="4"/>
  <c r="P95" i="4" s="1"/>
  <c r="Q2" i="4"/>
  <c r="Q95" i="4" s="1"/>
  <c r="R2" i="4"/>
  <c r="R95" i="4" s="1"/>
  <c r="S2" i="4"/>
  <c r="S95" i="4" s="1"/>
  <c r="T2" i="4"/>
  <c r="T95" i="4" s="1"/>
  <c r="U2" i="4"/>
  <c r="U95" i="4" s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2" i="4"/>
  <c r="B65" i="4" s="1"/>
  <c r="B95" i="4" l="1"/>
  <c r="U65" i="4"/>
  <c r="S94" i="4" a="1"/>
  <c r="S94" i="4" s="1"/>
  <c r="O94" i="4" a="1"/>
  <c r="O94" i="4" s="1"/>
  <c r="K94" i="4" a="1"/>
  <c r="K94" i="4" s="1"/>
  <c r="E94" i="4" a="1"/>
  <c r="E94" i="4" s="1"/>
  <c r="R94" i="4" a="1"/>
  <c r="R94" i="4" s="1"/>
  <c r="N94" i="4" a="1"/>
  <c r="N94" i="4" s="1"/>
  <c r="J94" i="4" a="1"/>
  <c r="J94" i="4" s="1"/>
  <c r="G94" i="4" a="1"/>
  <c r="G94" i="4" s="1"/>
  <c r="D94" i="4"/>
  <c r="U94" i="4" a="1"/>
  <c r="U94" i="4" s="1"/>
  <c r="Q94" i="4" a="1"/>
  <c r="Q94" i="4" s="1"/>
  <c r="M94" i="4" a="1"/>
  <c r="M94" i="4" s="1"/>
  <c r="I94" i="4" a="1"/>
  <c r="I94" i="4" s="1"/>
  <c r="F94" i="4" a="1"/>
  <c r="F94" i="4" s="1"/>
  <c r="C94" i="4"/>
  <c r="T94" i="4" a="1"/>
  <c r="T94" i="4" s="1"/>
  <c r="P94" i="4" a="1"/>
  <c r="P94" i="4" s="1"/>
  <c r="L94" i="4" a="1"/>
  <c r="L94" i="4" s="1"/>
  <c r="H94" i="4" a="1"/>
  <c r="H94" i="4" s="1"/>
  <c r="B94" i="4"/>
  <c r="R65" i="4"/>
  <c r="J65" i="4"/>
  <c r="Q65" i="4"/>
  <c r="M65" i="4"/>
  <c r="I65" i="4"/>
  <c r="E65" i="4"/>
  <c r="F65" i="4"/>
  <c r="T65" i="4"/>
  <c r="P65" i="4"/>
  <c r="L65" i="4"/>
  <c r="H65" i="4"/>
  <c r="D65" i="4"/>
  <c r="N65" i="4"/>
  <c r="S65" i="4"/>
  <c r="O65" i="4"/>
  <c r="K65" i="4"/>
  <c r="G65" i="4"/>
  <c r="C65" i="4"/>
  <c r="A102" i="4" l="1" a="1"/>
  <c r="C71" i="4" a="1"/>
  <c r="A102" i="4" l="1"/>
  <c r="A108" i="4"/>
  <c r="A113" i="4"/>
  <c r="A116" i="4"/>
  <c r="A111" i="4"/>
  <c r="A110" i="4"/>
  <c r="A109" i="4"/>
  <c r="A112" i="4"/>
  <c r="A107" i="4"/>
  <c r="A106" i="4"/>
  <c r="A117" i="4"/>
  <c r="A120" i="4"/>
  <c r="A115" i="4"/>
  <c r="A104" i="4"/>
  <c r="A103" i="4"/>
  <c r="A105" i="4"/>
  <c r="A119" i="4"/>
  <c r="A118" i="4"/>
  <c r="A114" i="4"/>
  <c r="C71" i="4"/>
  <c r="E71" i="4"/>
  <c r="J71" i="4"/>
  <c r="P71" i="4"/>
  <c r="U71" i="4"/>
  <c r="G72" i="4"/>
  <c r="M72" i="4"/>
  <c r="R72" i="4"/>
  <c r="D73" i="4"/>
  <c r="J73" i="4"/>
  <c r="O73" i="4"/>
  <c r="T73" i="4"/>
  <c r="G74" i="4"/>
  <c r="L74" i="4"/>
  <c r="Q74" i="4"/>
  <c r="D75" i="4"/>
  <c r="I75" i="4"/>
  <c r="N75" i="4"/>
  <c r="T75" i="4"/>
  <c r="F76" i="4"/>
  <c r="K76" i="4"/>
  <c r="Q76" i="4"/>
  <c r="C77" i="4"/>
  <c r="H77" i="4"/>
  <c r="N77" i="4"/>
  <c r="S77" i="4"/>
  <c r="E78" i="4"/>
  <c r="K78" i="4"/>
  <c r="P78" i="4"/>
  <c r="U78" i="4"/>
  <c r="H79" i="4"/>
  <c r="M79" i="4"/>
  <c r="R79" i="4"/>
  <c r="E80" i="4"/>
  <c r="J80" i="4"/>
  <c r="O80" i="4"/>
  <c r="U80" i="4"/>
  <c r="G81" i="4"/>
  <c r="L81" i="4"/>
  <c r="R81" i="4"/>
  <c r="D82" i="4"/>
  <c r="I82" i="4"/>
  <c r="O82" i="4"/>
  <c r="T82" i="4"/>
  <c r="F83" i="4"/>
  <c r="L83" i="4"/>
  <c r="Q83" i="4"/>
  <c r="C84" i="4"/>
  <c r="I84" i="4"/>
  <c r="N84" i="4"/>
  <c r="S84" i="4"/>
  <c r="F85" i="4"/>
  <c r="K85" i="4"/>
  <c r="P85" i="4"/>
  <c r="C86" i="4"/>
  <c r="H86" i="4"/>
  <c r="M86" i="4"/>
  <c r="S86" i="4"/>
  <c r="E87" i="4"/>
  <c r="J87" i="4"/>
  <c r="P87" i="4"/>
  <c r="U87" i="4"/>
  <c r="G88" i="4"/>
  <c r="M88" i="4"/>
  <c r="R88" i="4"/>
  <c r="C89" i="4"/>
  <c r="G89" i="4"/>
  <c r="K89" i="4"/>
  <c r="O89" i="4"/>
  <c r="S89" i="4"/>
  <c r="F71" i="4"/>
  <c r="L71" i="4"/>
  <c r="Q71" i="4"/>
  <c r="C72" i="4"/>
  <c r="I72" i="4"/>
  <c r="N72" i="4"/>
  <c r="S72" i="4"/>
  <c r="F73" i="4"/>
  <c r="K73" i="4"/>
  <c r="P73" i="4"/>
  <c r="C74" i="4"/>
  <c r="H74" i="4"/>
  <c r="M74" i="4"/>
  <c r="S74" i="4"/>
  <c r="E75" i="4"/>
  <c r="J75" i="4"/>
  <c r="P75" i="4"/>
  <c r="U75" i="4"/>
  <c r="G76" i="4"/>
  <c r="M76" i="4"/>
  <c r="R76" i="4"/>
  <c r="D77" i="4"/>
  <c r="J77" i="4"/>
  <c r="O77" i="4"/>
  <c r="T77" i="4"/>
  <c r="G78" i="4"/>
  <c r="L78" i="4"/>
  <c r="Q78" i="4"/>
  <c r="D79" i="4"/>
  <c r="I79" i="4"/>
  <c r="N79" i="4"/>
  <c r="T79" i="4"/>
  <c r="F80" i="4"/>
  <c r="K80" i="4"/>
  <c r="Q80" i="4"/>
  <c r="C81" i="4"/>
  <c r="H81" i="4"/>
  <c r="N81" i="4"/>
  <c r="S81" i="4"/>
  <c r="E82" i="4"/>
  <c r="K82" i="4"/>
  <c r="P82" i="4"/>
  <c r="U82" i="4"/>
  <c r="H83" i="4"/>
  <c r="M83" i="4"/>
  <c r="R83" i="4"/>
  <c r="E84" i="4"/>
  <c r="J84" i="4"/>
  <c r="O84" i="4"/>
  <c r="U84" i="4"/>
  <c r="G85" i="4"/>
  <c r="L85" i="4"/>
  <c r="R85" i="4"/>
  <c r="D86" i="4"/>
  <c r="I86" i="4"/>
  <c r="O86" i="4"/>
  <c r="T86" i="4"/>
  <c r="F87" i="4"/>
  <c r="L87" i="4"/>
  <c r="Q87" i="4"/>
  <c r="C88" i="4"/>
  <c r="I88" i="4"/>
  <c r="N88" i="4"/>
  <c r="S88" i="4"/>
  <c r="D89" i="4"/>
  <c r="H89" i="4"/>
  <c r="L89" i="4"/>
  <c r="P89" i="4"/>
  <c r="T89" i="4"/>
  <c r="H71" i="4"/>
  <c r="M71" i="4"/>
  <c r="R71" i="4"/>
  <c r="E72" i="4"/>
  <c r="J72" i="4"/>
  <c r="O72" i="4"/>
  <c r="U72" i="4"/>
  <c r="G73" i="4"/>
  <c r="L73" i="4"/>
  <c r="R73" i="4"/>
  <c r="D74" i="4"/>
  <c r="I74" i="4"/>
  <c r="O74" i="4"/>
  <c r="T74" i="4"/>
  <c r="F75" i="4"/>
  <c r="L75" i="4"/>
  <c r="Q75" i="4"/>
  <c r="C76" i="4"/>
  <c r="I76" i="4"/>
  <c r="N76" i="4"/>
  <c r="S76" i="4"/>
  <c r="F77" i="4"/>
  <c r="K77" i="4"/>
  <c r="P77" i="4"/>
  <c r="C78" i="4"/>
  <c r="H78" i="4"/>
  <c r="M78" i="4"/>
  <c r="S78" i="4"/>
  <c r="E79" i="4"/>
  <c r="J79" i="4"/>
  <c r="P79" i="4"/>
  <c r="U79" i="4"/>
  <c r="G80" i="4"/>
  <c r="M80" i="4"/>
  <c r="R80" i="4"/>
  <c r="D81" i="4"/>
  <c r="J81" i="4"/>
  <c r="O81" i="4"/>
  <c r="T81" i="4"/>
  <c r="G82" i="4"/>
  <c r="L82" i="4"/>
  <c r="Q82" i="4"/>
  <c r="D83" i="4"/>
  <c r="I83" i="4"/>
  <c r="N83" i="4"/>
  <c r="T83" i="4"/>
  <c r="F84" i="4"/>
  <c r="K84" i="4"/>
  <c r="Q84" i="4"/>
  <c r="C85" i="4"/>
  <c r="H85" i="4"/>
  <c r="N85" i="4"/>
  <c r="S85" i="4"/>
  <c r="E86" i="4"/>
  <c r="K86" i="4"/>
  <c r="P86" i="4"/>
  <c r="U86" i="4"/>
  <c r="H87" i="4"/>
  <c r="M87" i="4"/>
  <c r="R87" i="4"/>
  <c r="E88" i="4"/>
  <c r="J88" i="4"/>
  <c r="O88" i="4"/>
  <c r="T88" i="4"/>
  <c r="E89" i="4"/>
  <c r="I89" i="4"/>
  <c r="M89" i="4"/>
  <c r="Q89" i="4"/>
  <c r="U89" i="4"/>
  <c r="D71" i="4"/>
  <c r="I71" i="4"/>
  <c r="N71" i="4"/>
  <c r="T71" i="4"/>
  <c r="F72" i="4"/>
  <c r="K72" i="4"/>
  <c r="Q72" i="4"/>
  <c r="C73" i="4"/>
  <c r="H73" i="4"/>
  <c r="N73" i="4"/>
  <c r="S73" i="4"/>
  <c r="E74" i="4"/>
  <c r="K74" i="4"/>
  <c r="P74" i="4"/>
  <c r="U74" i="4"/>
  <c r="H75" i="4"/>
  <c r="M75" i="4"/>
  <c r="R75" i="4"/>
  <c r="E76" i="4"/>
  <c r="J76" i="4"/>
  <c r="O76" i="4"/>
  <c r="U76" i="4"/>
  <c r="G77" i="4"/>
  <c r="L77" i="4"/>
  <c r="R77" i="4"/>
  <c r="D78" i="4"/>
  <c r="I78" i="4"/>
  <c r="O78" i="4"/>
  <c r="T78" i="4"/>
  <c r="F79" i="4"/>
  <c r="L79" i="4"/>
  <c r="Q79" i="4"/>
  <c r="C80" i="4"/>
  <c r="I80" i="4"/>
  <c r="N80" i="4"/>
  <c r="S80" i="4"/>
  <c r="F81" i="4"/>
  <c r="K81" i="4"/>
  <c r="P81" i="4"/>
  <c r="C82" i="4"/>
  <c r="H82" i="4"/>
  <c r="M82" i="4"/>
  <c r="S82" i="4"/>
  <c r="E83" i="4"/>
  <c r="J83" i="4"/>
  <c r="P83" i="4"/>
  <c r="U83" i="4"/>
  <c r="G84" i="4"/>
  <c r="M84" i="4"/>
  <c r="R84" i="4"/>
  <c r="D85" i="4"/>
  <c r="J85" i="4"/>
  <c r="O85" i="4"/>
  <c r="T85" i="4"/>
  <c r="G86" i="4"/>
  <c r="L86" i="4"/>
  <c r="Q86" i="4"/>
  <c r="D87" i="4"/>
  <c r="I87" i="4"/>
  <c r="N87" i="4"/>
  <c r="T87" i="4"/>
  <c r="F88" i="4"/>
  <c r="K88" i="4"/>
  <c r="Q88" i="4"/>
  <c r="U88" i="4"/>
  <c r="F89" i="4"/>
  <c r="J89" i="4"/>
  <c r="N89" i="4"/>
  <c r="R89" i="4"/>
  <c r="P88" i="4"/>
  <c r="S87" i="4"/>
  <c r="C87" i="4"/>
  <c r="F86" i="4"/>
  <c r="I85" i="4"/>
  <c r="L84" i="4"/>
  <c r="O83" i="4"/>
  <c r="R82" i="4"/>
  <c r="U81" i="4"/>
  <c r="E81" i="4"/>
  <c r="H80" i="4"/>
  <c r="K79" i="4"/>
  <c r="N78" i="4"/>
  <c r="Q77" i="4"/>
  <c r="T76" i="4"/>
  <c r="D76" i="4"/>
  <c r="G75" i="4"/>
  <c r="J74" i="4"/>
  <c r="M73" i="4"/>
  <c r="P72" i="4"/>
  <c r="S71" i="4"/>
  <c r="L88" i="4"/>
  <c r="O87" i="4"/>
  <c r="R86" i="4"/>
  <c r="U85" i="4"/>
  <c r="E85" i="4"/>
  <c r="H84" i="4"/>
  <c r="K83" i="4"/>
  <c r="N82" i="4"/>
  <c r="Q81" i="4"/>
  <c r="T80" i="4"/>
  <c r="D80" i="4"/>
  <c r="G79" i="4"/>
  <c r="J78" i="4"/>
  <c r="M77" i="4"/>
  <c r="P76" i="4"/>
  <c r="S75" i="4"/>
  <c r="C75" i="4"/>
  <c r="F74" i="4"/>
  <c r="I73" i="4"/>
  <c r="L72" i="4"/>
  <c r="O71" i="4"/>
  <c r="H88" i="4"/>
  <c r="K87" i="4"/>
  <c r="N86" i="4"/>
  <c r="Q85" i="4"/>
  <c r="T84" i="4"/>
  <c r="D84" i="4"/>
  <c r="G83" i="4"/>
  <c r="J82" i="4"/>
  <c r="M81" i="4"/>
  <c r="P80" i="4"/>
  <c r="S79" i="4"/>
  <c r="C79" i="4"/>
  <c r="F78" i="4"/>
  <c r="I77" i="4"/>
  <c r="L76" i="4"/>
  <c r="O75" i="4"/>
  <c r="R74" i="4"/>
  <c r="U73" i="4"/>
  <c r="E73" i="4"/>
  <c r="H72" i="4"/>
  <c r="K71" i="4"/>
  <c r="D88" i="4"/>
  <c r="G87" i="4"/>
  <c r="J86" i="4"/>
  <c r="M85" i="4"/>
  <c r="P84" i="4"/>
  <c r="S83" i="4"/>
  <c r="C83" i="4"/>
  <c r="F82" i="4"/>
  <c r="I81" i="4"/>
  <c r="L80" i="4"/>
  <c r="O79" i="4"/>
  <c r="R78" i="4"/>
  <c r="U77" i="4"/>
  <c r="E77" i="4"/>
  <c r="H76" i="4"/>
  <c r="K75" i="4"/>
  <c r="N74" i="4"/>
  <c r="Q73" i="4"/>
  <c r="T72" i="4"/>
  <c r="D72" i="4"/>
  <c r="G71" i="4"/>
  <c r="P137" i="4" l="1"/>
  <c r="R117" i="4"/>
  <c r="R143" i="4" s="1"/>
  <c r="F138" i="4"/>
  <c r="J145" i="4"/>
  <c r="T131" i="4"/>
  <c r="Q137" i="4"/>
  <c r="F116" i="4"/>
  <c r="S116" i="4"/>
  <c r="U116" i="4"/>
  <c r="C116" i="4"/>
  <c r="P116" i="4"/>
  <c r="P142" i="4" s="1"/>
  <c r="I116" i="4"/>
  <c r="R116" i="4"/>
  <c r="T116" i="4"/>
  <c r="M116" i="4"/>
  <c r="M142" i="4" s="1"/>
  <c r="G116" i="4"/>
  <c r="E116" i="4"/>
  <c r="N116" i="4"/>
  <c r="H116" i="4"/>
  <c r="H142" i="4" s="1"/>
  <c r="J116" i="4"/>
  <c r="K116" i="4"/>
  <c r="O116" i="4"/>
  <c r="O142" i="4" s="1"/>
  <c r="D116" i="4"/>
  <c r="D142" i="4" s="1"/>
  <c r="L116" i="4"/>
  <c r="D103" i="4"/>
  <c r="D129" i="4" s="1"/>
  <c r="K132" i="4"/>
  <c r="K128" i="4"/>
  <c r="M112" i="4"/>
  <c r="M138" i="4" s="1"/>
  <c r="F105" i="4"/>
  <c r="F131" i="4" s="1"/>
  <c r="O140" i="4"/>
  <c r="O114" i="4"/>
  <c r="J142" i="4"/>
  <c r="G141" i="4"/>
  <c r="Q136" i="4"/>
  <c r="H132" i="4"/>
  <c r="U146" i="4"/>
  <c r="U120" i="4"/>
  <c r="U143" i="4"/>
  <c r="S142" i="4"/>
  <c r="L139" i="4"/>
  <c r="L130" i="4"/>
  <c r="I145" i="4"/>
  <c r="R140" i="4"/>
  <c r="I136" i="4"/>
  <c r="S131" i="4"/>
  <c r="K146" i="4"/>
  <c r="F142" i="4"/>
  <c r="O137" i="4"/>
  <c r="P128" i="4"/>
  <c r="I114" i="4"/>
  <c r="R114" i="4"/>
  <c r="S114" i="4"/>
  <c r="T114" i="4"/>
  <c r="M114" i="4"/>
  <c r="E114" i="4"/>
  <c r="E140" i="4" s="1"/>
  <c r="N114" i="4"/>
  <c r="N140" i="4" s="1"/>
  <c r="H114" i="4"/>
  <c r="P114" i="4"/>
  <c r="L114" i="4"/>
  <c r="G114" i="4"/>
  <c r="F114" i="4"/>
  <c r="F140" i="4" s="1"/>
  <c r="D114" i="4"/>
  <c r="J114" i="4"/>
  <c r="U114" i="4"/>
  <c r="C114" i="4"/>
  <c r="C140" i="4" s="1"/>
  <c r="K114" i="4"/>
  <c r="Q114" i="4"/>
  <c r="C103" i="4"/>
  <c r="O103" i="4"/>
  <c r="P103" i="4"/>
  <c r="S103" i="4"/>
  <c r="S129" i="4" s="1"/>
  <c r="T103" i="4"/>
  <c r="G103" i="4"/>
  <c r="G129" i="4" s="1"/>
  <c r="E103" i="4"/>
  <c r="U103" i="4"/>
  <c r="H103" i="4"/>
  <c r="Q103" i="4"/>
  <c r="Q129" i="4" s="1"/>
  <c r="K103" i="4"/>
  <c r="F103" i="4"/>
  <c r="F129" i="4" s="1"/>
  <c r="M103" i="4"/>
  <c r="J103" i="4"/>
  <c r="J129" i="4" s="1"/>
  <c r="I103" i="4"/>
  <c r="L103" i="4"/>
  <c r="R103" i="4"/>
  <c r="R129" i="4" s="1"/>
  <c r="N103" i="4"/>
  <c r="N129" i="4" s="1"/>
  <c r="O117" i="4"/>
  <c r="D117" i="4"/>
  <c r="D143" i="4" s="1"/>
  <c r="L117" i="4"/>
  <c r="L143" i="4" s="1"/>
  <c r="E117" i="4"/>
  <c r="E143" i="4" s="1"/>
  <c r="F117" i="4"/>
  <c r="U117" i="4"/>
  <c r="Q117" i="4"/>
  <c r="I117" i="4"/>
  <c r="G117" i="4"/>
  <c r="K117" i="4"/>
  <c r="P117" i="4"/>
  <c r="M117" i="4"/>
  <c r="M143" i="4" s="1"/>
  <c r="C117" i="4"/>
  <c r="N117" i="4"/>
  <c r="H117" i="4"/>
  <c r="H143" i="4" s="1"/>
  <c r="T117" i="4"/>
  <c r="S117" i="4"/>
  <c r="J117" i="4"/>
  <c r="S109" i="4"/>
  <c r="M109" i="4"/>
  <c r="M135" i="4" s="1"/>
  <c r="N109" i="4"/>
  <c r="O109" i="4"/>
  <c r="O135" i="4" s="1"/>
  <c r="L109" i="4"/>
  <c r="D109" i="4"/>
  <c r="D135" i="4" s="1"/>
  <c r="G109" i="4"/>
  <c r="G135" i="4" s="1"/>
  <c r="U109" i="4"/>
  <c r="H109" i="4"/>
  <c r="F109" i="4"/>
  <c r="F135" i="4" s="1"/>
  <c r="P109" i="4"/>
  <c r="E109" i="4"/>
  <c r="K109" i="4"/>
  <c r="K135" i="4" s="1"/>
  <c r="I109" i="4"/>
  <c r="T109" i="4"/>
  <c r="R109" i="4"/>
  <c r="R135" i="4" s="1"/>
  <c r="Q109" i="4"/>
  <c r="C109" i="4"/>
  <c r="C135" i="4" s="1"/>
  <c r="P113" i="4"/>
  <c r="P139" i="4" s="1"/>
  <c r="L113" i="4"/>
  <c r="E113" i="4"/>
  <c r="C113" i="4"/>
  <c r="C139" i="4" s="1"/>
  <c r="F113" i="4"/>
  <c r="F139" i="4" s="1"/>
  <c r="S113" i="4"/>
  <c r="G113" i="4"/>
  <c r="U113" i="4"/>
  <c r="U139" i="4" s="1"/>
  <c r="D113" i="4"/>
  <c r="D139" i="4" s="1"/>
  <c r="R113" i="4"/>
  <c r="R139" i="4" s="1"/>
  <c r="H113" i="4"/>
  <c r="K113" i="4"/>
  <c r="O113" i="4"/>
  <c r="Q113" i="4"/>
  <c r="Q139" i="4" s="1"/>
  <c r="I113" i="4"/>
  <c r="J113" i="4"/>
  <c r="J139" i="4" s="1"/>
  <c r="T113" i="4"/>
  <c r="T139" i="4" s="1"/>
  <c r="M113" i="4"/>
  <c r="P141" i="4"/>
  <c r="P115" i="4"/>
  <c r="P133" i="4"/>
  <c r="P129" i="4"/>
  <c r="K110" i="4"/>
  <c r="K136" i="4" s="1"/>
  <c r="R146" i="4"/>
  <c r="Q143" i="4"/>
  <c r="H139" i="4"/>
  <c r="T135" i="4"/>
  <c r="M132" i="4"/>
  <c r="C142" i="4"/>
  <c r="I143" i="4"/>
  <c r="C131" i="4"/>
  <c r="K142" i="4"/>
  <c r="U137" i="4"/>
  <c r="P135" i="4"/>
  <c r="F112" i="4"/>
  <c r="G112" i="4"/>
  <c r="G138" i="4" s="1"/>
  <c r="C112" i="4"/>
  <c r="U112" i="4"/>
  <c r="H112" i="4"/>
  <c r="O112" i="4"/>
  <c r="O138" i="4" s="1"/>
  <c r="I112" i="4"/>
  <c r="I138" i="4" s="1"/>
  <c r="D112" i="4"/>
  <c r="R112" i="4"/>
  <c r="R138" i="4" s="1"/>
  <c r="T112" i="4"/>
  <c r="E112" i="4"/>
  <c r="E138" i="4" s="1"/>
  <c r="Q112" i="4"/>
  <c r="S112" i="4"/>
  <c r="N112" i="4"/>
  <c r="N138" i="4" s="1"/>
  <c r="L112" i="4"/>
  <c r="K112" i="4"/>
  <c r="P112" i="4"/>
  <c r="J112" i="4"/>
  <c r="J138" i="4" s="1"/>
  <c r="T129" i="4"/>
  <c r="H107" i="4"/>
  <c r="H133" i="4" s="1"/>
  <c r="O136" i="4"/>
  <c r="J143" i="4"/>
  <c r="H129" i="4"/>
  <c r="Q116" i="4"/>
  <c r="Q142" i="4" s="1"/>
  <c r="J109" i="4"/>
  <c r="J135" i="4" s="1"/>
  <c r="Q138" i="4"/>
  <c r="E142" i="4"/>
  <c r="J131" i="4"/>
  <c r="S144" i="4"/>
  <c r="S118" i="4"/>
  <c r="I144" i="4"/>
  <c r="G143" i="4"/>
  <c r="U140" i="4"/>
  <c r="S139" i="4"/>
  <c r="P138" i="4"/>
  <c r="I135" i="4"/>
  <c r="S130" i="4"/>
  <c r="T145" i="4"/>
  <c r="T119" i="4"/>
  <c r="P143" i="4"/>
  <c r="N142" i="4"/>
  <c r="I140" i="4"/>
  <c r="G139" i="4"/>
  <c r="D138" i="4"/>
  <c r="S135" i="4"/>
  <c r="N133" i="4"/>
  <c r="E129" i="4"/>
  <c r="T143" i="4"/>
  <c r="R142" i="4"/>
  <c r="M140" i="4"/>
  <c r="K139" i="4"/>
  <c r="H138" i="4"/>
  <c r="T134" i="4"/>
  <c r="K130" i="4"/>
  <c r="I129" i="4"/>
  <c r="G145" i="4"/>
  <c r="C143" i="4"/>
  <c r="Q140" i="4"/>
  <c r="O139" i="4"/>
  <c r="L138" i="4"/>
  <c r="H136" i="4"/>
  <c r="E135" i="4"/>
  <c r="Q131" i="4"/>
  <c r="M129" i="4"/>
  <c r="O118" i="4"/>
  <c r="O144" i="4" s="1"/>
  <c r="P118" i="4"/>
  <c r="I118" i="4"/>
  <c r="T118" i="4"/>
  <c r="M118" i="4"/>
  <c r="M144" i="4" s="1"/>
  <c r="N118" i="4"/>
  <c r="N144" i="4" s="1"/>
  <c r="H118" i="4"/>
  <c r="H144" i="4" s="1"/>
  <c r="L118" i="4"/>
  <c r="L144" i="4" s="1"/>
  <c r="G118" i="4"/>
  <c r="E118" i="4"/>
  <c r="E144" i="4" s="1"/>
  <c r="F118" i="4"/>
  <c r="F144" i="4" s="1"/>
  <c r="D118" i="4"/>
  <c r="J118" i="4"/>
  <c r="J144" i="4" s="1"/>
  <c r="K118" i="4"/>
  <c r="K144" i="4" s="1"/>
  <c r="C118" i="4"/>
  <c r="C144" i="4" s="1"/>
  <c r="Q118" i="4"/>
  <c r="R118" i="4"/>
  <c r="R144" i="4" s="1"/>
  <c r="U118" i="4"/>
  <c r="F104" i="4"/>
  <c r="I104" i="4"/>
  <c r="D104" i="4"/>
  <c r="D130" i="4" s="1"/>
  <c r="R104" i="4"/>
  <c r="R130" i="4" s="1"/>
  <c r="L104" i="4"/>
  <c r="M104" i="4"/>
  <c r="M130" i="4" s="1"/>
  <c r="N104" i="4"/>
  <c r="N130" i="4" s="1"/>
  <c r="O104" i="4"/>
  <c r="O130" i="4" s="1"/>
  <c r="P104" i="4"/>
  <c r="P130" i="4" s="1"/>
  <c r="S104" i="4"/>
  <c r="T104" i="4"/>
  <c r="T130" i="4" s="1"/>
  <c r="G104" i="4"/>
  <c r="G130" i="4" s="1"/>
  <c r="U104" i="4"/>
  <c r="U130" i="4" s="1"/>
  <c r="H104" i="4"/>
  <c r="C104" i="4"/>
  <c r="C130" i="4" s="1"/>
  <c r="Q104" i="4"/>
  <c r="J104" i="4"/>
  <c r="K104" i="4"/>
  <c r="O106" i="4"/>
  <c r="O132" i="4" s="1"/>
  <c r="P106" i="4"/>
  <c r="P132" i="4" s="1"/>
  <c r="S106" i="4"/>
  <c r="T106" i="4"/>
  <c r="T132" i="4" s="1"/>
  <c r="U106" i="4"/>
  <c r="U132" i="4" s="1"/>
  <c r="H106" i="4"/>
  <c r="F106" i="4"/>
  <c r="D106" i="4"/>
  <c r="D132" i="4" s="1"/>
  <c r="I106" i="4"/>
  <c r="I132" i="4" s="1"/>
  <c r="L106" i="4"/>
  <c r="L132" i="4" s="1"/>
  <c r="M106" i="4"/>
  <c r="E106" i="4"/>
  <c r="N106" i="4"/>
  <c r="C106" i="4"/>
  <c r="C132" i="4" s="1"/>
  <c r="K106" i="4"/>
  <c r="R106" i="4"/>
  <c r="Q106" i="4"/>
  <c r="Q132" i="4" s="1"/>
  <c r="J106" i="4"/>
  <c r="P110" i="4"/>
  <c r="I110" i="4"/>
  <c r="R110" i="4"/>
  <c r="R136" i="4" s="1"/>
  <c r="T110" i="4"/>
  <c r="Q110" i="4"/>
  <c r="O110" i="4"/>
  <c r="D110" i="4"/>
  <c r="D136" i="4" s="1"/>
  <c r="M110" i="4"/>
  <c r="M136" i="4" s="1"/>
  <c r="N110" i="4"/>
  <c r="N136" i="4" s="1"/>
  <c r="F110" i="4"/>
  <c r="S110" i="4"/>
  <c r="L110" i="4"/>
  <c r="L136" i="4" s="1"/>
  <c r="J110" i="4"/>
  <c r="J136" i="4" s="1"/>
  <c r="E110" i="4"/>
  <c r="E136" i="4" s="1"/>
  <c r="U110" i="4"/>
  <c r="U136" i="4" s="1"/>
  <c r="G110" i="4"/>
  <c r="H110" i="4"/>
  <c r="C110" i="4"/>
  <c r="C136" i="4" s="1"/>
  <c r="L108" i="4"/>
  <c r="L134" i="4" s="1"/>
  <c r="D108" i="4"/>
  <c r="D134" i="4" s="1"/>
  <c r="R108" i="4"/>
  <c r="R134" i="4" s="1"/>
  <c r="G108" i="4"/>
  <c r="G134" i="4" s="1"/>
  <c r="E108" i="4"/>
  <c r="U108" i="4"/>
  <c r="U134" i="4" s="1"/>
  <c r="H108" i="4"/>
  <c r="H134" i="4" s="1"/>
  <c r="O108" i="4"/>
  <c r="F108" i="4"/>
  <c r="F134" i="4" s="1"/>
  <c r="P108" i="4"/>
  <c r="P134" i="4" s="1"/>
  <c r="T108" i="4"/>
  <c r="Q108" i="4"/>
  <c r="Q134" i="4" s="1"/>
  <c r="M108" i="4"/>
  <c r="M134" i="4" s="1"/>
  <c r="J108" i="4"/>
  <c r="J134" i="4" s="1"/>
  <c r="S108" i="4"/>
  <c r="K108" i="4"/>
  <c r="C108" i="4"/>
  <c r="C134" i="4" s="1"/>
  <c r="N108" i="4"/>
  <c r="N134" i="4" s="1"/>
  <c r="I108" i="4"/>
  <c r="I134" i="4" s="1"/>
  <c r="I130" i="4"/>
  <c r="K140" i="4"/>
  <c r="F143" i="4"/>
  <c r="T144" i="4"/>
  <c r="J140" i="4"/>
  <c r="C137" i="4"/>
  <c r="H130" i="4"/>
  <c r="T140" i="4"/>
  <c r="H135" i="4"/>
  <c r="O129" i="4"/>
  <c r="G142" i="4"/>
  <c r="S138" i="4"/>
  <c r="L135" i="4"/>
  <c r="E132" i="4"/>
  <c r="P144" i="4"/>
  <c r="U128" i="4"/>
  <c r="C128" i="4"/>
  <c r="C102" i="4"/>
  <c r="Q105" i="4"/>
  <c r="I105" i="4"/>
  <c r="I131" i="4" s="1"/>
  <c r="D105" i="4"/>
  <c r="L105" i="4"/>
  <c r="M105" i="4"/>
  <c r="M131" i="4" s="1"/>
  <c r="N105" i="4"/>
  <c r="N131" i="4" s="1"/>
  <c r="R105" i="4"/>
  <c r="R131" i="4" s="1"/>
  <c r="C105" i="4"/>
  <c r="J105" i="4"/>
  <c r="O105" i="4"/>
  <c r="O131" i="4" s="1"/>
  <c r="T105" i="4"/>
  <c r="S105" i="4"/>
  <c r="H105" i="4"/>
  <c r="P105" i="4"/>
  <c r="P131" i="4" s="1"/>
  <c r="G105" i="4"/>
  <c r="G131" i="4" s="1"/>
  <c r="K105" i="4"/>
  <c r="K131" i="4" s="1"/>
  <c r="E105" i="4"/>
  <c r="E131" i="4" s="1"/>
  <c r="U105" i="4"/>
  <c r="U131" i="4" s="1"/>
  <c r="F120" i="4"/>
  <c r="D120" i="4"/>
  <c r="D146" i="4" s="1"/>
  <c r="G120" i="4"/>
  <c r="G146" i="4" s="1"/>
  <c r="O120" i="4"/>
  <c r="O146" i="4" s="1"/>
  <c r="R120" i="4"/>
  <c r="T120" i="4"/>
  <c r="T146" i="4" s="1"/>
  <c r="P120" i="4"/>
  <c r="I120" i="4"/>
  <c r="I146" i="4" s="1"/>
  <c r="S120" i="4"/>
  <c r="M120" i="4"/>
  <c r="E120" i="4"/>
  <c r="E146" i="4" s="1"/>
  <c r="N120" i="4"/>
  <c r="N146" i="4" s="1"/>
  <c r="H120" i="4"/>
  <c r="H146" i="4" s="1"/>
  <c r="C120" i="4"/>
  <c r="K120" i="4"/>
  <c r="J120" i="4"/>
  <c r="J146" i="4" s="1"/>
  <c r="L120" i="4"/>
  <c r="L146" i="4" s="1"/>
  <c r="Q120" i="4"/>
  <c r="Q146" i="4" s="1"/>
  <c r="Q130" i="4"/>
  <c r="E134" i="4"/>
  <c r="L137" i="4"/>
  <c r="L111" i="4"/>
  <c r="S140" i="4"/>
  <c r="G144" i="4"/>
  <c r="E130" i="4"/>
  <c r="E104" i="4"/>
  <c r="S136" i="4"/>
  <c r="G140" i="4"/>
  <c r="N143" i="4"/>
  <c r="L129" i="4"/>
  <c r="S132" i="4"/>
  <c r="G136" i="4"/>
  <c r="N113" i="4"/>
  <c r="N139" i="4" s="1"/>
  <c r="U142" i="4"/>
  <c r="G106" i="4"/>
  <c r="G132" i="4" s="1"/>
  <c r="N135" i="4"/>
  <c r="U138" i="4"/>
  <c r="I142" i="4"/>
  <c r="P145" i="4"/>
  <c r="F146" i="4"/>
  <c r="D144" i="4"/>
  <c r="T142" i="4"/>
  <c r="R141" i="4"/>
  <c r="P140" i="4"/>
  <c r="M139" i="4"/>
  <c r="K138" i="4"/>
  <c r="I137" i="4"/>
  <c r="F136" i="4"/>
  <c r="R132" i="4"/>
  <c r="K129" i="4"/>
  <c r="I128" i="4"/>
  <c r="M146" i="4"/>
  <c r="K143" i="4"/>
  <c r="D140" i="4"/>
  <c r="T138" i="4"/>
  <c r="P136" i="4"/>
  <c r="K134" i="4"/>
  <c r="F132" i="4"/>
  <c r="D131" i="4"/>
  <c r="U129" i="4"/>
  <c r="P146" i="4"/>
  <c r="Q144" i="4"/>
  <c r="O143" i="4"/>
  <c r="L142" i="4"/>
  <c r="H140" i="4"/>
  <c r="E139" i="4"/>
  <c r="C138" i="4"/>
  <c r="T136" i="4"/>
  <c r="Q135" i="4"/>
  <c r="O134" i="4"/>
  <c r="J132" i="4"/>
  <c r="H131" i="4"/>
  <c r="F130" i="4"/>
  <c r="C129" i="4"/>
  <c r="S146" i="4"/>
  <c r="C146" i="4"/>
  <c r="U144" i="4"/>
  <c r="S143" i="4"/>
  <c r="L140" i="4"/>
  <c r="I139" i="4"/>
  <c r="U135" i="4"/>
  <c r="S134" i="4"/>
  <c r="N132" i="4"/>
  <c r="L131" i="4"/>
  <c r="J130" i="4"/>
  <c r="O119" i="4"/>
  <c r="O145" i="4" s="1"/>
  <c r="D119" i="4"/>
  <c r="D145" i="4" s="1"/>
  <c r="R119" i="4"/>
  <c r="R145" i="4" s="1"/>
  <c r="U119" i="4"/>
  <c r="U145" i="4" s="1"/>
  <c r="P119" i="4"/>
  <c r="I119" i="4"/>
  <c r="S119" i="4"/>
  <c r="S145" i="4" s="1"/>
  <c r="M119" i="4"/>
  <c r="M145" i="4" s="1"/>
  <c r="E119" i="4"/>
  <c r="E145" i="4" s="1"/>
  <c r="N119" i="4"/>
  <c r="N145" i="4" s="1"/>
  <c r="H119" i="4"/>
  <c r="H145" i="4" s="1"/>
  <c r="L119" i="4"/>
  <c r="L145" i="4" s="1"/>
  <c r="C119" i="4"/>
  <c r="C145" i="4" s="1"/>
  <c r="F119" i="4"/>
  <c r="F145" i="4" s="1"/>
  <c r="J119" i="4"/>
  <c r="Q119" i="4"/>
  <c r="Q145" i="4" s="1"/>
  <c r="K119" i="4"/>
  <c r="K145" i="4" s="1"/>
  <c r="G119" i="4"/>
  <c r="D115" i="4"/>
  <c r="D141" i="4" s="1"/>
  <c r="S115" i="4"/>
  <c r="S141" i="4" s="1"/>
  <c r="G115" i="4"/>
  <c r="E115" i="4"/>
  <c r="E141" i="4" s="1"/>
  <c r="U115" i="4"/>
  <c r="U141" i="4" s="1"/>
  <c r="I115" i="4"/>
  <c r="I141" i="4" s="1"/>
  <c r="R115" i="4"/>
  <c r="T115" i="4"/>
  <c r="T141" i="4" s="1"/>
  <c r="M115" i="4"/>
  <c r="M141" i="4" s="1"/>
  <c r="N115" i="4"/>
  <c r="N141" i="4" s="1"/>
  <c r="H115" i="4"/>
  <c r="H141" i="4" s="1"/>
  <c r="L115" i="4"/>
  <c r="L141" i="4" s="1"/>
  <c r="J115" i="4"/>
  <c r="J141" i="4" s="1"/>
  <c r="Q115" i="4"/>
  <c r="Q141" i="4" s="1"/>
  <c r="K115" i="4"/>
  <c r="K141" i="4" s="1"/>
  <c r="C115" i="4"/>
  <c r="C141" i="4" s="1"/>
  <c r="O115" i="4"/>
  <c r="O141" i="4" s="1"/>
  <c r="F115" i="4"/>
  <c r="F141" i="4" s="1"/>
  <c r="G107" i="4"/>
  <c r="G133" i="4" s="1"/>
  <c r="C107" i="4"/>
  <c r="C133" i="4" s="1"/>
  <c r="O107" i="4"/>
  <c r="O133" i="4" s="1"/>
  <c r="F107" i="4"/>
  <c r="F133" i="4" s="1"/>
  <c r="P107" i="4"/>
  <c r="S107" i="4"/>
  <c r="S133" i="4" s="1"/>
  <c r="T107" i="4"/>
  <c r="T133" i="4" s="1"/>
  <c r="U107" i="4"/>
  <c r="U133" i="4" s="1"/>
  <c r="R107" i="4"/>
  <c r="R133" i="4" s="1"/>
  <c r="E107" i="4"/>
  <c r="E133" i="4" s="1"/>
  <c r="Q107" i="4"/>
  <c r="Q133" i="4" s="1"/>
  <c r="K107" i="4"/>
  <c r="K133" i="4" s="1"/>
  <c r="L107" i="4"/>
  <c r="L133" i="4" s="1"/>
  <c r="J107" i="4"/>
  <c r="J133" i="4" s="1"/>
  <c r="D107" i="4"/>
  <c r="D133" i="4" s="1"/>
  <c r="M107" i="4"/>
  <c r="M133" i="4" s="1"/>
  <c r="I107" i="4"/>
  <c r="I133" i="4" s="1"/>
  <c r="N107" i="4"/>
  <c r="U111" i="4"/>
  <c r="H111" i="4"/>
  <c r="H137" i="4" s="1"/>
  <c r="P111" i="4"/>
  <c r="I111" i="4"/>
  <c r="R111" i="4"/>
  <c r="R137" i="4" s="1"/>
  <c r="S111" i="4"/>
  <c r="S137" i="4" s="1"/>
  <c r="T111" i="4"/>
  <c r="T137" i="4" s="1"/>
  <c r="G111" i="4"/>
  <c r="G137" i="4" s="1"/>
  <c r="O111" i="4"/>
  <c r="M111" i="4"/>
  <c r="M137" i="4" s="1"/>
  <c r="N111" i="4"/>
  <c r="N137" i="4" s="1"/>
  <c r="Q111" i="4"/>
  <c r="D111" i="4"/>
  <c r="D137" i="4" s="1"/>
  <c r="E111" i="4"/>
  <c r="E137" i="4" s="1"/>
  <c r="F111" i="4"/>
  <c r="F137" i="4" s="1"/>
  <c r="C111" i="4"/>
  <c r="J111" i="4"/>
  <c r="J137" i="4" s="1"/>
  <c r="K111" i="4"/>
  <c r="K137" i="4" s="1"/>
  <c r="O102" i="4"/>
  <c r="O128" i="4" s="1"/>
  <c r="P102" i="4"/>
  <c r="S102" i="4"/>
  <c r="S128" i="4" s="1"/>
  <c r="T102" i="4"/>
  <c r="T128" i="4" s="1"/>
  <c r="G102" i="4"/>
  <c r="G128" i="4" s="1"/>
  <c r="U102" i="4"/>
  <c r="H102" i="4"/>
  <c r="H128" i="4" s="1"/>
  <c r="D102" i="4"/>
  <c r="D128" i="4" s="1"/>
  <c r="F102" i="4"/>
  <c r="F128" i="4" s="1"/>
  <c r="I102" i="4"/>
  <c r="R102" i="4"/>
  <c r="R128" i="4" s="1"/>
  <c r="L102" i="4"/>
  <c r="L128" i="4" s="1"/>
  <c r="M102" i="4"/>
  <c r="M128" i="4" s="1"/>
  <c r="N102" i="4"/>
  <c r="N128" i="4" s="1"/>
  <c r="Q102" i="4"/>
  <c r="Q128" i="4" s="1"/>
  <c r="E102" i="4"/>
  <c r="E128" i="4" s="1"/>
  <c r="K102" i="4"/>
  <c r="J102" i="4"/>
  <c r="J128" i="4" s="1"/>
</calcChain>
</file>

<file path=xl/sharedStrings.xml><?xml version="1.0" encoding="utf-8"?>
<sst xmlns="http://schemas.openxmlformats.org/spreadsheetml/2006/main" count="412" uniqueCount="117">
  <si>
    <t>SPY Monthly Return</t>
  </si>
  <si>
    <t>MMM Monthly Return</t>
  </si>
  <si>
    <t>ABT Monthly Return</t>
  </si>
  <si>
    <t>ACN Monthly Return</t>
  </si>
  <si>
    <t>ADBE Monthly Return</t>
  </si>
  <si>
    <t>AMZN Monthly Return</t>
  </si>
  <si>
    <t>GOOG Monthly Return</t>
  </si>
  <si>
    <t>ADM Monthly Return</t>
  </si>
  <si>
    <t>AMAT Monthly Return</t>
  </si>
  <si>
    <t>BAC Monthly Return</t>
  </si>
  <si>
    <t>BK Monthly Return</t>
  </si>
  <si>
    <t>BHI Monthly Return</t>
  </si>
  <si>
    <t>CVX Monthly Return</t>
  </si>
  <si>
    <t>EBAY Monthly Return</t>
  </si>
  <si>
    <t>HAL Monthly Return</t>
  </si>
  <si>
    <t>UPS Monthly Return</t>
  </si>
  <si>
    <t>DIS Monthly Return</t>
  </si>
  <si>
    <t>WMT Monthly Return</t>
  </si>
  <si>
    <t>YUM Monthly Return</t>
  </si>
  <si>
    <t>TIF Monthly Return</t>
  </si>
  <si>
    <t>LUV Monthly Return</t>
  </si>
  <si>
    <t>Month</t>
  </si>
  <si>
    <t>Risk-free Monthly Return</t>
  </si>
  <si>
    <t>MMM</t>
  </si>
  <si>
    <t>ABT</t>
  </si>
  <si>
    <t>GOOG</t>
  </si>
  <si>
    <t>ADM</t>
  </si>
  <si>
    <t>BHI</t>
  </si>
  <si>
    <t>BK</t>
  </si>
  <si>
    <t>UPS</t>
  </si>
  <si>
    <t>WMT</t>
  </si>
  <si>
    <t xml:space="preserve">ACN </t>
  </si>
  <si>
    <t xml:space="preserve">ADBE </t>
  </si>
  <si>
    <t xml:space="preserve">AMZN </t>
  </si>
  <si>
    <t xml:space="preserve">AMAT </t>
  </si>
  <si>
    <t xml:space="preserve">BAC </t>
  </si>
  <si>
    <t xml:space="preserve">CVX </t>
  </si>
  <si>
    <t xml:space="preserve">EBAY </t>
  </si>
  <si>
    <t xml:space="preserve">HAL </t>
  </si>
  <si>
    <t xml:space="preserve">DIS </t>
  </si>
  <si>
    <t xml:space="preserve">YUM </t>
  </si>
  <si>
    <t xml:space="preserve">LUV </t>
  </si>
  <si>
    <t>Total</t>
  </si>
  <si>
    <t xml:space="preserve">
Market Cap</t>
  </si>
  <si>
    <t>SPY Monthly Excess Return</t>
  </si>
  <si>
    <t>MMM Monthly  Excess Return</t>
  </si>
  <si>
    <t>ABT Monthly  Excess Return</t>
  </si>
  <si>
    <t>ACN Monthly  Excess Return</t>
  </si>
  <si>
    <t>ADBE Monthly   Excess Return</t>
  </si>
  <si>
    <t>AMZN Monthly  Excess Return</t>
  </si>
  <si>
    <t>GOOG Monthly  Excess Return</t>
  </si>
  <si>
    <t>ADM Monthly  Excess Return</t>
  </si>
  <si>
    <t>AMAT Monthly Excess Return</t>
  </si>
  <si>
    <t>BAC Monthly Excess Return</t>
  </si>
  <si>
    <t>BK Monthly  Excess Return</t>
  </si>
  <si>
    <t>BHI Monthly  Excess Return</t>
  </si>
  <si>
    <t>CVX Monthly  Excess Return</t>
  </si>
  <si>
    <t>EBAY Monthly  Excess Return</t>
  </si>
  <si>
    <t>HAL Monthly  Excess Return</t>
  </si>
  <si>
    <t>UPS Monthly  Excess  Return</t>
  </si>
  <si>
    <t>DIS Monthly  Excess Return</t>
  </si>
  <si>
    <t>WMT Monthly  Excess Return</t>
  </si>
  <si>
    <t>YUM Monthly  Excess Return</t>
  </si>
  <si>
    <t>LUV Monthly  Excess Return</t>
  </si>
  <si>
    <t>Mean Excess Return</t>
  </si>
  <si>
    <t>ACN</t>
  </si>
  <si>
    <t>ADBE</t>
  </si>
  <si>
    <t>AMZN</t>
  </si>
  <si>
    <t>AMAT</t>
  </si>
  <si>
    <t>BAC</t>
  </si>
  <si>
    <t>CVX</t>
  </si>
  <si>
    <t>EBAY</t>
  </si>
  <si>
    <t>HAL</t>
  </si>
  <si>
    <t>DIS</t>
  </si>
  <si>
    <t>YUM</t>
  </si>
  <si>
    <t>LUV</t>
  </si>
  <si>
    <t>SPY</t>
  </si>
  <si>
    <t>covariance matrix of excess returns :</t>
  </si>
  <si>
    <t>Betas</t>
  </si>
  <si>
    <t>Annualized Variance</t>
  </si>
  <si>
    <t>Q1</t>
  </si>
  <si>
    <t>Q2</t>
  </si>
  <si>
    <t>Q3</t>
  </si>
  <si>
    <t>One factor structural covariance matrix from betas of excess return:</t>
  </si>
  <si>
    <t>Shrunken covariance matrix of excess return:</t>
  </si>
  <si>
    <t>Q4</t>
  </si>
  <si>
    <t>Weights</t>
  </si>
  <si>
    <t>Variance of the reference portfolio:</t>
  </si>
  <si>
    <t>Risk-Aversion Coefficient:</t>
  </si>
  <si>
    <t>Expected return</t>
  </si>
  <si>
    <t>Risk-free rate</t>
  </si>
  <si>
    <t>Expected return of the reference portfolio</t>
  </si>
  <si>
    <t xml:space="preserve">v </t>
  </si>
  <si>
    <t xml:space="preserve">  R </t>
  </si>
  <si>
    <t>ND</t>
  </si>
  <si>
    <t>Absolute and relative views:</t>
  </si>
  <si>
    <t>Portfolio of positions:</t>
  </si>
  <si>
    <t>LUV-UPS</t>
  </si>
  <si>
    <t>cst</t>
  </si>
  <si>
    <t>Taux:</t>
  </si>
  <si>
    <t>Varinace of the view</t>
  </si>
  <si>
    <t>Covariance Matrix V</t>
  </si>
  <si>
    <t>Q5</t>
  </si>
  <si>
    <t>Q6</t>
  </si>
  <si>
    <r>
      <rPr>
        <b/>
        <sz val="9"/>
        <color theme="1"/>
        <rFont val="Arial"/>
        <family val="2"/>
      </rPr>
      <t>Black-Litterman weigthed vector of expected returns</t>
    </r>
    <r>
      <rPr>
        <sz val="9"/>
        <color theme="1"/>
        <rFont val="Arial"/>
        <family val="2"/>
      </rPr>
      <t>:</t>
    </r>
  </si>
  <si>
    <t>Measure lack of confidence in reference view:</t>
  </si>
  <si>
    <t>Optimal weights</t>
  </si>
  <si>
    <t>e</t>
  </si>
  <si>
    <t>TOTAL</t>
  </si>
  <si>
    <t xml:space="preserve">BL weigthed vector of Expected Return </t>
  </si>
  <si>
    <t>Reference Portfolio weights</t>
  </si>
  <si>
    <t>BL return minus risk-free rate r_BL-rf</t>
  </si>
  <si>
    <t>BL Weighted</t>
  </si>
  <si>
    <t>Ref weighted</t>
  </si>
  <si>
    <t>E(r)</t>
  </si>
  <si>
    <t>volatility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</si>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</sst>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0.000"/>
    <numFmt numFmtId="165" formatCode="0.0000"/>
    <numFmt numFmtId="166" formatCode="0.00000"/>
    <numFmt numFmtId="169" formatCode="0.000%"/>
  </numFmts>
  <fonts count="11" x14ac:knownFonts="1">
    <font>
      <sz val="9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Times New Roman"/>
      <family val="1"/>
    </font>
    <font>
      <sz val="14"/>
      <color theme="1"/>
      <name val="Cambria Math"/>
      <family val="1"/>
    </font>
    <font>
      <sz val="9"/>
      <color rgb="FF000000"/>
      <name val="Cambria Math"/>
      <family val="1"/>
    </font>
    <font>
      <sz val="9"/>
      <color theme="5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>
      <alignment horizontal="right" wrapText="1"/>
    </xf>
    <xf numFmtId="10" fontId="0" fillId="0" borderId="0" xfId="1" applyNumberFormat="1" applyFont="1"/>
    <xf numFmtId="8" fontId="0" fillId="0" borderId="0" xfId="0" applyNumberFormat="1"/>
    <xf numFmtId="0" fontId="6" fillId="0" borderId="0" xfId="0" applyFont="1"/>
    <xf numFmtId="17" fontId="2" fillId="0" borderId="1" xfId="0" applyNumberFormat="1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right" wrapText="1"/>
    </xf>
    <xf numFmtId="0" fontId="0" fillId="0" borderId="0" xfId="0" applyBorder="1"/>
    <xf numFmtId="10" fontId="2" fillId="0" borderId="0" xfId="0" applyNumberFormat="1" applyFont="1" applyBorder="1" applyAlignment="1">
      <alignment horizontal="right" wrapText="1"/>
    </xf>
    <xf numFmtId="10" fontId="0" fillId="0" borderId="0" xfId="1" applyNumberFormat="1" applyFont="1" applyBorder="1"/>
    <xf numFmtId="0" fontId="4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0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wrapText="1"/>
    </xf>
    <xf numFmtId="165" fontId="0" fillId="0" borderId="0" xfId="0" quotePrefix="1" applyNumberFormat="1"/>
    <xf numFmtId="165" fontId="0" fillId="0" borderId="0" xfId="0" applyNumberFormat="1"/>
    <xf numFmtId="0" fontId="0" fillId="3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0" fontId="7" fillId="0" borderId="0" xfId="0" applyFont="1" applyAlignment="1"/>
    <xf numFmtId="166" fontId="0" fillId="0" borderId="0" xfId="0" quotePrefix="1" applyNumberFormat="1"/>
    <xf numFmtId="166" fontId="0" fillId="0" borderId="0" xfId="0" applyNumberFormat="1"/>
    <xf numFmtId="166" fontId="0" fillId="0" borderId="4" xfId="0" applyNumberFormat="1" applyBorder="1"/>
    <xf numFmtId="0" fontId="0" fillId="0" borderId="0" xfId="0" applyFont="1"/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/>
    <xf numFmtId="166" fontId="0" fillId="0" borderId="0" xfId="0" applyNumberFormat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0" fillId="6" borderId="0" xfId="0" applyFill="1"/>
    <xf numFmtId="0" fontId="5" fillId="6" borderId="0" xfId="0" applyFont="1" applyFill="1" applyBorder="1" applyAlignment="1">
      <alignment horizontal="center" wrapText="1"/>
    </xf>
    <xf numFmtId="10" fontId="0" fillId="3" borderId="0" xfId="0" applyNumberFormat="1" applyFont="1" applyFill="1"/>
    <xf numFmtId="0" fontId="6" fillId="3" borderId="0" xfId="0" applyFont="1" applyFill="1" applyAlignment="1">
      <alignment horizontal="center" vertical="center" wrapText="1"/>
    </xf>
    <xf numFmtId="8" fontId="0" fillId="0" borderId="0" xfId="0" applyNumberFormat="1" applyFont="1" applyFill="1" applyBorder="1"/>
    <xf numFmtId="10" fontId="0" fillId="0" borderId="0" xfId="0" applyNumberFormat="1" applyFont="1" applyFill="1"/>
    <xf numFmtId="0" fontId="5" fillId="5" borderId="6" xfId="0" applyFont="1" applyFill="1" applyBorder="1" applyAlignment="1">
      <alignment horizontal="center" wrapText="1"/>
    </xf>
    <xf numFmtId="8" fontId="0" fillId="0" borderId="6" xfId="0" applyNumberFormat="1" applyBorder="1"/>
    <xf numFmtId="10" fontId="0" fillId="0" borderId="6" xfId="0" applyNumberFormat="1" applyBorder="1"/>
    <xf numFmtId="0" fontId="0" fillId="0" borderId="0" xfId="0" applyNumberFormat="1"/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6" borderId="0" xfId="0" applyFont="1" applyFill="1"/>
    <xf numFmtId="0" fontId="6" fillId="7" borderId="0" xfId="0" applyFont="1" applyFill="1"/>
    <xf numFmtId="0" fontId="6" fillId="0" borderId="0" xfId="0" applyFont="1" applyFill="1"/>
    <xf numFmtId="0" fontId="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9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/>
    </xf>
    <xf numFmtId="0" fontId="6" fillId="8" borderId="0" xfId="0" applyFont="1" applyFill="1" applyAlignment="1">
      <alignment horizontal="center" vertical="center"/>
    </xf>
    <xf numFmtId="10" fontId="0" fillId="0" borderId="0" xfId="0" quotePrefix="1" applyNumberFormat="1" applyAlignment="1">
      <alignment horizontal="center" vertical="center"/>
    </xf>
    <xf numFmtId="0" fontId="5" fillId="9" borderId="0" xfId="0" applyFont="1" applyFill="1" applyBorder="1" applyAlignment="1">
      <alignment horizontal="center" wrapText="1"/>
    </xf>
    <xf numFmtId="10" fontId="6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 vertical="center"/>
    </xf>
    <xf numFmtId="169" fontId="0" fillId="0" borderId="0" xfId="0" applyNumberFormat="1"/>
    <xf numFmtId="169" fontId="6" fillId="0" borderId="0" xfId="0" applyNumberFormat="1" applyFont="1"/>
    <xf numFmtId="0" fontId="6" fillId="8" borderId="0" xfId="0" applyFont="1" applyFill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10" borderId="0" xfId="1" applyFont="1" applyFill="1" applyAlignment="1">
      <alignment horizontal="center" vertical="center"/>
    </xf>
    <xf numFmtId="9" fontId="0" fillId="10" borderId="0" xfId="1" quotePrefix="1" applyFont="1" applyFill="1" applyAlignment="1">
      <alignment horizontal="center" vertical="center"/>
    </xf>
    <xf numFmtId="10" fontId="0" fillId="10" borderId="0" xfId="0" applyNumberForma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469900</xdr:colOff>
      <xdr:row>153</xdr:row>
      <xdr:rowOff>146050</xdr:rowOff>
    </xdr:from>
    <xdr:ext cx="914400" cy="250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5E2946D-889E-D241-95BC-5F109DC6F720}"/>
                </a:ext>
              </a:extLst>
            </xdr:cNvPr>
            <xdr:cNvSpPr txBox="1"/>
          </xdr:nvSpPr>
          <xdr:spPr>
            <a:xfrm>
              <a:off x="3403600" y="28162250"/>
              <a:ext cx="914400" cy="250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𝑟𝑒𝑓</m:t>
                      </m:r>
                    </m:sub>
                    <m:sup>
                      <m:r>
                        <a:rPr lang="en-US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US" sz="1400"/>
                <a:t>=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′</m:t>
                      </m:r>
                    </m:sup>
                  </m:sSup>
                  <m:r>
                    <m:rPr>
                      <m:sty m:val="p"/>
                    </m:rPr>
                    <a:rPr lang="el-GR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Ω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𝑤</m:t>
                  </m:r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5E2946D-889E-D241-95BC-5F109DC6F720}"/>
                </a:ext>
              </a:extLst>
            </xdr:cNvPr>
            <xdr:cNvSpPr txBox="1"/>
          </xdr:nvSpPr>
          <xdr:spPr>
            <a:xfrm>
              <a:off x="3403600" y="28162250"/>
              <a:ext cx="914400" cy="250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𝑟𝑒𝑓^2</a:t>
              </a:r>
              <a:r>
                <a:rPr lang="en-US" sz="1400"/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𝑤^′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l-GR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𝑤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533400</xdr:colOff>
      <xdr:row>157</xdr:row>
      <xdr:rowOff>44450</xdr:rowOff>
    </xdr:from>
    <xdr:ext cx="2400300" cy="3515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24DC29-DC14-344E-BC3C-B52215636E25}"/>
                </a:ext>
              </a:extLst>
            </xdr:cNvPr>
            <xdr:cNvSpPr txBox="1"/>
          </xdr:nvSpPr>
          <xdr:spPr>
            <a:xfrm>
              <a:off x="2768600" y="28822650"/>
              <a:ext cx="2400300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𝑇𝑎𝑟𝑔𝑒𝑡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𝑟𝑒𝑓𝑒𝑟𝑒𝑛𝑐𝑒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𝑅𝑖𝑠𝑘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𝑃𝑟𝑒𝑛𝑖𝑢𝑚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𝑉𝑎𝑟𝑖𝑎𝑛𝑐𝑒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𝑡h𝑒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𝑟𝑒𝑓𝑒𝑟𝑒𝑛𝑐𝑒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𝑝𝑜𝑟𝑡𝑓𝑜𝑙𝑖𝑜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24DC29-DC14-344E-BC3C-B52215636E25}"/>
                </a:ext>
              </a:extLst>
            </xdr:cNvPr>
            <xdr:cNvSpPr txBox="1"/>
          </xdr:nvSpPr>
          <xdr:spPr>
            <a:xfrm>
              <a:off x="2768600" y="28822650"/>
              <a:ext cx="2400300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𝑇𝑎𝑟𝑔𝑒𝑡 𝑟𝑒𝑓𝑒𝑟𝑒𝑛𝑐𝑒 𝑅𝑖𝑠𝑘 𝑃𝑟𝑒𝑛𝑖𝑢𝑚)/(𝑉𝑎𝑟𝑖𝑎𝑛𝑐𝑒 𝑜𝑓 𝑡ℎ𝑒 𝑟𝑒𝑓𝑒𝑟𝑒𝑛𝑐𝑒 𝑝𝑜𝑟𝑡𝑓𝑜𝑙𝑖𝑜)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22</xdr:row>
      <xdr:rowOff>139700</xdr:rowOff>
    </xdr:from>
    <xdr:ext cx="304800" cy="21916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EAC2E1-59CC-2648-87C2-C7EF2181368B}"/>
            </a:ext>
          </a:extLst>
        </xdr:cNvPr>
        <xdr:cNvSpPr txBox="1"/>
      </xdr:nvSpPr>
      <xdr:spPr>
        <a:xfrm>
          <a:off x="762000" y="3365500"/>
          <a:ext cx="30480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400"/>
        </a:p>
      </xdr:txBody>
    </xdr:sp>
    <xdr:clientData/>
  </xdr:oneCellAnchor>
  <xdr:twoCellAnchor editAs="oneCell">
    <xdr:from>
      <xdr:col>5</xdr:col>
      <xdr:colOff>368300</xdr:colOff>
      <xdr:row>33</xdr:row>
      <xdr:rowOff>12700</xdr:rowOff>
    </xdr:from>
    <xdr:to>
      <xdr:col>10</xdr:col>
      <xdr:colOff>577938</xdr:colOff>
      <xdr:row>35</xdr:row>
      <xdr:rowOff>88004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C7BC0585-901F-B141-87E2-C758A6689AF1}"/>
                </a:ext>
              </a:extLst>
            </xdr:cNvPr>
            <xdr:cNvSpPr txBox="1"/>
          </xdr:nvSpPr>
          <xdr:spPr>
            <a:xfrm>
              <a:off x="3873500" y="5270500"/>
              <a:ext cx="3791038" cy="38010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̄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</m:acc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𝜏</m:t>
                                    </m:r>
                                    <m:sSub>
                                      <m:sSubPr>
                                        <m:ctrlPr>
                                          <a:rPr 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acc>
                                          <m:accPr>
                                            <m:chr m:val="̂"/>
                                            <m:ctrlPr>
                                              <a:rPr lang="en-US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US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𝛀</m:t>
                                            </m:r>
                                          </m:e>
                                        </m:acc>
                                      </m:e>
                                      <m:sub>
                                        <m:r>
                                          <a:rPr 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𝑠h𝑟𝑖𝑛𝑘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p>
                            </m:sSup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𝐕</m:t>
                                </m:r>
                              </m:e>
                              <m:sup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p>
                            </m:sSup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𝐏</m:t>
                            </m:r>
                          </m:e>
                        </m:d>
                      </m:e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 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𝜏</m:t>
                                </m:r>
                                <m:sSub>
                                  <m:sSubPr>
                                    <m:ctrlPr>
                                      <a:rPr 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𝛀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𝑠h𝑟𝑖𝑛𝑘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𝚷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𝐏</m:t>
                            </m:r>
                          </m:e>
                          <m:sup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sSup>
                          <m:sSup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𝐕</m:t>
                            </m:r>
                          </m:e>
                          <m:sup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v</m:t>
                        </m:r>
                      </m:e>
                    </m:d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C7BC0585-901F-B141-87E2-C758A6689AF1}"/>
                </a:ext>
              </a:extLst>
            </xdr:cNvPr>
            <xdr:cNvSpPr txBox="1"/>
          </xdr:nvSpPr>
          <xdr:spPr>
            <a:xfrm>
              <a:off x="3873500" y="5270500"/>
              <a:ext cx="3791038" cy="38010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𝐫 ̄=[(𝜏𝛀 ̂_𝑠ℎ𝑟𝑖𝑛𝑘 )^(−1)+𝐏^′ 𝐕^(−1) 𝐏]^(−1) [(𝜏𝛀 ̂_𝑠ℎ𝑟𝑖𝑛𝑘 )^(−1) 𝚷+𝐏^′ 𝐕^(−1) v]</a:t>
              </a:r>
              <a:endParaRPr lang="en-US"/>
            </a:p>
          </xdr:txBody>
        </xdr:sp>
      </mc:Fallback>
    </mc:AlternateContent>
    <xdr:clientData/>
  </xdr:twoCellAnchor>
  <xdr:twoCellAnchor editAs="oneCell">
    <xdr:from>
      <xdr:col>4</xdr:col>
      <xdr:colOff>457200</xdr:colOff>
      <xdr:row>36</xdr:row>
      <xdr:rowOff>50800</xdr:rowOff>
    </xdr:from>
    <xdr:to>
      <xdr:col>6</xdr:col>
      <xdr:colOff>57717</xdr:colOff>
      <xdr:row>38</xdr:row>
      <xdr:rowOff>62497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2">
              <a:extLst>
                <a:ext uri="{FF2B5EF4-FFF2-40B4-BE49-F238E27FC236}">
                  <a16:creationId xmlns:a16="http://schemas.microsoft.com/office/drawing/2014/main" id="{251926C1-9D15-DE44-B04F-B8500A30C6A6}"/>
                </a:ext>
              </a:extLst>
            </xdr:cNvPr>
            <xdr:cNvSpPr txBox="1"/>
          </xdr:nvSpPr>
          <xdr:spPr>
            <a:xfrm>
              <a:off x="3263900" y="5765800"/>
              <a:ext cx="997517" cy="31649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𝜏</m:t>
                            </m:r>
                            <m:sSub>
                              <m:sSub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𝛀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𝑠h𝑟𝑖𝑛𝑘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Object 2">
              <a:extLst>
                <a:ext uri="{FF2B5EF4-FFF2-40B4-BE49-F238E27FC236}">
                  <a16:creationId xmlns:a16="http://schemas.microsoft.com/office/drawing/2014/main" id="{251926C1-9D15-DE44-B04F-B8500A30C6A6}"/>
                </a:ext>
              </a:extLst>
            </xdr:cNvPr>
            <xdr:cNvSpPr txBox="1"/>
          </xdr:nvSpPr>
          <xdr:spPr>
            <a:xfrm>
              <a:off x="3263900" y="5765800"/>
              <a:ext cx="997517" cy="31649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(𝜏𝛀 ̂_𝑠ℎ𝑟𝑖𝑛𝑘 )^(−1)</a:t>
              </a:r>
              <a:endParaRPr lang="en-US"/>
            </a:p>
          </xdr:txBody>
        </xdr:sp>
      </mc:Fallback>
    </mc:AlternateContent>
    <xdr:clientData/>
  </xdr:twoCellAnchor>
  <xdr:twoCellAnchor editAs="oneCell">
    <xdr:from>
      <xdr:col>1</xdr:col>
      <xdr:colOff>50800</xdr:colOff>
      <xdr:row>60</xdr:row>
      <xdr:rowOff>101600</xdr:rowOff>
    </xdr:from>
    <xdr:to>
      <xdr:col>2</xdr:col>
      <xdr:colOff>30178</xdr:colOff>
      <xdr:row>62</xdr:row>
      <xdr:rowOff>64117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3">
              <a:extLst>
                <a:ext uri="{FF2B5EF4-FFF2-40B4-BE49-F238E27FC236}">
                  <a16:creationId xmlns:a16="http://schemas.microsoft.com/office/drawing/2014/main" id="{A665A2B6-2E56-CF4C-89BA-3814F9CF6214}"/>
                </a:ext>
              </a:extLst>
            </xdr:cNvPr>
            <xdr:cNvSpPr txBox="1"/>
          </xdr:nvSpPr>
          <xdr:spPr>
            <a:xfrm>
              <a:off x="749300" y="9982200"/>
              <a:ext cx="677878" cy="26731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𝐏</m:t>
                        </m:r>
                      </m:e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sSup>
                      <m:s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𝐏</m:t>
                    </m:r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5" name="Object 3">
              <a:extLst>
                <a:ext uri="{FF2B5EF4-FFF2-40B4-BE49-F238E27FC236}">
                  <a16:creationId xmlns:a16="http://schemas.microsoft.com/office/drawing/2014/main" id="{A665A2B6-2E56-CF4C-89BA-3814F9CF6214}"/>
                </a:ext>
              </a:extLst>
            </xdr:cNvPr>
            <xdr:cNvSpPr txBox="1"/>
          </xdr:nvSpPr>
          <xdr:spPr>
            <a:xfrm>
              <a:off x="749300" y="9982200"/>
              <a:ext cx="677878" cy="26731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𝐏^′ 𝐕^(−1) 𝐏</a:t>
              </a:r>
              <a:endParaRPr lang="en-US"/>
            </a:p>
          </xdr:txBody>
        </xdr:sp>
      </mc:Fallback>
    </mc:AlternateContent>
    <xdr:clientData/>
  </xdr:twoCellAnchor>
  <xdr:oneCellAnchor>
    <xdr:from>
      <xdr:col>5</xdr:col>
      <xdr:colOff>228600</xdr:colOff>
      <xdr:row>85</xdr:row>
      <xdr:rowOff>133350</xdr:rowOff>
    </xdr:from>
    <xdr:ext cx="1022716" cy="4171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830F934-81E8-0248-9FE2-E78E0FA8997E}"/>
                </a:ext>
              </a:extLst>
            </xdr:cNvPr>
            <xdr:cNvSpPr txBox="1"/>
          </xdr:nvSpPr>
          <xdr:spPr>
            <a:xfrm>
              <a:off x="3873500" y="14331950"/>
              <a:ext cx="1022716" cy="417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𝑠h𝑟𝑖𝑛𝑘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bSup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</m:acc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sty m:val="p"/>
                                  </m:r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Ω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𝑠h𝑟𝑖𝑛𝑘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p>
                            </m:sSubSup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</m:acc>
                          </m:e>
                        </m:acc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830F934-81E8-0248-9FE2-E78E0FA8997E}"/>
                </a:ext>
              </a:extLst>
            </xdr:cNvPr>
            <xdr:cNvSpPr txBox="1"/>
          </xdr:nvSpPr>
          <xdr:spPr>
            <a:xfrm>
              <a:off x="3873500" y="14331950"/>
              <a:ext cx="1022716" cy="417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𝑤^∗=(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𝑠ℎ𝑟𝑖𝑛𝑘^(−1) 𝑅 ̅)/(𝑒′(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𝑠ℎ𝑟𝑖𝑛𝑘^(−1) 𝑅 ̅ ) ̂ 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C21"/>
    </sheetView>
  </sheetViews>
  <sheetFormatPr baseColWidth="10" defaultColWidth="9" defaultRowHeight="12" x14ac:dyDescent="0.15"/>
  <cols>
    <col min="2" max="2" width="9.398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5"/>
  <sheetViews>
    <sheetView workbookViewId="0">
      <selection activeCell="A2" sqref="A2:A61"/>
    </sheetView>
  </sheetViews>
  <sheetFormatPr baseColWidth="10" defaultColWidth="9" defaultRowHeight="12" x14ac:dyDescent="0.15"/>
  <cols>
    <col min="1" max="1" width="8.19921875" bestFit="1" customWidth="1"/>
  </cols>
  <sheetData>
    <row r="1" spans="1:23" ht="57" thickBot="1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</row>
    <row r="2" spans="1:23" ht="14" thickBot="1" x14ac:dyDescent="0.2">
      <c r="A2" s="6">
        <v>40940</v>
      </c>
      <c r="B2" s="2">
        <v>4.3400000000000001E-2</v>
      </c>
      <c r="C2" s="2">
        <v>1.7100000000000001E-2</v>
      </c>
      <c r="D2" s="2">
        <v>4.5400000000000003E-2</v>
      </c>
      <c r="E2" s="2">
        <v>3.8399999999999997E-2</v>
      </c>
      <c r="F2" s="2">
        <v>6.2700000000000006E-2</v>
      </c>
      <c r="G2" s="2">
        <v>-7.5899999999999995E-2</v>
      </c>
      <c r="H2" s="2">
        <v>6.5699999999999995E-2</v>
      </c>
      <c r="I2" s="2">
        <v>9.6000000000000002E-2</v>
      </c>
      <c r="J2" s="2">
        <v>3.7000000000000002E-3</v>
      </c>
      <c r="K2" s="2">
        <v>0.1192</v>
      </c>
      <c r="L2" s="2">
        <v>9.8400000000000001E-2</v>
      </c>
      <c r="M2" s="2">
        <v>2.6499999999999999E-2</v>
      </c>
      <c r="N2" s="2">
        <v>6.6299999999999998E-2</v>
      </c>
      <c r="O2" s="2">
        <v>0.13100000000000001</v>
      </c>
      <c r="P2" s="2">
        <v>-5.1999999999999998E-3</v>
      </c>
      <c r="Q2" s="2">
        <v>2.53E-2</v>
      </c>
      <c r="R2" s="2">
        <v>7.9399999999999998E-2</v>
      </c>
      <c r="S2" s="2">
        <v>-3.7199999999999997E-2</v>
      </c>
      <c r="T2" s="2">
        <v>4.5900000000000003E-2</v>
      </c>
      <c r="U2" s="2">
        <v>1.9E-2</v>
      </c>
      <c r="V2" s="2">
        <v>-6.2100000000000002E-2</v>
      </c>
      <c r="W2" s="3">
        <v>0</v>
      </c>
    </row>
    <row r="3" spans="1:23" ht="14" thickBot="1" x14ac:dyDescent="0.2">
      <c r="A3" s="6">
        <v>40969</v>
      </c>
      <c r="B3" s="2">
        <v>3.2199999999999999E-2</v>
      </c>
      <c r="C3" s="2">
        <v>1.84E-2</v>
      </c>
      <c r="D3" s="2">
        <v>8.2699999999999996E-2</v>
      </c>
      <c r="E3" s="2">
        <v>8.3299999999999999E-2</v>
      </c>
      <c r="F3" s="2">
        <v>4.3200000000000002E-2</v>
      </c>
      <c r="G3" s="2">
        <v>0.127</v>
      </c>
      <c r="H3" s="2">
        <v>3.7199999999999997E-2</v>
      </c>
      <c r="I3" s="2">
        <v>1.47E-2</v>
      </c>
      <c r="J3" s="2">
        <v>1.6299999999999999E-2</v>
      </c>
      <c r="K3" s="2">
        <v>0.20080000000000001</v>
      </c>
      <c r="L3" s="2">
        <v>9.1399999999999995E-2</v>
      </c>
      <c r="M3" s="2">
        <v>-0.16589999999999999</v>
      </c>
      <c r="N3" s="2">
        <v>-1.7500000000000002E-2</v>
      </c>
      <c r="O3" s="2">
        <v>3.2500000000000001E-2</v>
      </c>
      <c r="P3" s="2">
        <v>-9.0700000000000003E-2</v>
      </c>
      <c r="Q3" s="2">
        <v>4.8399999999999999E-2</v>
      </c>
      <c r="R3" s="2">
        <v>4.2599999999999999E-2</v>
      </c>
      <c r="S3" s="2">
        <v>4.2799999999999998E-2</v>
      </c>
      <c r="T3" s="2">
        <v>7.46E-2</v>
      </c>
      <c r="U3" s="2">
        <v>6.7900000000000002E-2</v>
      </c>
      <c r="V3" s="2">
        <v>-8.2400000000000001E-2</v>
      </c>
      <c r="W3" s="3">
        <v>0</v>
      </c>
    </row>
    <row r="4" spans="1:23" ht="14" thickBot="1" x14ac:dyDescent="0.2">
      <c r="A4" s="6">
        <v>41000</v>
      </c>
      <c r="B4" s="2">
        <v>-6.7000000000000002E-3</v>
      </c>
      <c r="C4" s="2">
        <v>1.6999999999999999E-3</v>
      </c>
      <c r="D4" s="2">
        <v>2.12E-2</v>
      </c>
      <c r="E4" s="2">
        <v>1.7899999999999999E-2</v>
      </c>
      <c r="F4" s="2">
        <v>-2.2200000000000001E-2</v>
      </c>
      <c r="G4" s="2">
        <v>0.14510000000000001</v>
      </c>
      <c r="H4" s="2">
        <v>-5.67E-2</v>
      </c>
      <c r="I4" s="2">
        <v>-2.6200000000000001E-2</v>
      </c>
      <c r="J4" s="2">
        <v>-3.6900000000000002E-2</v>
      </c>
      <c r="K4" s="2">
        <v>-0.15260000000000001</v>
      </c>
      <c r="L4" s="2">
        <v>-1.4500000000000001E-2</v>
      </c>
      <c r="M4" s="2">
        <v>5.1700000000000003E-2</v>
      </c>
      <c r="N4" s="2">
        <v>-6.1000000000000004E-3</v>
      </c>
      <c r="O4" s="2">
        <v>0.11169999999999999</v>
      </c>
      <c r="P4" s="2">
        <v>3.1E-2</v>
      </c>
      <c r="Q4" s="2">
        <v>-3.2000000000000001E-2</v>
      </c>
      <c r="R4" s="2">
        <v>-1.5299999999999999E-2</v>
      </c>
      <c r="S4" s="2">
        <v>-3.7400000000000003E-2</v>
      </c>
      <c r="T4" s="2">
        <v>2.5999999999999999E-2</v>
      </c>
      <c r="U4" s="2">
        <v>-9.7000000000000003E-3</v>
      </c>
      <c r="V4" s="2">
        <v>4.8999999999999998E-3</v>
      </c>
      <c r="W4" s="3">
        <v>0</v>
      </c>
    </row>
    <row r="5" spans="1:23" ht="14" thickBot="1" x14ac:dyDescent="0.2">
      <c r="A5" s="6">
        <v>41030</v>
      </c>
      <c r="B5" s="2">
        <v>-6.0100000000000001E-2</v>
      </c>
      <c r="C5" s="2">
        <v>-4.8899999999999999E-2</v>
      </c>
      <c r="D5" s="2">
        <v>-4.4000000000000003E-3</v>
      </c>
      <c r="E5" s="2">
        <v>-0.12089999999999999</v>
      </c>
      <c r="F5" s="2">
        <v>-7.4499999999999997E-2</v>
      </c>
      <c r="G5" s="2">
        <v>-8.1900000000000001E-2</v>
      </c>
      <c r="H5" s="2">
        <v>-3.9699999999999999E-2</v>
      </c>
      <c r="I5" s="2">
        <v>3.9600000000000003E-2</v>
      </c>
      <c r="J5" s="2">
        <v>-0.13109999999999999</v>
      </c>
      <c r="K5" s="2">
        <v>-9.2499999999999999E-2</v>
      </c>
      <c r="L5" s="2">
        <v>-0.1391</v>
      </c>
      <c r="M5" s="2">
        <v>-5.0700000000000002E-2</v>
      </c>
      <c r="N5" s="2">
        <v>-6.9099999999999995E-2</v>
      </c>
      <c r="O5" s="2">
        <v>-4.4600000000000001E-2</v>
      </c>
      <c r="P5" s="2">
        <v>-0.1216</v>
      </c>
      <c r="Q5" s="2">
        <v>-3.3799999999999997E-2</v>
      </c>
      <c r="R5" s="2">
        <v>6.0299999999999999E-2</v>
      </c>
      <c r="S5" s="2">
        <v>0.1249</v>
      </c>
      <c r="T5" s="2">
        <v>-3.2599999999999997E-2</v>
      </c>
      <c r="U5" s="2">
        <v>-0.19089999999999999</v>
      </c>
      <c r="V5" s="2">
        <v>9.06E-2</v>
      </c>
      <c r="W5" s="3">
        <v>1E-4</v>
      </c>
    </row>
    <row r="6" spans="1:23" ht="14" thickBot="1" x14ac:dyDescent="0.2">
      <c r="A6" s="6">
        <v>41061</v>
      </c>
      <c r="B6" s="2">
        <v>4.0599999999999997E-2</v>
      </c>
      <c r="C6" s="2">
        <v>6.1499999999999999E-2</v>
      </c>
      <c r="D6" s="2">
        <v>4.3400000000000001E-2</v>
      </c>
      <c r="E6" s="2">
        <v>5.2400000000000002E-2</v>
      </c>
      <c r="F6" s="2">
        <v>4.2500000000000003E-2</v>
      </c>
      <c r="G6" s="2">
        <v>7.2499999999999995E-2</v>
      </c>
      <c r="H6" s="2">
        <v>-1.4E-3</v>
      </c>
      <c r="I6" s="2">
        <v>-7.3999999999999996E-2</v>
      </c>
      <c r="J6" s="2">
        <v>0.1084</v>
      </c>
      <c r="K6" s="2">
        <v>0.1129</v>
      </c>
      <c r="L6" s="2">
        <v>7.8100000000000003E-2</v>
      </c>
      <c r="M6" s="2">
        <v>-1.5100000000000001E-2</v>
      </c>
      <c r="N6" s="2">
        <v>7.3099999999999998E-2</v>
      </c>
      <c r="O6" s="2">
        <v>7.1999999999999995E-2</v>
      </c>
      <c r="P6" s="2">
        <v>-5.2699999999999997E-2</v>
      </c>
      <c r="Q6" s="2">
        <v>5.0999999999999997E-2</v>
      </c>
      <c r="R6" s="2">
        <v>6.0999999999999999E-2</v>
      </c>
      <c r="S6" s="2">
        <v>5.9299999999999999E-2</v>
      </c>
      <c r="T6" s="2">
        <v>-8.4400000000000003E-2</v>
      </c>
      <c r="U6" s="2">
        <v>-3.8300000000000001E-2</v>
      </c>
      <c r="V6" s="2">
        <v>2.2200000000000001E-2</v>
      </c>
      <c r="W6" s="3">
        <v>0</v>
      </c>
    </row>
    <row r="7" spans="1:23" ht="14" thickBot="1" x14ac:dyDescent="0.2">
      <c r="A7" s="6">
        <v>41091</v>
      </c>
      <c r="B7" s="2">
        <v>1.18E-2</v>
      </c>
      <c r="C7" s="2">
        <v>1.8200000000000001E-2</v>
      </c>
      <c r="D7" s="2">
        <v>3.6600000000000001E-2</v>
      </c>
      <c r="E7" s="2">
        <v>3.5000000000000001E-3</v>
      </c>
      <c r="F7" s="2">
        <v>-4.5999999999999999E-2</v>
      </c>
      <c r="G7" s="2">
        <v>2.1700000000000001E-2</v>
      </c>
      <c r="H7" s="2">
        <v>9.1200000000000003E-2</v>
      </c>
      <c r="I7" s="2">
        <v>-0.1162</v>
      </c>
      <c r="J7" s="2">
        <v>-4.8899999999999999E-2</v>
      </c>
      <c r="K7" s="2">
        <v>-0.1027</v>
      </c>
      <c r="L7" s="2">
        <v>-2.4400000000000002E-2</v>
      </c>
      <c r="M7" s="2">
        <v>0.127</v>
      </c>
      <c r="N7" s="2">
        <v>3.8699999999999998E-2</v>
      </c>
      <c r="O7" s="2">
        <v>5.45E-2</v>
      </c>
      <c r="P7" s="2">
        <v>0.16700000000000001</v>
      </c>
      <c r="Q7" s="2">
        <v>-0.04</v>
      </c>
      <c r="R7" s="2">
        <v>1.32E-2</v>
      </c>
      <c r="S7" s="2">
        <v>6.7599999999999993E-2</v>
      </c>
      <c r="T7" s="2">
        <v>1.11E-2</v>
      </c>
      <c r="U7" s="2">
        <v>3.7400000000000003E-2</v>
      </c>
      <c r="V7" s="2">
        <v>-3.3E-3</v>
      </c>
      <c r="W7" s="3">
        <v>0</v>
      </c>
    </row>
    <row r="8" spans="1:23" ht="14" thickBot="1" x14ac:dyDescent="0.2">
      <c r="A8" s="6">
        <v>41122</v>
      </c>
      <c r="B8" s="2">
        <v>2.5100000000000001E-2</v>
      </c>
      <c r="C8" s="2">
        <v>2.1499999999999998E-2</v>
      </c>
      <c r="D8" s="2">
        <v>-1.1599999999999999E-2</v>
      </c>
      <c r="E8" s="2">
        <v>2.1600000000000001E-2</v>
      </c>
      <c r="F8" s="2">
        <v>1.26E-2</v>
      </c>
      <c r="G8" s="2">
        <v>6.4199999999999993E-2</v>
      </c>
      <c r="H8" s="2">
        <v>8.2299999999999998E-2</v>
      </c>
      <c r="I8" s="2">
        <v>3.2300000000000002E-2</v>
      </c>
      <c r="J8" s="2">
        <v>8.1600000000000006E-2</v>
      </c>
      <c r="K8" s="2">
        <v>8.8599999999999998E-2</v>
      </c>
      <c r="L8" s="2">
        <v>5.9200000000000003E-2</v>
      </c>
      <c r="M8" s="2">
        <v>-1.24E-2</v>
      </c>
      <c r="N8" s="2">
        <v>3.1699999999999999E-2</v>
      </c>
      <c r="O8" s="2">
        <v>7.1599999999999997E-2</v>
      </c>
      <c r="P8" s="2">
        <v>-8.3999999999999995E-3</v>
      </c>
      <c r="Q8" s="2">
        <v>-1.6500000000000001E-2</v>
      </c>
      <c r="R8" s="2">
        <v>6.7000000000000002E-3</v>
      </c>
      <c r="S8" s="2">
        <v>-1.9300000000000001E-2</v>
      </c>
      <c r="T8" s="2">
        <v>-1.7299999999999999E-2</v>
      </c>
      <c r="U8" s="2">
        <v>0.1278</v>
      </c>
      <c r="V8" s="2">
        <v>-2.6100000000000002E-2</v>
      </c>
      <c r="W8" s="3">
        <v>1E-4</v>
      </c>
    </row>
    <row r="9" spans="1:23" ht="14" thickBot="1" x14ac:dyDescent="0.2">
      <c r="A9" s="6">
        <v>41153</v>
      </c>
      <c r="B9" s="2">
        <v>2.5399999999999999E-2</v>
      </c>
      <c r="C9" s="2">
        <v>-1.9E-3</v>
      </c>
      <c r="D9" s="2">
        <v>4.6100000000000002E-2</v>
      </c>
      <c r="E9" s="2">
        <v>0.13689999999999999</v>
      </c>
      <c r="F9" s="2">
        <v>3.7400000000000003E-2</v>
      </c>
      <c r="G9" s="2">
        <v>2.4400000000000002E-2</v>
      </c>
      <c r="H9" s="2">
        <v>0.1013</v>
      </c>
      <c r="I9" s="2">
        <v>1.61E-2</v>
      </c>
      <c r="J9" s="2">
        <v>-4.4499999999999998E-2</v>
      </c>
      <c r="K9" s="2">
        <v>0.1065</v>
      </c>
      <c r="L9" s="2">
        <v>3.5000000000000001E-3</v>
      </c>
      <c r="M9" s="2">
        <v>-8.0999999999999996E-3</v>
      </c>
      <c r="N9" s="2">
        <v>3.9199999999999999E-2</v>
      </c>
      <c r="O9" s="2">
        <v>1.9E-2</v>
      </c>
      <c r="P9" s="2">
        <v>2.8400000000000002E-2</v>
      </c>
      <c r="Q9" s="2">
        <v>-3.0300000000000001E-2</v>
      </c>
      <c r="R9" s="2">
        <v>5.6800000000000003E-2</v>
      </c>
      <c r="S9" s="2">
        <v>1.6500000000000001E-2</v>
      </c>
      <c r="T9" s="2">
        <v>4.1099999999999998E-2</v>
      </c>
      <c r="U9" s="2">
        <v>3.8E-3</v>
      </c>
      <c r="V9" s="2">
        <v>-1.9E-2</v>
      </c>
      <c r="W9" s="3">
        <v>1E-4</v>
      </c>
    </row>
    <row r="10" spans="1:23" ht="14" thickBot="1" x14ac:dyDescent="0.2">
      <c r="A10" s="6">
        <v>41183</v>
      </c>
      <c r="B10" s="2">
        <v>-1.8200000000000001E-2</v>
      </c>
      <c r="C10" s="2">
        <v>-5.2200000000000003E-2</v>
      </c>
      <c r="D10" s="2">
        <v>-3.7699999999999997E-2</v>
      </c>
      <c r="E10" s="2">
        <v>-2.6200000000000001E-2</v>
      </c>
      <c r="F10" s="2">
        <v>4.9000000000000002E-2</v>
      </c>
      <c r="G10" s="2">
        <v>-8.43E-2</v>
      </c>
      <c r="H10" s="2">
        <v>-9.8299999999999998E-2</v>
      </c>
      <c r="I10" s="2">
        <v>-1.2500000000000001E-2</v>
      </c>
      <c r="J10" s="2">
        <v>-5.0999999999999997E-2</v>
      </c>
      <c r="K10" s="2">
        <v>5.5500000000000001E-2</v>
      </c>
      <c r="L10" s="2">
        <v>9.8199999999999996E-2</v>
      </c>
      <c r="M10" s="2">
        <v>-7.2099999999999997E-2</v>
      </c>
      <c r="N10" s="2">
        <v>-5.4199999999999998E-2</v>
      </c>
      <c r="O10" s="2">
        <v>-2.3E-3</v>
      </c>
      <c r="P10" s="2">
        <v>-4.1599999999999998E-2</v>
      </c>
      <c r="Q10" s="2">
        <v>2.35E-2</v>
      </c>
      <c r="R10" s="2">
        <v>-6.0400000000000002E-2</v>
      </c>
      <c r="S10" s="2">
        <v>1.6500000000000001E-2</v>
      </c>
      <c r="T10" s="2">
        <v>6.2199999999999998E-2</v>
      </c>
      <c r="U10" s="2">
        <v>2.1700000000000001E-2</v>
      </c>
      <c r="V10" s="2">
        <v>5.7000000000000002E-3</v>
      </c>
      <c r="W10" s="3">
        <v>1E-4</v>
      </c>
    </row>
    <row r="11" spans="1:23" ht="14" thickBot="1" x14ac:dyDescent="0.2">
      <c r="A11" s="6">
        <v>41214</v>
      </c>
      <c r="B11" s="2">
        <v>5.7000000000000002E-3</v>
      </c>
      <c r="C11" s="2">
        <v>4.5100000000000001E-2</v>
      </c>
      <c r="D11" s="2">
        <v>-7.6E-3</v>
      </c>
      <c r="E11" s="2">
        <v>7.6E-3</v>
      </c>
      <c r="F11" s="2">
        <v>1.7000000000000001E-2</v>
      </c>
      <c r="G11" s="2">
        <v>8.2299999999999998E-2</v>
      </c>
      <c r="H11" s="2">
        <v>2.6599999999999999E-2</v>
      </c>
      <c r="I11" s="2">
        <v>1.6999999999999999E-3</v>
      </c>
      <c r="J11" s="2">
        <v>2.1299999999999999E-2</v>
      </c>
      <c r="K11" s="2">
        <v>5.79E-2</v>
      </c>
      <c r="L11" s="2">
        <v>-3.1199999999999999E-2</v>
      </c>
      <c r="M11" s="2">
        <v>3.1800000000000002E-2</v>
      </c>
      <c r="N11" s="2">
        <v>-3.3000000000000002E-2</v>
      </c>
      <c r="O11" s="2">
        <v>9.4500000000000001E-2</v>
      </c>
      <c r="P11" s="2">
        <v>3.2800000000000003E-2</v>
      </c>
      <c r="Q11" s="2">
        <v>6.1999999999999998E-3</v>
      </c>
      <c r="R11" s="2">
        <v>1.0999999999999999E-2</v>
      </c>
      <c r="S11" s="2">
        <v>-0.04</v>
      </c>
      <c r="T11" s="2">
        <v>-4.3200000000000002E-2</v>
      </c>
      <c r="U11" s="2">
        <v>-6.7100000000000007E-2</v>
      </c>
      <c r="V11" s="2">
        <v>8.0500000000000002E-2</v>
      </c>
      <c r="W11" s="3">
        <v>1E-4</v>
      </c>
    </row>
    <row r="12" spans="1:23" ht="14" thickBot="1" x14ac:dyDescent="0.2">
      <c r="A12" s="6">
        <v>41244</v>
      </c>
      <c r="B12" s="2">
        <v>8.8999999999999999E-3</v>
      </c>
      <c r="C12" s="2">
        <v>2.0899999999999998E-2</v>
      </c>
      <c r="D12" s="2">
        <v>7.7000000000000002E-3</v>
      </c>
      <c r="E12" s="2">
        <v>-2.0899999999999998E-2</v>
      </c>
      <c r="F12" s="2">
        <v>8.8700000000000001E-2</v>
      </c>
      <c r="G12" s="2">
        <v>-4.7000000000000002E-3</v>
      </c>
      <c r="H12" s="2">
        <v>1.29E-2</v>
      </c>
      <c r="I12" s="2">
        <v>2.58E-2</v>
      </c>
      <c r="J12" s="2">
        <v>6.6199999999999995E-2</v>
      </c>
      <c r="K12" s="2">
        <v>0.1787</v>
      </c>
      <c r="L12" s="2">
        <v>7.3499999999999996E-2</v>
      </c>
      <c r="M12" s="2">
        <v>-5.33E-2</v>
      </c>
      <c r="N12" s="2">
        <v>2.3199999999999998E-2</v>
      </c>
      <c r="O12" s="2">
        <v>-3.4500000000000003E-2</v>
      </c>
      <c r="P12" s="2">
        <v>4.2999999999999997E-2</v>
      </c>
      <c r="Q12" s="2">
        <v>8.5000000000000006E-3</v>
      </c>
      <c r="R12" s="2">
        <v>1.7999999999999999E-2</v>
      </c>
      <c r="S12" s="2">
        <v>-4.7399999999999998E-2</v>
      </c>
      <c r="T12" s="2">
        <v>-1.01E-2</v>
      </c>
      <c r="U12" s="2">
        <v>-2.2499999999999999E-2</v>
      </c>
      <c r="V12" s="2">
        <v>7.5600000000000001E-2</v>
      </c>
      <c r="W12" s="3">
        <v>1E-4</v>
      </c>
    </row>
    <row r="13" spans="1:23" ht="14" thickBot="1" x14ac:dyDescent="0.2">
      <c r="A13" s="6">
        <v>41275</v>
      </c>
      <c r="B13" s="2">
        <v>5.1200000000000002E-2</v>
      </c>
      <c r="C13" s="2">
        <v>8.2900000000000001E-2</v>
      </c>
      <c r="D13" s="2">
        <v>8.2500000000000004E-2</v>
      </c>
      <c r="E13" s="2">
        <v>8.1100000000000005E-2</v>
      </c>
      <c r="F13" s="2">
        <v>4.0000000000000001E-3</v>
      </c>
      <c r="G13" s="2">
        <v>5.8299999999999998E-2</v>
      </c>
      <c r="H13" s="2">
        <v>6.83E-2</v>
      </c>
      <c r="I13" s="2">
        <v>4.1599999999999998E-2</v>
      </c>
      <c r="J13" s="2">
        <v>0.1285</v>
      </c>
      <c r="K13" s="2">
        <v>-2.5000000000000001E-2</v>
      </c>
      <c r="L13" s="2">
        <v>6.1899999999999997E-2</v>
      </c>
      <c r="M13" s="2">
        <v>9.8400000000000001E-2</v>
      </c>
      <c r="N13" s="2">
        <v>6.4799999999999996E-2</v>
      </c>
      <c r="O13" s="2">
        <v>9.7500000000000003E-2</v>
      </c>
      <c r="P13" s="2">
        <v>0.17269999999999999</v>
      </c>
      <c r="Q13" s="2">
        <v>7.5399999999999995E-2</v>
      </c>
      <c r="R13" s="2">
        <v>8.2100000000000006E-2</v>
      </c>
      <c r="S13" s="2">
        <v>2.52E-2</v>
      </c>
      <c r="T13" s="2">
        <v>-1.6899999999999998E-2</v>
      </c>
      <c r="U13" s="2">
        <v>0.1467</v>
      </c>
      <c r="V13" s="2">
        <v>9.4700000000000006E-2</v>
      </c>
      <c r="W13" s="3">
        <v>0</v>
      </c>
    </row>
    <row r="14" spans="1:23" ht="14" thickBot="1" x14ac:dyDescent="0.2">
      <c r="A14" s="6">
        <v>41306</v>
      </c>
      <c r="B14" s="2">
        <v>1.2800000000000001E-2</v>
      </c>
      <c r="C14" s="2">
        <v>4.07E-2</v>
      </c>
      <c r="D14" s="2">
        <v>-2.7000000000000001E-3</v>
      </c>
      <c r="E14" s="2">
        <v>3.44E-2</v>
      </c>
      <c r="F14" s="2">
        <v>3.9100000000000003E-2</v>
      </c>
      <c r="G14" s="2">
        <v>-4.5999999999999999E-3</v>
      </c>
      <c r="H14" s="2">
        <v>6.0199999999999997E-2</v>
      </c>
      <c r="I14" s="2">
        <v>0.1235</v>
      </c>
      <c r="J14" s="2">
        <v>6.8900000000000003E-2</v>
      </c>
      <c r="K14" s="2">
        <v>-7.1000000000000004E-3</v>
      </c>
      <c r="L14" s="2">
        <v>-6.9999999999999999E-4</v>
      </c>
      <c r="M14" s="2">
        <v>2.2000000000000001E-3</v>
      </c>
      <c r="N14" s="2">
        <v>2.53E-2</v>
      </c>
      <c r="O14" s="2">
        <v>-2.2499999999999999E-2</v>
      </c>
      <c r="P14" s="2">
        <v>2.0400000000000001E-2</v>
      </c>
      <c r="Q14" s="2">
        <v>5.0099999999999999E-2</v>
      </c>
      <c r="R14" s="2">
        <v>1.32E-2</v>
      </c>
      <c r="S14" s="2">
        <v>1.1900000000000001E-2</v>
      </c>
      <c r="T14" s="2">
        <v>8.3000000000000001E-3</v>
      </c>
      <c r="U14" s="2">
        <v>2.1399999999999999E-2</v>
      </c>
      <c r="V14" s="2">
        <v>4.3700000000000003E-2</v>
      </c>
      <c r="W14" s="3">
        <v>0</v>
      </c>
    </row>
    <row r="15" spans="1:23" ht="14" thickBot="1" x14ac:dyDescent="0.2">
      <c r="A15" s="6">
        <v>41334</v>
      </c>
      <c r="B15" s="2">
        <v>3.7999999999999999E-2</v>
      </c>
      <c r="C15" s="2">
        <v>2.2200000000000001E-2</v>
      </c>
      <c r="D15" s="2">
        <v>4.53E-2</v>
      </c>
      <c r="E15" s="2">
        <v>2.1700000000000001E-2</v>
      </c>
      <c r="F15" s="2">
        <v>0.1071</v>
      </c>
      <c r="G15" s="2">
        <v>8.3999999999999995E-3</v>
      </c>
      <c r="H15" s="2">
        <v>-8.6999999999999994E-3</v>
      </c>
      <c r="I15" s="2">
        <v>5.8700000000000002E-2</v>
      </c>
      <c r="J15" s="2">
        <v>-1.6799999999999999E-2</v>
      </c>
      <c r="K15" s="2">
        <v>8.4599999999999995E-2</v>
      </c>
      <c r="L15" s="2">
        <v>3.1300000000000001E-2</v>
      </c>
      <c r="M15" s="2">
        <v>3.5499999999999997E-2</v>
      </c>
      <c r="N15" s="2">
        <v>1.43E-2</v>
      </c>
      <c r="O15" s="2">
        <v>-8.9999999999999993E-3</v>
      </c>
      <c r="P15" s="2">
        <v>-2.35E-2</v>
      </c>
      <c r="Q15" s="2">
        <v>3.9300000000000002E-2</v>
      </c>
      <c r="R15" s="2">
        <v>4.0500000000000001E-2</v>
      </c>
      <c r="S15" s="2">
        <v>6.4000000000000001E-2</v>
      </c>
      <c r="T15" s="2">
        <v>9.8699999999999996E-2</v>
      </c>
      <c r="U15" s="2">
        <v>4.02E-2</v>
      </c>
      <c r="V15" s="2">
        <v>0.15310000000000001</v>
      </c>
      <c r="W15" s="3">
        <v>0</v>
      </c>
    </row>
    <row r="16" spans="1:23" ht="14" thickBot="1" x14ac:dyDescent="0.2">
      <c r="A16" s="6">
        <v>41365</v>
      </c>
      <c r="B16" s="2">
        <v>1.9199999999999998E-2</v>
      </c>
      <c r="C16" s="2">
        <v>-1.5100000000000001E-2</v>
      </c>
      <c r="D16" s="2">
        <v>4.9299999999999997E-2</v>
      </c>
      <c r="E16" s="2">
        <v>8.3500000000000005E-2</v>
      </c>
      <c r="F16" s="2">
        <v>3.5799999999999998E-2</v>
      </c>
      <c r="G16" s="2">
        <v>-4.7600000000000003E-2</v>
      </c>
      <c r="H16" s="2">
        <v>3.8300000000000001E-2</v>
      </c>
      <c r="I16" s="2">
        <v>6.1999999999999998E-3</v>
      </c>
      <c r="J16" s="2">
        <v>7.6399999999999996E-2</v>
      </c>
      <c r="K16" s="2">
        <v>1.0699999999999999E-2</v>
      </c>
      <c r="L16" s="2">
        <v>1.37E-2</v>
      </c>
      <c r="M16" s="2">
        <v>-2.1999999999999999E-2</v>
      </c>
      <c r="N16" s="2">
        <v>2.6800000000000001E-2</v>
      </c>
      <c r="O16" s="2">
        <v>-3.3799999999999997E-2</v>
      </c>
      <c r="P16" s="2">
        <v>5.8400000000000001E-2</v>
      </c>
      <c r="Q16" s="2">
        <v>-6.9999999999999999E-4</v>
      </c>
      <c r="R16" s="2">
        <v>0.10630000000000001</v>
      </c>
      <c r="S16" s="2">
        <v>3.8600000000000002E-2</v>
      </c>
      <c r="T16" s="2">
        <v>-4.8300000000000003E-2</v>
      </c>
      <c r="U16" s="2">
        <v>5.9499999999999997E-2</v>
      </c>
      <c r="V16" s="2">
        <v>1.6299999999999999E-2</v>
      </c>
      <c r="W16" s="3">
        <v>0</v>
      </c>
    </row>
    <row r="17" spans="1:23" ht="14" thickBot="1" x14ac:dyDescent="0.2">
      <c r="A17" s="6">
        <v>41395</v>
      </c>
      <c r="B17" s="2">
        <v>2.3599999999999999E-2</v>
      </c>
      <c r="C17" s="2">
        <v>5.91E-2</v>
      </c>
      <c r="D17" s="2">
        <v>-6.7999999999999996E-3</v>
      </c>
      <c r="E17" s="2">
        <v>8.2000000000000007E-3</v>
      </c>
      <c r="F17" s="2">
        <v>-4.8099999999999997E-2</v>
      </c>
      <c r="G17" s="2">
        <v>6.0600000000000001E-2</v>
      </c>
      <c r="H17" s="2">
        <v>5.6599999999999998E-2</v>
      </c>
      <c r="I17" s="2">
        <v>-4.4999999999999998E-2</v>
      </c>
      <c r="J17" s="2">
        <v>5.4600000000000003E-2</v>
      </c>
      <c r="K17" s="2">
        <v>0.10970000000000001</v>
      </c>
      <c r="L17" s="2">
        <v>6.5199999999999994E-2</v>
      </c>
      <c r="M17" s="2">
        <v>5.4000000000000003E-3</v>
      </c>
      <c r="N17" s="2">
        <v>1.4200000000000001E-2</v>
      </c>
      <c r="O17" s="2">
        <v>3.2599999999999997E-2</v>
      </c>
      <c r="P17" s="2">
        <v>-2.1499999999999998E-2</v>
      </c>
      <c r="Q17" s="2">
        <v>7.7000000000000002E-3</v>
      </c>
      <c r="R17" s="2">
        <v>3.8E-3</v>
      </c>
      <c r="S17" s="2">
        <v>-3.1300000000000001E-2</v>
      </c>
      <c r="T17" s="2">
        <v>-5.4000000000000003E-3</v>
      </c>
      <c r="U17" s="2">
        <v>5.5599999999999997E-2</v>
      </c>
      <c r="V17" s="2">
        <v>3.4299999999999997E-2</v>
      </c>
      <c r="W17" s="3">
        <v>0</v>
      </c>
    </row>
    <row r="18" spans="1:23" ht="14" thickBot="1" x14ac:dyDescent="0.2">
      <c r="A18" s="6">
        <v>41426</v>
      </c>
      <c r="B18" s="2">
        <v>-1.3299999999999999E-2</v>
      </c>
      <c r="C18" s="2">
        <v>-8.3000000000000001E-3</v>
      </c>
      <c r="D18" s="2">
        <v>-4.8800000000000003E-2</v>
      </c>
      <c r="E18" s="2">
        <v>-0.1236</v>
      </c>
      <c r="F18" s="2">
        <v>6.1800000000000001E-2</v>
      </c>
      <c r="G18" s="2">
        <v>3.15E-2</v>
      </c>
      <c r="H18" s="2">
        <v>1.0500000000000001E-2</v>
      </c>
      <c r="I18" s="2">
        <v>5.21E-2</v>
      </c>
      <c r="J18" s="2">
        <v>-1.84E-2</v>
      </c>
      <c r="K18" s="2">
        <v>-5.79E-2</v>
      </c>
      <c r="L18" s="2">
        <v>-6.6900000000000001E-2</v>
      </c>
      <c r="M18" s="2">
        <v>1.43E-2</v>
      </c>
      <c r="N18" s="2">
        <v>-3.5900000000000001E-2</v>
      </c>
      <c r="O18" s="2">
        <v>-4.3999999999999997E-2</v>
      </c>
      <c r="P18" s="2">
        <v>-1E-4</v>
      </c>
      <c r="Q18" s="2">
        <v>6.7999999999999996E-3</v>
      </c>
      <c r="R18" s="2">
        <v>1.1000000000000001E-3</v>
      </c>
      <c r="S18" s="2">
        <v>-4.7000000000000002E-3</v>
      </c>
      <c r="T18" s="2">
        <v>2.35E-2</v>
      </c>
      <c r="U18" s="2">
        <v>-5.9299999999999999E-2</v>
      </c>
      <c r="V18" s="2">
        <v>-8.7800000000000003E-2</v>
      </c>
      <c r="W18" s="3">
        <v>0</v>
      </c>
    </row>
    <row r="19" spans="1:23" ht="14" thickBot="1" x14ac:dyDescent="0.2">
      <c r="A19" s="6">
        <v>41456</v>
      </c>
      <c r="B19" s="2">
        <v>5.1700000000000003E-2</v>
      </c>
      <c r="C19" s="2">
        <v>7.3899999999999993E-2</v>
      </c>
      <c r="D19" s="2">
        <v>5.4399999999999997E-2</v>
      </c>
      <c r="E19" s="2">
        <v>2.5700000000000001E-2</v>
      </c>
      <c r="F19" s="2">
        <v>3.78E-2</v>
      </c>
      <c r="G19" s="2">
        <v>8.4699999999999998E-2</v>
      </c>
      <c r="H19" s="2">
        <v>8.3999999999999995E-3</v>
      </c>
      <c r="I19" s="2">
        <v>7.5499999999999998E-2</v>
      </c>
      <c r="J19" s="2">
        <v>9.3799999999999994E-2</v>
      </c>
      <c r="K19" s="2">
        <v>0.1353</v>
      </c>
      <c r="L19" s="2">
        <v>0.1265</v>
      </c>
      <c r="M19" s="2">
        <v>2.8199999999999999E-2</v>
      </c>
      <c r="N19" s="2">
        <v>6.3799999999999996E-2</v>
      </c>
      <c r="O19" s="2">
        <v>-5.9999999999999995E-4</v>
      </c>
      <c r="P19" s="2">
        <v>8.3199999999999996E-2</v>
      </c>
      <c r="Q19" s="2">
        <v>3.7000000000000002E-3</v>
      </c>
      <c r="R19" s="2">
        <v>2.3800000000000002E-2</v>
      </c>
      <c r="S19" s="2">
        <v>4.6300000000000001E-2</v>
      </c>
      <c r="T19" s="2">
        <v>5.6500000000000002E-2</v>
      </c>
      <c r="U19" s="2">
        <v>9.1600000000000001E-2</v>
      </c>
      <c r="V19" s="2">
        <v>7.2900000000000006E-2</v>
      </c>
      <c r="W19" s="3">
        <v>0</v>
      </c>
    </row>
    <row r="20" spans="1:23" ht="14" thickBot="1" x14ac:dyDescent="0.2">
      <c r="A20" s="6">
        <v>41487</v>
      </c>
      <c r="B20" s="2">
        <v>-0.03</v>
      </c>
      <c r="C20" s="2">
        <v>-2.7400000000000001E-2</v>
      </c>
      <c r="D20" s="2">
        <v>-9.01E-2</v>
      </c>
      <c r="E20" s="2">
        <v>-2.1100000000000001E-2</v>
      </c>
      <c r="F20" s="2">
        <v>-3.2399999999999998E-2</v>
      </c>
      <c r="G20" s="2">
        <v>-6.7199999999999996E-2</v>
      </c>
      <c r="H20" s="2">
        <v>-4.5999999999999999E-2</v>
      </c>
      <c r="I20" s="2">
        <v>-2.9499999999999998E-2</v>
      </c>
      <c r="J20" s="2">
        <v>-7.4300000000000005E-2</v>
      </c>
      <c r="K20" s="2">
        <v>-3.2899999999999999E-2</v>
      </c>
      <c r="L20" s="2">
        <v>-5.4399999999999997E-2</v>
      </c>
      <c r="M20" s="2">
        <v>-1.67E-2</v>
      </c>
      <c r="N20" s="2">
        <v>-3.5499999999999997E-2</v>
      </c>
      <c r="O20" s="2">
        <v>-3.2899999999999999E-2</v>
      </c>
      <c r="P20" s="2">
        <v>6.4899999999999999E-2</v>
      </c>
      <c r="Q20" s="2">
        <v>-7.0000000000000001E-3</v>
      </c>
      <c r="R20" s="2">
        <v>-5.91E-2</v>
      </c>
      <c r="S20" s="2">
        <v>-5.8000000000000003E-2</v>
      </c>
      <c r="T20" s="2">
        <v>-3.9800000000000002E-2</v>
      </c>
      <c r="U20" s="2">
        <v>-3.0200000000000001E-2</v>
      </c>
      <c r="V20" s="2">
        <v>-7.1099999999999997E-2</v>
      </c>
      <c r="W20" s="3">
        <v>0</v>
      </c>
    </row>
    <row r="21" spans="1:23" ht="14" thickBot="1" x14ac:dyDescent="0.2">
      <c r="A21" s="6">
        <v>41518</v>
      </c>
      <c r="B21" s="2">
        <v>3.1600000000000003E-2</v>
      </c>
      <c r="C21" s="2">
        <v>5.1299999999999998E-2</v>
      </c>
      <c r="D21" s="2">
        <v>-4.1999999999999997E-3</v>
      </c>
      <c r="E21" s="2">
        <v>1.9199999999999998E-2</v>
      </c>
      <c r="F21" s="2">
        <v>0.1353</v>
      </c>
      <c r="G21" s="2">
        <v>0.11269999999999999</v>
      </c>
      <c r="H21" s="2">
        <v>3.4299999999999997E-2</v>
      </c>
      <c r="I21" s="2">
        <v>4.6300000000000001E-2</v>
      </c>
      <c r="J21" s="2">
        <v>0.16789999999999999</v>
      </c>
      <c r="K21" s="2">
        <v>-2.1999999999999999E-2</v>
      </c>
      <c r="L21" s="2">
        <v>1.5100000000000001E-2</v>
      </c>
      <c r="M21" s="2">
        <v>5.6099999999999997E-2</v>
      </c>
      <c r="N21" s="2">
        <v>8.8999999999999999E-3</v>
      </c>
      <c r="O21" s="2">
        <v>0.1162</v>
      </c>
      <c r="P21" s="2">
        <v>3.0999999999999999E-3</v>
      </c>
      <c r="Q21" s="2">
        <v>6.7699999999999996E-2</v>
      </c>
      <c r="R21" s="2">
        <v>6.0199999999999997E-2</v>
      </c>
      <c r="S21" s="2">
        <v>1.34E-2</v>
      </c>
      <c r="T21" s="2">
        <v>1.9599999999999999E-2</v>
      </c>
      <c r="U21" s="2">
        <v>-2.0999999999999999E-3</v>
      </c>
      <c r="V21" s="2">
        <v>0.1366</v>
      </c>
      <c r="W21" s="3">
        <v>0</v>
      </c>
    </row>
    <row r="22" spans="1:23" ht="14" thickBot="1" x14ac:dyDescent="0.2">
      <c r="A22" s="6">
        <v>41548</v>
      </c>
      <c r="B22" s="2">
        <v>4.6300000000000001E-2</v>
      </c>
      <c r="C22" s="2">
        <v>5.3900000000000003E-2</v>
      </c>
      <c r="D22" s="2">
        <v>0.10589999999999999</v>
      </c>
      <c r="E22" s="2">
        <v>1.1299999999999999E-2</v>
      </c>
      <c r="F22" s="2">
        <v>4.3900000000000002E-2</v>
      </c>
      <c r="G22" s="2">
        <v>0.16439999999999999</v>
      </c>
      <c r="H22" s="2">
        <v>0.17660000000000001</v>
      </c>
      <c r="I22" s="2">
        <v>0.11020000000000001</v>
      </c>
      <c r="J22" s="2">
        <v>1.8800000000000001E-2</v>
      </c>
      <c r="K22" s="2">
        <v>1.23E-2</v>
      </c>
      <c r="L22" s="2">
        <v>5.8400000000000001E-2</v>
      </c>
      <c r="M22" s="2">
        <v>0.18609999999999999</v>
      </c>
      <c r="N22" s="2">
        <v>-1.2699999999999999E-2</v>
      </c>
      <c r="O22" s="2">
        <v>-5.5399999999999998E-2</v>
      </c>
      <c r="P22" s="2">
        <v>0.1013</v>
      </c>
      <c r="Q22" s="2">
        <v>7.5200000000000003E-2</v>
      </c>
      <c r="R22" s="2">
        <v>6.3600000000000004E-2</v>
      </c>
      <c r="S22" s="2">
        <v>3.7699999999999997E-2</v>
      </c>
      <c r="T22" s="2">
        <v>-4.7899999999999998E-2</v>
      </c>
      <c r="U22" s="2">
        <v>3.3300000000000003E-2</v>
      </c>
      <c r="V22" s="2">
        <v>0.1827</v>
      </c>
      <c r="W22" s="3">
        <v>0</v>
      </c>
    </row>
    <row r="23" spans="1:23" ht="14" thickBot="1" x14ac:dyDescent="0.2">
      <c r="A23" s="6">
        <v>41579</v>
      </c>
      <c r="B23" s="2">
        <v>2.9600000000000001E-2</v>
      </c>
      <c r="C23" s="2">
        <v>6.6100000000000006E-2</v>
      </c>
      <c r="D23" s="2">
        <v>4.4900000000000002E-2</v>
      </c>
      <c r="E23" s="2">
        <v>5.3999999999999999E-2</v>
      </c>
      <c r="F23" s="2">
        <v>4.7199999999999999E-2</v>
      </c>
      <c r="G23" s="2">
        <v>8.1299999999999997E-2</v>
      </c>
      <c r="H23" s="2">
        <v>2.81E-2</v>
      </c>
      <c r="I23" s="2">
        <v>-1.1299999999999999E-2</v>
      </c>
      <c r="J23" s="2">
        <v>-2.5600000000000001E-2</v>
      </c>
      <c r="K23" s="2">
        <v>0.13239999999999999</v>
      </c>
      <c r="L23" s="2">
        <v>5.9700000000000003E-2</v>
      </c>
      <c r="M23" s="2">
        <v>-1.95E-2</v>
      </c>
      <c r="N23" s="2">
        <v>2.92E-2</v>
      </c>
      <c r="O23" s="2">
        <v>-4.1500000000000002E-2</v>
      </c>
      <c r="P23" s="2">
        <v>-6.6E-3</v>
      </c>
      <c r="Q23" s="2">
        <v>4.8599999999999997E-2</v>
      </c>
      <c r="R23" s="2">
        <v>2.8400000000000002E-2</v>
      </c>
      <c r="S23" s="2">
        <v>5.5500000000000001E-2</v>
      </c>
      <c r="T23" s="2">
        <v>0.14879999999999999</v>
      </c>
      <c r="U23" s="2">
        <v>0.12590000000000001</v>
      </c>
      <c r="V23" s="2">
        <v>7.9600000000000004E-2</v>
      </c>
      <c r="W23" s="3">
        <v>0</v>
      </c>
    </row>
    <row r="24" spans="1:23" ht="14" thickBot="1" x14ac:dyDescent="0.2">
      <c r="A24" s="6">
        <v>41609</v>
      </c>
      <c r="B24" s="2">
        <v>2.5899999999999999E-2</v>
      </c>
      <c r="C24" s="2">
        <v>5.0500000000000003E-2</v>
      </c>
      <c r="D24" s="2">
        <v>3.7000000000000002E-3</v>
      </c>
      <c r="E24" s="2">
        <v>6.13E-2</v>
      </c>
      <c r="F24" s="2">
        <v>5.4600000000000003E-2</v>
      </c>
      <c r="G24" s="2">
        <v>1.3100000000000001E-2</v>
      </c>
      <c r="H24" s="2">
        <v>5.7700000000000001E-2</v>
      </c>
      <c r="I24" s="2">
        <v>7.8299999999999995E-2</v>
      </c>
      <c r="J24" s="2">
        <v>2.1999999999999999E-2</v>
      </c>
      <c r="K24" s="2">
        <v>-1.52E-2</v>
      </c>
      <c r="L24" s="2">
        <v>3.6799999999999999E-2</v>
      </c>
      <c r="M24" s="2">
        <v>-2.98E-2</v>
      </c>
      <c r="N24" s="2">
        <v>2.0199999999999999E-2</v>
      </c>
      <c r="O24" s="2">
        <v>8.6099999999999996E-2</v>
      </c>
      <c r="P24" s="2">
        <v>-3.39E-2</v>
      </c>
      <c r="Q24" s="2">
        <v>2.64E-2</v>
      </c>
      <c r="R24" s="2">
        <v>9.64E-2</v>
      </c>
      <c r="S24" s="2">
        <v>-2.3E-2</v>
      </c>
      <c r="T24" s="2">
        <v>-2.6599999999999999E-2</v>
      </c>
      <c r="U24" s="2">
        <v>4.48E-2</v>
      </c>
      <c r="V24" s="2">
        <v>1.5599999999999999E-2</v>
      </c>
      <c r="W24" s="3">
        <v>0</v>
      </c>
    </row>
    <row r="25" spans="1:23" ht="14" thickBot="1" x14ac:dyDescent="0.2">
      <c r="A25" s="6">
        <v>41640</v>
      </c>
      <c r="B25" s="2">
        <v>-3.5200000000000002E-2</v>
      </c>
      <c r="C25" s="2">
        <v>-8.5999999999999993E-2</v>
      </c>
      <c r="D25" s="2">
        <v>-3.8199999999999998E-2</v>
      </c>
      <c r="E25" s="2">
        <v>-2.8500000000000001E-2</v>
      </c>
      <c r="F25" s="2">
        <v>-1.15E-2</v>
      </c>
      <c r="G25" s="2">
        <v>-0.10059999999999999</v>
      </c>
      <c r="H25" s="2">
        <v>5.3800000000000001E-2</v>
      </c>
      <c r="I25" s="2">
        <v>-9.0300000000000005E-2</v>
      </c>
      <c r="J25" s="2">
        <v>-4.8599999999999997E-2</v>
      </c>
      <c r="K25" s="2">
        <v>7.5800000000000006E-2</v>
      </c>
      <c r="L25" s="2">
        <v>-8.1000000000000003E-2</v>
      </c>
      <c r="M25" s="2">
        <v>2.7699999999999999E-2</v>
      </c>
      <c r="N25" s="2">
        <v>-0.10630000000000001</v>
      </c>
      <c r="O25" s="2">
        <v>-3.04E-2</v>
      </c>
      <c r="P25" s="2">
        <v>-3.4299999999999997E-2</v>
      </c>
      <c r="Q25" s="2">
        <v>-9.3700000000000006E-2</v>
      </c>
      <c r="R25" s="2">
        <v>-4.9599999999999998E-2</v>
      </c>
      <c r="S25" s="2">
        <v>-5.0999999999999997E-2</v>
      </c>
      <c r="T25" s="2">
        <v>-0.1074</v>
      </c>
      <c r="U25" s="2">
        <v>-0.10340000000000001</v>
      </c>
      <c r="V25" s="2">
        <v>0.112</v>
      </c>
      <c r="W25" s="3">
        <v>0</v>
      </c>
    </row>
    <row r="26" spans="1:23" ht="14" thickBot="1" x14ac:dyDescent="0.2">
      <c r="A26" s="6">
        <v>41671</v>
      </c>
      <c r="B26" s="2">
        <v>4.5499999999999999E-2</v>
      </c>
      <c r="C26" s="2">
        <v>5.79E-2</v>
      </c>
      <c r="D26" s="2">
        <v>8.5099999999999995E-2</v>
      </c>
      <c r="E26" s="2">
        <v>4.3400000000000001E-2</v>
      </c>
      <c r="F26" s="2">
        <v>0.1595</v>
      </c>
      <c r="G26" s="2">
        <v>9.4999999999999998E-3</v>
      </c>
      <c r="H26" s="2">
        <v>2.9399999999999999E-2</v>
      </c>
      <c r="I26" s="2">
        <v>3.4500000000000003E-2</v>
      </c>
      <c r="J26" s="2">
        <v>0.13320000000000001</v>
      </c>
      <c r="K26" s="2">
        <v>-1.3100000000000001E-2</v>
      </c>
      <c r="L26" s="2">
        <v>1.2999999999999999E-3</v>
      </c>
      <c r="M26" s="2">
        <v>0.1172</v>
      </c>
      <c r="N26" s="2">
        <v>4.2299999999999997E-2</v>
      </c>
      <c r="O26" s="2">
        <v>0.1047</v>
      </c>
      <c r="P26" s="2">
        <v>0.16300000000000001</v>
      </c>
      <c r="Q26" s="2">
        <v>1.2800000000000001E-2</v>
      </c>
      <c r="R26" s="2">
        <v>0.1129</v>
      </c>
      <c r="S26" s="2">
        <v>2.9999999999999997E-4</v>
      </c>
      <c r="T26" s="2">
        <v>0.1032</v>
      </c>
      <c r="U26" s="2">
        <v>0.12089999999999999</v>
      </c>
      <c r="V26" s="2">
        <v>7.1099999999999997E-2</v>
      </c>
      <c r="W26" s="3">
        <v>0</v>
      </c>
    </row>
    <row r="27" spans="1:23" ht="14" thickBot="1" x14ac:dyDescent="0.2">
      <c r="A27" s="6">
        <v>41699</v>
      </c>
      <c r="B27" s="2">
        <v>8.3000000000000001E-3</v>
      </c>
      <c r="C27" s="2">
        <v>6.8999999999999999E-3</v>
      </c>
      <c r="D27" s="2">
        <v>-3.1899999999999998E-2</v>
      </c>
      <c r="E27" s="2">
        <v>-4.36E-2</v>
      </c>
      <c r="F27" s="2">
        <v>-4.2099999999999999E-2</v>
      </c>
      <c r="G27" s="2">
        <v>-7.1099999999999997E-2</v>
      </c>
      <c r="H27" s="2">
        <v>-8.2699999999999996E-2</v>
      </c>
      <c r="I27" s="2">
        <v>6.8699999999999997E-2</v>
      </c>
      <c r="J27" s="2">
        <v>7.6999999999999999E-2</v>
      </c>
      <c r="K27" s="2">
        <v>4.1200000000000001E-2</v>
      </c>
      <c r="L27" s="2">
        <v>0.1028</v>
      </c>
      <c r="M27" s="2">
        <v>2.75E-2</v>
      </c>
      <c r="N27" s="2">
        <v>3.1E-2</v>
      </c>
      <c r="O27" s="2">
        <v>-6.0100000000000001E-2</v>
      </c>
      <c r="P27" s="2">
        <v>3.5900000000000001E-2</v>
      </c>
      <c r="Q27" s="2">
        <v>1.6799999999999999E-2</v>
      </c>
      <c r="R27" s="2">
        <v>-9.1999999999999998E-3</v>
      </c>
      <c r="S27" s="2">
        <v>2.98E-2</v>
      </c>
      <c r="T27" s="2">
        <v>1.77E-2</v>
      </c>
      <c r="U27" s="2">
        <v>-7.2700000000000001E-2</v>
      </c>
      <c r="V27" s="2">
        <v>5.3999999999999999E-2</v>
      </c>
      <c r="W27" s="3">
        <v>0</v>
      </c>
    </row>
    <row r="28" spans="1:23" ht="14" thickBot="1" x14ac:dyDescent="0.2">
      <c r="A28" s="6">
        <v>41730</v>
      </c>
      <c r="B28" s="2">
        <v>7.0000000000000001E-3</v>
      </c>
      <c r="C28" s="2">
        <v>2.53E-2</v>
      </c>
      <c r="D28" s="2">
        <v>1.1900000000000001E-2</v>
      </c>
      <c r="E28" s="2">
        <v>1.84E-2</v>
      </c>
      <c r="F28" s="2">
        <v>-6.1600000000000002E-2</v>
      </c>
      <c r="G28" s="2">
        <v>-9.5799999999999996E-2</v>
      </c>
      <c r="H28" s="2">
        <v>-5.4399999999999997E-2</v>
      </c>
      <c r="I28" s="2">
        <v>7.7999999999999996E-3</v>
      </c>
      <c r="J28" s="2">
        <v>-6.6600000000000006E-2</v>
      </c>
      <c r="K28" s="2">
        <v>-0.1198</v>
      </c>
      <c r="L28" s="2">
        <v>-3.5400000000000001E-2</v>
      </c>
      <c r="M28" s="2">
        <v>7.51E-2</v>
      </c>
      <c r="N28" s="2">
        <v>5.5599999999999997E-2</v>
      </c>
      <c r="O28" s="2">
        <v>-6.1699999999999998E-2</v>
      </c>
      <c r="P28" s="2">
        <v>7.0999999999999994E-2</v>
      </c>
      <c r="Q28" s="2">
        <v>1.15E-2</v>
      </c>
      <c r="R28" s="2">
        <v>-9.1000000000000004E-3</v>
      </c>
      <c r="S28" s="2">
        <v>4.2900000000000001E-2</v>
      </c>
      <c r="T28" s="2">
        <v>2.6200000000000001E-2</v>
      </c>
      <c r="U28" s="2">
        <v>1.5599999999999999E-2</v>
      </c>
      <c r="V28" s="2">
        <v>2.3699999999999999E-2</v>
      </c>
      <c r="W28" s="3">
        <v>0</v>
      </c>
    </row>
    <row r="29" spans="1:23" ht="14" thickBot="1" x14ac:dyDescent="0.2">
      <c r="A29" s="6">
        <v>41760</v>
      </c>
      <c r="B29" s="2">
        <v>2.3199999999999998E-2</v>
      </c>
      <c r="C29" s="2">
        <v>3.1199999999999999E-2</v>
      </c>
      <c r="D29" s="2">
        <v>3.2800000000000003E-2</v>
      </c>
      <c r="E29" s="2">
        <v>1.5299999999999999E-2</v>
      </c>
      <c r="F29" s="2">
        <v>4.6199999999999998E-2</v>
      </c>
      <c r="G29" s="2">
        <v>2.7699999999999999E-2</v>
      </c>
      <c r="H29" s="2">
        <v>6.3100000000000003E-2</v>
      </c>
      <c r="I29" s="2">
        <v>3.32E-2</v>
      </c>
      <c r="J29" s="2">
        <v>6.4600000000000005E-2</v>
      </c>
      <c r="K29" s="2">
        <v>0</v>
      </c>
      <c r="L29" s="2">
        <v>2.0400000000000001E-2</v>
      </c>
      <c r="M29" s="2">
        <v>1.0999999999999999E-2</v>
      </c>
      <c r="N29" s="2">
        <v>-1.34E-2</v>
      </c>
      <c r="O29" s="2">
        <v>-2.12E-2</v>
      </c>
      <c r="P29" s="2">
        <v>2.4899999999999999E-2</v>
      </c>
      <c r="Q29" s="2">
        <v>6.1600000000000002E-2</v>
      </c>
      <c r="R29" s="2">
        <v>5.8900000000000001E-2</v>
      </c>
      <c r="S29" s="2">
        <v>-3.09E-2</v>
      </c>
      <c r="T29" s="2">
        <v>4.1999999999999997E-3</v>
      </c>
      <c r="U29" s="2">
        <v>0.13619999999999999</v>
      </c>
      <c r="V29" s="2">
        <v>9.4299999999999995E-2</v>
      </c>
      <c r="W29" s="3">
        <v>0</v>
      </c>
    </row>
    <row r="30" spans="1:23" ht="14" thickBot="1" x14ac:dyDescent="0.2">
      <c r="A30" s="6">
        <v>41791</v>
      </c>
      <c r="B30" s="2">
        <v>2.06E-2</v>
      </c>
      <c r="C30" s="2">
        <v>4.7999999999999996E-3</v>
      </c>
      <c r="D30" s="2">
        <v>2.2200000000000001E-2</v>
      </c>
      <c r="E30" s="2">
        <v>-7.4999999999999997E-3</v>
      </c>
      <c r="F30" s="2">
        <v>0.1212</v>
      </c>
      <c r="G30" s="2">
        <v>3.9100000000000003E-2</v>
      </c>
      <c r="H30" s="2">
        <v>2.75E-2</v>
      </c>
      <c r="I30" s="2">
        <v>-1.8499999999999999E-2</v>
      </c>
      <c r="J30" s="2">
        <v>0.1169</v>
      </c>
      <c r="K30" s="2">
        <v>1.5800000000000002E-2</v>
      </c>
      <c r="L30" s="2">
        <v>8.4500000000000006E-2</v>
      </c>
      <c r="M30" s="2">
        <v>5.57E-2</v>
      </c>
      <c r="N30" s="2">
        <v>6.3200000000000006E-2</v>
      </c>
      <c r="O30" s="2">
        <v>-1.32E-2</v>
      </c>
      <c r="P30" s="2">
        <v>0.1011</v>
      </c>
      <c r="Q30" s="2">
        <v>-1.17E-2</v>
      </c>
      <c r="R30" s="2">
        <v>2.06E-2</v>
      </c>
      <c r="S30" s="2">
        <v>-2.2100000000000002E-2</v>
      </c>
      <c r="T30" s="2">
        <v>5.0299999999999997E-2</v>
      </c>
      <c r="U30" s="2">
        <v>1.23E-2</v>
      </c>
      <c r="V30" s="2">
        <v>1.78E-2</v>
      </c>
      <c r="W30" s="3">
        <v>0</v>
      </c>
    </row>
    <row r="31" spans="1:23" ht="14" thickBot="1" x14ac:dyDescent="0.2">
      <c r="A31" s="6">
        <v>41821</v>
      </c>
      <c r="B31" s="2">
        <v>-1.34E-2</v>
      </c>
      <c r="C31" s="2">
        <v>-1.6400000000000001E-2</v>
      </c>
      <c r="D31" s="2">
        <v>3.5400000000000001E-2</v>
      </c>
      <c r="E31" s="2">
        <v>-1.9300000000000001E-2</v>
      </c>
      <c r="F31" s="2">
        <v>-4.2999999999999997E-2</v>
      </c>
      <c r="G31" s="2">
        <v>-3.6299999999999999E-2</v>
      </c>
      <c r="H31" s="2">
        <v>-6.4000000000000003E-3</v>
      </c>
      <c r="I31" s="2">
        <v>5.1900000000000002E-2</v>
      </c>
      <c r="J31" s="2">
        <v>-7.0499999999999993E-2</v>
      </c>
      <c r="K31" s="2">
        <v>-7.7999999999999996E-3</v>
      </c>
      <c r="L31" s="2">
        <v>4.6100000000000002E-2</v>
      </c>
      <c r="M31" s="2">
        <v>-7.4099999999999999E-2</v>
      </c>
      <c r="N31" s="2">
        <v>-0.01</v>
      </c>
      <c r="O31" s="2">
        <v>5.5300000000000002E-2</v>
      </c>
      <c r="P31" s="2">
        <v>-2.8400000000000002E-2</v>
      </c>
      <c r="Q31" s="2">
        <v>-5.4300000000000001E-2</v>
      </c>
      <c r="R31" s="2">
        <v>1.6000000000000001E-3</v>
      </c>
      <c r="S31" s="2">
        <v>-1.9800000000000002E-2</v>
      </c>
      <c r="T31" s="2">
        <v>-0.14149999999999999</v>
      </c>
      <c r="U31" s="2">
        <v>-2.63E-2</v>
      </c>
      <c r="V31" s="2">
        <v>5.2900000000000003E-2</v>
      </c>
      <c r="W31" s="3">
        <v>0</v>
      </c>
    </row>
    <row r="32" spans="1:23" ht="14" thickBot="1" x14ac:dyDescent="0.2">
      <c r="A32" s="6">
        <v>41852</v>
      </c>
      <c r="B32" s="2">
        <v>3.95E-2</v>
      </c>
      <c r="C32" s="2">
        <v>2.8199999999999999E-2</v>
      </c>
      <c r="D32" s="2">
        <v>2.8E-3</v>
      </c>
      <c r="E32" s="2">
        <v>2.2499999999999999E-2</v>
      </c>
      <c r="F32" s="2">
        <v>3.8300000000000001E-2</v>
      </c>
      <c r="G32" s="2">
        <v>8.3199999999999996E-2</v>
      </c>
      <c r="H32" s="2">
        <v>0</v>
      </c>
      <c r="I32" s="2">
        <v>7.9799999999999996E-2</v>
      </c>
      <c r="J32" s="2">
        <v>0.1076</v>
      </c>
      <c r="K32" s="2">
        <v>5.5100000000000003E-2</v>
      </c>
      <c r="L32" s="2">
        <v>3.5999999999999999E-3</v>
      </c>
      <c r="M32" s="2">
        <v>5.4000000000000003E-3</v>
      </c>
      <c r="N32" s="2">
        <v>1.01E-2</v>
      </c>
      <c r="O32" s="2">
        <v>5.0500000000000003E-2</v>
      </c>
      <c r="P32" s="2">
        <v>-1.78E-2</v>
      </c>
      <c r="Q32" s="2">
        <v>9.4999999999999998E-3</v>
      </c>
      <c r="R32" s="2">
        <v>4.6600000000000003E-2</v>
      </c>
      <c r="S32" s="2">
        <v>3.2899999999999999E-2</v>
      </c>
      <c r="T32" s="2">
        <v>4.3700000000000003E-2</v>
      </c>
      <c r="U32" s="2">
        <v>3.4099999999999998E-2</v>
      </c>
      <c r="V32" s="2">
        <v>0.1341</v>
      </c>
      <c r="W32" s="3">
        <v>0</v>
      </c>
    </row>
    <row r="33" spans="1:23" ht="14" thickBot="1" x14ac:dyDescent="0.2">
      <c r="A33" s="6">
        <v>41883</v>
      </c>
      <c r="B33" s="2">
        <v>-1.38E-2</v>
      </c>
      <c r="C33" s="2">
        <v>-1.61E-2</v>
      </c>
      <c r="D33" s="2">
        <v>-1.54E-2</v>
      </c>
      <c r="E33" s="2">
        <v>3.2000000000000002E-3</v>
      </c>
      <c r="F33" s="2">
        <v>-3.7699999999999997E-2</v>
      </c>
      <c r="G33" s="2">
        <v>-4.9000000000000002E-2</v>
      </c>
      <c r="H33" s="2">
        <v>1.01E-2</v>
      </c>
      <c r="I33" s="2">
        <v>2.4899999999999999E-2</v>
      </c>
      <c r="J33" s="2">
        <v>-6.4899999999999999E-2</v>
      </c>
      <c r="K33" s="2">
        <v>6.2899999999999998E-2</v>
      </c>
      <c r="L33" s="2">
        <v>-1.15E-2</v>
      </c>
      <c r="M33" s="2">
        <v>-5.8999999999999997E-2</v>
      </c>
      <c r="N33" s="2">
        <v>-7.8299999999999995E-2</v>
      </c>
      <c r="O33" s="2">
        <v>2.0400000000000001E-2</v>
      </c>
      <c r="P33" s="2">
        <v>-4.5900000000000003E-2</v>
      </c>
      <c r="Q33" s="2">
        <v>9.9000000000000008E-3</v>
      </c>
      <c r="R33" s="2">
        <v>-9.4999999999999998E-3</v>
      </c>
      <c r="S33" s="2">
        <v>1.2800000000000001E-2</v>
      </c>
      <c r="T33" s="2">
        <v>-6.1999999999999998E-3</v>
      </c>
      <c r="U33" s="2">
        <v>-4.2200000000000001E-2</v>
      </c>
      <c r="V33" s="2">
        <v>5.5E-2</v>
      </c>
      <c r="W33" s="3">
        <v>0</v>
      </c>
    </row>
    <row r="34" spans="1:23" ht="14" thickBot="1" x14ac:dyDescent="0.2">
      <c r="A34" s="6">
        <v>41913</v>
      </c>
      <c r="B34" s="2">
        <v>2.3599999999999999E-2</v>
      </c>
      <c r="C34" s="2">
        <v>8.5300000000000001E-2</v>
      </c>
      <c r="D34" s="2">
        <v>5.3699999999999998E-2</v>
      </c>
      <c r="E34" s="2">
        <v>1.11E-2</v>
      </c>
      <c r="F34" s="2">
        <v>1.34E-2</v>
      </c>
      <c r="G34" s="2">
        <v>-5.2699999999999997E-2</v>
      </c>
      <c r="H34" s="2">
        <v>-3.1699999999999999E-2</v>
      </c>
      <c r="I34" s="2">
        <v>-8.0199999999999994E-2</v>
      </c>
      <c r="J34" s="2">
        <v>2.2200000000000001E-2</v>
      </c>
      <c r="K34" s="2">
        <v>6.4999999999999997E-3</v>
      </c>
      <c r="L34" s="2">
        <v>4.4000000000000003E-3</v>
      </c>
      <c r="M34" s="2">
        <v>-0.18329999999999999</v>
      </c>
      <c r="N34" s="2">
        <v>5.3E-3</v>
      </c>
      <c r="O34" s="2">
        <v>-7.2900000000000006E-2</v>
      </c>
      <c r="P34" s="2">
        <v>-0.1452</v>
      </c>
      <c r="Q34" s="2">
        <v>6.7400000000000002E-2</v>
      </c>
      <c r="R34" s="2">
        <v>2.64E-2</v>
      </c>
      <c r="S34" s="2">
        <v>-2.5999999999999999E-3</v>
      </c>
      <c r="T34" s="2">
        <v>4.0000000000000001E-3</v>
      </c>
      <c r="U34" s="2">
        <v>-2E-3</v>
      </c>
      <c r="V34" s="2">
        <v>2.1000000000000001E-2</v>
      </c>
      <c r="W34" s="3">
        <v>0</v>
      </c>
    </row>
    <row r="35" spans="1:23" ht="14" thickBot="1" x14ac:dyDescent="0.2">
      <c r="A35" s="6">
        <v>41944</v>
      </c>
      <c r="B35" s="2">
        <v>2.75E-2</v>
      </c>
      <c r="C35" s="2">
        <v>4.6699999999999998E-2</v>
      </c>
      <c r="D35" s="2">
        <v>2.1100000000000001E-2</v>
      </c>
      <c r="E35" s="2">
        <v>6.4199999999999993E-2</v>
      </c>
      <c r="F35" s="2">
        <v>5.0799999999999998E-2</v>
      </c>
      <c r="G35" s="2">
        <v>0.1086</v>
      </c>
      <c r="H35" s="2">
        <v>-3.09E-2</v>
      </c>
      <c r="I35" s="2">
        <v>0.126</v>
      </c>
      <c r="J35" s="2">
        <v>9.3600000000000003E-2</v>
      </c>
      <c r="K35" s="2">
        <v>-7.0000000000000001E-3</v>
      </c>
      <c r="L35" s="2">
        <v>3.3799999999999997E-2</v>
      </c>
      <c r="M35" s="2">
        <v>7.6300000000000007E-2</v>
      </c>
      <c r="N35" s="2">
        <v>-8.4000000000000005E-2</v>
      </c>
      <c r="O35" s="2">
        <v>4.53E-2</v>
      </c>
      <c r="P35" s="2">
        <v>-0.23469999999999999</v>
      </c>
      <c r="Q35" s="2">
        <v>5.4300000000000001E-2</v>
      </c>
      <c r="R35" s="2">
        <v>1.24E-2</v>
      </c>
      <c r="S35" s="2">
        <v>0.14779999999999999</v>
      </c>
      <c r="T35" s="2">
        <v>7.5499999999999998E-2</v>
      </c>
      <c r="U35" s="2">
        <v>0.12280000000000001</v>
      </c>
      <c r="V35" s="2">
        <v>0.21290000000000001</v>
      </c>
      <c r="W35" s="3">
        <v>0</v>
      </c>
    </row>
    <row r="36" spans="1:23" ht="14" thickBot="1" x14ac:dyDescent="0.2">
      <c r="A36" s="6">
        <v>41974</v>
      </c>
      <c r="B36" s="2">
        <v>-2.5000000000000001E-3</v>
      </c>
      <c r="C36" s="2">
        <v>2.64E-2</v>
      </c>
      <c r="D36" s="2">
        <v>1.15E-2</v>
      </c>
      <c r="E36" s="2">
        <v>3.4500000000000003E-2</v>
      </c>
      <c r="F36" s="2">
        <v>-1.3299999999999999E-2</v>
      </c>
      <c r="G36" s="2">
        <v>-8.3500000000000005E-2</v>
      </c>
      <c r="H36" s="2">
        <v>-2.8500000000000001E-2</v>
      </c>
      <c r="I36" s="2">
        <v>-1.29E-2</v>
      </c>
      <c r="J36" s="2">
        <v>3.6200000000000003E-2</v>
      </c>
      <c r="K36" s="2">
        <v>5.2999999999999999E-2</v>
      </c>
      <c r="L36" s="2">
        <v>1.35E-2</v>
      </c>
      <c r="M36" s="2">
        <v>-1.6299999999999999E-2</v>
      </c>
      <c r="N36" s="2">
        <v>3.04E-2</v>
      </c>
      <c r="O36" s="2">
        <v>2.2599999999999999E-2</v>
      </c>
      <c r="P36" s="2">
        <v>-6.3799999999999996E-2</v>
      </c>
      <c r="Q36" s="2">
        <v>1.14E-2</v>
      </c>
      <c r="R36" s="2">
        <v>3.1099999999999999E-2</v>
      </c>
      <c r="S36" s="2">
        <v>-1.35E-2</v>
      </c>
      <c r="T36" s="2">
        <v>-5.7000000000000002E-2</v>
      </c>
      <c r="U36" s="2">
        <v>-6.1999999999999998E-3</v>
      </c>
      <c r="V36" s="2">
        <v>1.34E-2</v>
      </c>
      <c r="W36" s="3">
        <v>0</v>
      </c>
    </row>
    <row r="37" spans="1:23" ht="14" thickBot="1" x14ac:dyDescent="0.2">
      <c r="A37" s="6">
        <v>42005</v>
      </c>
      <c r="B37" s="2">
        <v>-2.9600000000000001E-2</v>
      </c>
      <c r="C37" s="2">
        <v>-1.23E-2</v>
      </c>
      <c r="D37" s="2">
        <v>-5.0000000000000001E-4</v>
      </c>
      <c r="E37" s="2">
        <v>-5.91E-2</v>
      </c>
      <c r="F37" s="2">
        <v>-3.5400000000000001E-2</v>
      </c>
      <c r="G37" s="2">
        <v>0.1424</v>
      </c>
      <c r="H37" s="2">
        <v>1.54E-2</v>
      </c>
      <c r="I37" s="2">
        <v>-0.1033</v>
      </c>
      <c r="J37" s="2">
        <v>-8.3500000000000005E-2</v>
      </c>
      <c r="K37" s="2">
        <v>-0.1532</v>
      </c>
      <c r="L37" s="2">
        <v>-0.1085</v>
      </c>
      <c r="M37" s="2">
        <v>3.4200000000000001E-2</v>
      </c>
      <c r="N37" s="2">
        <v>-8.5999999999999993E-2</v>
      </c>
      <c r="O37" s="2">
        <v>-5.5599999999999997E-2</v>
      </c>
      <c r="P37" s="2">
        <v>1.6799999999999999E-2</v>
      </c>
      <c r="Q37" s="2">
        <v>-0.1109</v>
      </c>
      <c r="R37" s="2">
        <v>-3.4299999999999997E-2</v>
      </c>
      <c r="S37" s="2">
        <v>-1.0500000000000001E-2</v>
      </c>
      <c r="T37" s="2">
        <v>-2.2000000000000001E-3</v>
      </c>
      <c r="U37" s="2">
        <v>-0.18920000000000001</v>
      </c>
      <c r="V37" s="2">
        <v>6.7599999999999993E-2</v>
      </c>
      <c r="W37" s="3">
        <v>0</v>
      </c>
    </row>
    <row r="38" spans="1:23" ht="14" thickBot="1" x14ac:dyDescent="0.2">
      <c r="A38" s="6">
        <v>42036</v>
      </c>
      <c r="B38" s="2">
        <v>5.62E-2</v>
      </c>
      <c r="C38" s="2">
        <v>4.5600000000000002E-2</v>
      </c>
      <c r="D38" s="2">
        <v>5.8299999999999998E-2</v>
      </c>
      <c r="E38" s="2">
        <v>7.1400000000000005E-2</v>
      </c>
      <c r="F38" s="2">
        <v>0.12790000000000001</v>
      </c>
      <c r="G38" s="2">
        <v>7.2300000000000003E-2</v>
      </c>
      <c r="H38" s="2">
        <v>4.4699999999999997E-2</v>
      </c>
      <c r="I38" s="2">
        <v>3.3000000000000002E-2</v>
      </c>
      <c r="J38" s="2">
        <v>0.1013</v>
      </c>
      <c r="K38" s="2">
        <v>4.36E-2</v>
      </c>
      <c r="L38" s="2">
        <v>8.72E-2</v>
      </c>
      <c r="M38" s="2">
        <v>7.7899999999999997E-2</v>
      </c>
      <c r="N38" s="2">
        <v>5.0700000000000002E-2</v>
      </c>
      <c r="O38" s="2">
        <v>9.2600000000000002E-2</v>
      </c>
      <c r="P38" s="2">
        <v>7.3800000000000004E-2</v>
      </c>
      <c r="Q38" s="2">
        <v>3.6600000000000001E-2</v>
      </c>
      <c r="R38" s="2">
        <v>0.14419999999999999</v>
      </c>
      <c r="S38" s="2">
        <v>-1.24E-2</v>
      </c>
      <c r="T38" s="2">
        <v>0.1222</v>
      </c>
      <c r="U38" s="2">
        <v>1.8200000000000001E-2</v>
      </c>
      <c r="V38" s="2">
        <v>-4.2900000000000001E-2</v>
      </c>
      <c r="W38" s="3">
        <v>0</v>
      </c>
    </row>
    <row r="39" spans="1:23" ht="14" thickBot="1" x14ac:dyDescent="0.2">
      <c r="A39" s="6">
        <v>42064</v>
      </c>
      <c r="B39" s="2">
        <v>-1.5699999999999999E-2</v>
      </c>
      <c r="C39" s="2">
        <v>-2.1899999999999999E-2</v>
      </c>
      <c r="D39" s="2">
        <v>-2.1999999999999999E-2</v>
      </c>
      <c r="E39" s="2">
        <v>4.07E-2</v>
      </c>
      <c r="F39" s="2">
        <v>-6.5199999999999994E-2</v>
      </c>
      <c r="G39" s="2">
        <v>-2.12E-2</v>
      </c>
      <c r="H39" s="2">
        <v>-1.8599999999999998E-2</v>
      </c>
      <c r="I39" s="2">
        <v>-0.01</v>
      </c>
      <c r="J39" s="2">
        <v>-9.9400000000000002E-2</v>
      </c>
      <c r="K39" s="2">
        <v>-2.35E-2</v>
      </c>
      <c r="L39" s="2">
        <v>2.81E-2</v>
      </c>
      <c r="M39" s="2">
        <v>1.9900000000000001E-2</v>
      </c>
      <c r="N39" s="2">
        <v>-1.5900000000000001E-2</v>
      </c>
      <c r="O39" s="2">
        <v>-4.0000000000000001E-3</v>
      </c>
      <c r="P39" s="2">
        <v>2.6200000000000001E-2</v>
      </c>
      <c r="Q39" s="2">
        <v>-4.7100000000000003E-2</v>
      </c>
      <c r="R39" s="2">
        <v>7.7999999999999996E-3</v>
      </c>
      <c r="S39" s="2">
        <v>-1.41E-2</v>
      </c>
      <c r="T39" s="2">
        <v>-2.9499999999999998E-2</v>
      </c>
      <c r="U39" s="2">
        <v>2.0999999999999999E-3</v>
      </c>
      <c r="V39" s="2">
        <v>2.5899999999999999E-2</v>
      </c>
      <c r="W39" s="3">
        <v>0</v>
      </c>
    </row>
    <row r="40" spans="1:23" ht="14" thickBot="1" x14ac:dyDescent="0.2">
      <c r="A40" s="6">
        <v>42095</v>
      </c>
      <c r="B40" s="2">
        <v>9.7999999999999997E-3</v>
      </c>
      <c r="C40" s="2">
        <v>-5.1900000000000002E-2</v>
      </c>
      <c r="D40" s="2">
        <v>7.1000000000000004E-3</v>
      </c>
      <c r="E40" s="2">
        <v>-5.0000000000000001E-4</v>
      </c>
      <c r="F40" s="2">
        <v>2.87E-2</v>
      </c>
      <c r="G40" s="2">
        <v>0.13350000000000001</v>
      </c>
      <c r="H40" s="2">
        <v>-1.95E-2</v>
      </c>
      <c r="I40" s="2">
        <v>3.1199999999999999E-2</v>
      </c>
      <c r="J40" s="2">
        <v>-0.12280000000000001</v>
      </c>
      <c r="K40" s="2">
        <v>3.5099999999999999E-2</v>
      </c>
      <c r="L40" s="2">
        <v>5.6399999999999999E-2</v>
      </c>
      <c r="M40" s="2">
        <v>7.6799999999999993E-2</v>
      </c>
      <c r="N40" s="2">
        <v>5.79E-2</v>
      </c>
      <c r="O40" s="2">
        <v>1.01E-2</v>
      </c>
      <c r="P40" s="2">
        <v>0.11550000000000001</v>
      </c>
      <c r="Q40" s="2">
        <v>3.6999999999999998E-2</v>
      </c>
      <c r="R40" s="2">
        <v>3.6499999999999998E-2</v>
      </c>
      <c r="S40" s="2">
        <v>-5.11E-2</v>
      </c>
      <c r="T40" s="2">
        <v>9.7699999999999995E-2</v>
      </c>
      <c r="U40" s="2">
        <v>-6.0000000000000001E-3</v>
      </c>
      <c r="V40" s="2">
        <v>-8.4400000000000003E-2</v>
      </c>
      <c r="W40" s="3">
        <v>0</v>
      </c>
    </row>
    <row r="41" spans="1:23" ht="14" thickBot="1" x14ac:dyDescent="0.2">
      <c r="A41" s="6">
        <v>42125</v>
      </c>
      <c r="B41" s="2">
        <v>1.29E-2</v>
      </c>
      <c r="C41" s="2">
        <v>2.3599999999999999E-2</v>
      </c>
      <c r="D41" s="2">
        <v>4.7E-2</v>
      </c>
      <c r="E41" s="2">
        <v>3.6600000000000001E-2</v>
      </c>
      <c r="F41" s="2">
        <v>3.9800000000000002E-2</v>
      </c>
      <c r="G41" s="2">
        <v>1.77E-2</v>
      </c>
      <c r="H41" s="2">
        <v>-9.7000000000000003E-3</v>
      </c>
      <c r="I41" s="2">
        <v>8.6900000000000005E-2</v>
      </c>
      <c r="J41" s="2">
        <v>2.2200000000000001E-2</v>
      </c>
      <c r="K41" s="2">
        <v>3.5799999999999998E-2</v>
      </c>
      <c r="L41" s="2">
        <v>2.41E-2</v>
      </c>
      <c r="M41" s="2">
        <v>-5.8400000000000001E-2</v>
      </c>
      <c r="N41" s="2">
        <v>-6.3299999999999995E-2</v>
      </c>
      <c r="O41" s="2">
        <v>5.3199999999999997E-2</v>
      </c>
      <c r="P41" s="2">
        <v>-7.2499999999999995E-2</v>
      </c>
      <c r="Q41" s="2">
        <v>-5.7000000000000002E-3</v>
      </c>
      <c r="R41" s="2">
        <v>1.52E-2</v>
      </c>
      <c r="S41" s="2">
        <v>-4.24E-2</v>
      </c>
      <c r="T41" s="2">
        <v>4.8300000000000003E-2</v>
      </c>
      <c r="U41" s="2">
        <v>7.1400000000000005E-2</v>
      </c>
      <c r="V41" s="2">
        <v>-8.6499999999999994E-2</v>
      </c>
      <c r="W41" s="3">
        <v>0</v>
      </c>
    </row>
    <row r="42" spans="1:23" ht="14" thickBot="1" x14ac:dyDescent="0.2">
      <c r="A42" s="6">
        <v>42156</v>
      </c>
      <c r="B42" s="2">
        <v>-2.0299999999999999E-2</v>
      </c>
      <c r="C42" s="2">
        <v>-0.03</v>
      </c>
      <c r="D42" s="2">
        <v>9.9000000000000008E-3</v>
      </c>
      <c r="E42" s="2">
        <v>7.7000000000000002E-3</v>
      </c>
      <c r="F42" s="2">
        <v>2.4299999999999999E-2</v>
      </c>
      <c r="G42" s="2">
        <v>1.1299999999999999E-2</v>
      </c>
      <c r="H42" s="2">
        <v>-2.18E-2</v>
      </c>
      <c r="I42" s="2">
        <v>-8.7599999999999997E-2</v>
      </c>
      <c r="J42" s="2">
        <v>-4.5199999999999997E-2</v>
      </c>
      <c r="K42" s="2">
        <v>3.4599999999999999E-2</v>
      </c>
      <c r="L42" s="2">
        <v>-3.2099999999999997E-2</v>
      </c>
      <c r="M42" s="2">
        <v>-4.0300000000000002E-2</v>
      </c>
      <c r="N42" s="2">
        <v>-6.3399999999999998E-2</v>
      </c>
      <c r="O42" s="2">
        <v>-1.83E-2</v>
      </c>
      <c r="P42" s="2">
        <v>-4.7500000000000001E-2</v>
      </c>
      <c r="Q42" s="2">
        <v>-2.3300000000000001E-2</v>
      </c>
      <c r="R42" s="2">
        <v>3.4200000000000001E-2</v>
      </c>
      <c r="S42" s="2">
        <v>-4.4999999999999998E-2</v>
      </c>
      <c r="T42" s="2">
        <v>-2.9999999999999997E-4</v>
      </c>
      <c r="U42" s="2">
        <v>-1.6299999999999999E-2</v>
      </c>
      <c r="V42" s="2">
        <v>-0.1051</v>
      </c>
      <c r="W42" s="3">
        <v>0</v>
      </c>
    </row>
    <row r="43" spans="1:23" ht="14" thickBot="1" x14ac:dyDescent="0.2">
      <c r="A43" s="6">
        <v>42186</v>
      </c>
      <c r="B43" s="2">
        <v>2.2599999999999999E-2</v>
      </c>
      <c r="C43" s="2">
        <v>-1.9199999999999998E-2</v>
      </c>
      <c r="D43" s="2">
        <v>3.78E-2</v>
      </c>
      <c r="E43" s="2">
        <v>6.54E-2</v>
      </c>
      <c r="F43" s="2">
        <v>1.21E-2</v>
      </c>
      <c r="G43" s="2">
        <v>0.2351</v>
      </c>
      <c r="H43" s="2">
        <v>0.2019</v>
      </c>
      <c r="I43" s="2">
        <v>-1.66E-2</v>
      </c>
      <c r="J43" s="2">
        <v>-9.6799999999999997E-2</v>
      </c>
      <c r="K43" s="2">
        <v>5.0500000000000003E-2</v>
      </c>
      <c r="L43" s="2">
        <v>3.8100000000000002E-2</v>
      </c>
      <c r="M43" s="2">
        <v>-5.7500000000000002E-2</v>
      </c>
      <c r="N43" s="2">
        <v>-8.2799999999999999E-2</v>
      </c>
      <c r="O43" s="2">
        <v>0.1091</v>
      </c>
      <c r="P43" s="2">
        <v>-2.9700000000000001E-2</v>
      </c>
      <c r="Q43" s="2">
        <v>5.62E-2</v>
      </c>
      <c r="R43" s="2">
        <v>5.7500000000000002E-2</v>
      </c>
      <c r="S43" s="2">
        <v>1.4800000000000001E-2</v>
      </c>
      <c r="T43" s="2">
        <v>-2.1399999999999999E-2</v>
      </c>
      <c r="U43" s="2">
        <v>4.2500000000000003E-2</v>
      </c>
      <c r="V43" s="2">
        <v>9.4E-2</v>
      </c>
      <c r="W43" s="3">
        <v>0</v>
      </c>
    </row>
    <row r="44" spans="1:23" ht="14" thickBot="1" x14ac:dyDescent="0.2">
      <c r="A44" s="6">
        <v>42217</v>
      </c>
      <c r="B44" s="2">
        <v>-6.0999999999999999E-2</v>
      </c>
      <c r="C44" s="2">
        <v>-5.4300000000000001E-2</v>
      </c>
      <c r="D44" s="2">
        <v>-0.1065</v>
      </c>
      <c r="E44" s="2">
        <v>-8.5699999999999998E-2</v>
      </c>
      <c r="F44" s="2">
        <v>-4.1700000000000001E-2</v>
      </c>
      <c r="G44" s="2">
        <v>-4.3400000000000001E-2</v>
      </c>
      <c r="H44" s="2">
        <v>-1.18E-2</v>
      </c>
      <c r="I44" s="2">
        <v>-4.5600000000000002E-2</v>
      </c>
      <c r="J44" s="2">
        <v>-6.7699999999999996E-2</v>
      </c>
      <c r="K44" s="2">
        <v>-8.6099999999999996E-2</v>
      </c>
      <c r="L44" s="2">
        <v>-8.2900000000000001E-2</v>
      </c>
      <c r="M44" s="2">
        <v>-3.4000000000000002E-2</v>
      </c>
      <c r="N44" s="2">
        <v>-7.3099999999999998E-2</v>
      </c>
      <c r="O44" s="2">
        <v>-3.5900000000000001E-2</v>
      </c>
      <c r="P44" s="2">
        <v>-5.3999999999999999E-2</v>
      </c>
      <c r="Q44" s="2">
        <v>-3.9199999999999999E-2</v>
      </c>
      <c r="R44" s="2">
        <v>-0.151</v>
      </c>
      <c r="S44" s="2">
        <v>-9.4600000000000004E-2</v>
      </c>
      <c r="T44" s="2">
        <v>-9.0999999999999998E-2</v>
      </c>
      <c r="U44" s="2">
        <v>-0.14050000000000001</v>
      </c>
      <c r="V44" s="2">
        <v>1.5699999999999999E-2</v>
      </c>
      <c r="W44" s="3">
        <v>0</v>
      </c>
    </row>
    <row r="45" spans="1:23" ht="14" thickBot="1" x14ac:dyDescent="0.2">
      <c r="A45" s="6">
        <v>42248</v>
      </c>
      <c r="B45" s="2">
        <v>-2.5499999999999998E-2</v>
      </c>
      <c r="C45" s="2">
        <v>-2.5999999999999999E-3</v>
      </c>
      <c r="D45" s="2">
        <v>-0.1119</v>
      </c>
      <c r="E45" s="2">
        <v>4.2299999999999997E-2</v>
      </c>
      <c r="F45" s="2">
        <v>4.65E-2</v>
      </c>
      <c r="G45" s="2">
        <v>-1.9E-3</v>
      </c>
      <c r="H45" s="2">
        <v>-1.5900000000000001E-2</v>
      </c>
      <c r="I45" s="2">
        <v>-7.8700000000000006E-2</v>
      </c>
      <c r="J45" s="2">
        <v>-8.6999999999999994E-2</v>
      </c>
      <c r="K45" s="2">
        <v>-4.3400000000000001E-2</v>
      </c>
      <c r="L45" s="2">
        <v>-1.6299999999999999E-2</v>
      </c>
      <c r="M45" s="2">
        <v>-7.0699999999999999E-2</v>
      </c>
      <c r="N45" s="2">
        <v>-2.6100000000000002E-2</v>
      </c>
      <c r="O45" s="2">
        <v>-9.8500000000000004E-2</v>
      </c>
      <c r="P45" s="2">
        <v>-0.1017</v>
      </c>
      <c r="Q45" s="2">
        <v>1.0699999999999999E-2</v>
      </c>
      <c r="R45" s="2">
        <v>3.0999999999999999E-3</v>
      </c>
      <c r="S45" s="2">
        <v>1.6999999999999999E-3</v>
      </c>
      <c r="T45" s="2">
        <v>2.3E-3</v>
      </c>
      <c r="U45" s="2">
        <v>-5.6500000000000002E-2</v>
      </c>
      <c r="V45" s="2">
        <v>3.6499999999999998E-2</v>
      </c>
      <c r="W45" s="3">
        <v>0</v>
      </c>
    </row>
    <row r="46" spans="1:23" ht="14" thickBot="1" x14ac:dyDescent="0.2">
      <c r="A46" s="6">
        <v>42278</v>
      </c>
      <c r="B46" s="2">
        <v>8.5099999999999995E-2</v>
      </c>
      <c r="C46" s="2">
        <v>0.1089</v>
      </c>
      <c r="D46" s="2">
        <v>0.1203</v>
      </c>
      <c r="E46" s="2">
        <v>0.1027</v>
      </c>
      <c r="F46" s="2">
        <v>7.8299999999999995E-2</v>
      </c>
      <c r="G46" s="2">
        <v>0.22270000000000001</v>
      </c>
      <c r="H46" s="2">
        <v>0.16830000000000001</v>
      </c>
      <c r="I46" s="2">
        <v>0.1016</v>
      </c>
      <c r="J46" s="2">
        <v>0.1416</v>
      </c>
      <c r="K46" s="2">
        <v>7.6999999999999999E-2</v>
      </c>
      <c r="L46" s="2">
        <v>6.8099999999999994E-2</v>
      </c>
      <c r="M46" s="2">
        <v>1.23E-2</v>
      </c>
      <c r="N46" s="2">
        <v>0.15210000000000001</v>
      </c>
      <c r="O46" s="2">
        <v>0.1416</v>
      </c>
      <c r="P46" s="2">
        <v>8.5699999999999998E-2</v>
      </c>
      <c r="Q46" s="2">
        <v>4.3900000000000002E-2</v>
      </c>
      <c r="R46" s="2">
        <v>0.1129</v>
      </c>
      <c r="S46" s="2">
        <v>-0.1172</v>
      </c>
      <c r="T46" s="2">
        <v>-0.1072</v>
      </c>
      <c r="U46" s="2">
        <v>6.7599999999999993E-2</v>
      </c>
      <c r="V46" s="2">
        <v>0.21690000000000001</v>
      </c>
      <c r="W46" s="3">
        <v>0</v>
      </c>
    </row>
    <row r="47" spans="1:23" ht="14" thickBot="1" x14ac:dyDescent="0.2">
      <c r="A47" s="6">
        <v>42309</v>
      </c>
      <c r="B47" s="2">
        <v>3.7000000000000002E-3</v>
      </c>
      <c r="C47" s="2">
        <v>2.5000000000000001E-3</v>
      </c>
      <c r="D47" s="2">
        <v>2.7000000000000001E-3</v>
      </c>
      <c r="E47" s="2">
        <v>2.0000000000000001E-4</v>
      </c>
      <c r="F47" s="2">
        <v>3.1600000000000003E-2</v>
      </c>
      <c r="G47" s="2">
        <v>6.2199999999999998E-2</v>
      </c>
      <c r="H47" s="2">
        <v>4.4699999999999997E-2</v>
      </c>
      <c r="I47" s="2">
        <v>-0.19489999999999999</v>
      </c>
      <c r="J47" s="2">
        <v>0.12559999999999999</v>
      </c>
      <c r="K47" s="2">
        <v>3.8699999999999998E-2</v>
      </c>
      <c r="L47" s="2">
        <v>5.2600000000000001E-2</v>
      </c>
      <c r="M47" s="2">
        <v>2.64E-2</v>
      </c>
      <c r="N47" s="2">
        <v>1.7100000000000001E-2</v>
      </c>
      <c r="O47" s="2">
        <v>6.0600000000000001E-2</v>
      </c>
      <c r="P47" s="2">
        <v>3.8300000000000001E-2</v>
      </c>
      <c r="Q47" s="2">
        <v>6.8999999999999999E-3</v>
      </c>
      <c r="R47" s="2">
        <v>-2.3999999999999998E-3</v>
      </c>
      <c r="S47" s="2">
        <v>2.8000000000000001E-2</v>
      </c>
      <c r="T47" s="2">
        <v>2.2599999999999999E-2</v>
      </c>
      <c r="U47" s="2">
        <v>-3.3500000000000002E-2</v>
      </c>
      <c r="V47" s="2">
        <v>-8.8999999999999999E-3</v>
      </c>
      <c r="W47" s="3">
        <v>0</v>
      </c>
    </row>
    <row r="48" spans="1:23" ht="14" thickBot="1" x14ac:dyDescent="0.2">
      <c r="A48" s="6">
        <v>42339</v>
      </c>
      <c r="B48" s="2">
        <v>-1.7299999999999999E-2</v>
      </c>
      <c r="C48" s="2">
        <v>-3.7900000000000003E-2</v>
      </c>
      <c r="D48" s="2">
        <v>-2.0000000000000001E-4</v>
      </c>
      <c r="E48" s="2">
        <v>-2.5399999999999999E-2</v>
      </c>
      <c r="F48" s="2">
        <v>2.7099999999999999E-2</v>
      </c>
      <c r="G48" s="2">
        <v>1.67E-2</v>
      </c>
      <c r="H48" s="2">
        <v>2.1899999999999999E-2</v>
      </c>
      <c r="I48" s="2">
        <v>5.1999999999999998E-3</v>
      </c>
      <c r="J48" s="2">
        <v>-5.3E-3</v>
      </c>
      <c r="K48" s="2">
        <v>-3.1699999999999999E-2</v>
      </c>
      <c r="L48" s="2">
        <v>-5.9799999999999999E-2</v>
      </c>
      <c r="M48" s="2">
        <v>-0.14380000000000001</v>
      </c>
      <c r="N48" s="2">
        <v>-1.49E-2</v>
      </c>
      <c r="O48" s="2">
        <v>-7.1300000000000002E-2</v>
      </c>
      <c r="P48" s="2">
        <v>-0.1419</v>
      </c>
      <c r="Q48" s="2">
        <v>-6.5799999999999997E-2</v>
      </c>
      <c r="R48" s="2">
        <v>-6.8000000000000005E-2</v>
      </c>
      <c r="S48" s="2">
        <v>5.0500000000000003E-2</v>
      </c>
      <c r="T48" s="2">
        <v>7.4000000000000003E-3</v>
      </c>
      <c r="U48" s="2">
        <v>-3.7400000000000003E-2</v>
      </c>
      <c r="V48" s="2">
        <v>-0.06</v>
      </c>
      <c r="W48" s="3">
        <v>1E-4</v>
      </c>
    </row>
    <row r="49" spans="1:23" ht="14" thickBot="1" x14ac:dyDescent="0.2">
      <c r="A49" s="6">
        <v>42370</v>
      </c>
      <c r="B49" s="2">
        <v>-4.9799999999999997E-2</v>
      </c>
      <c r="C49" s="2">
        <v>2.3999999999999998E-3</v>
      </c>
      <c r="D49" s="2">
        <v>-0.15190000000000001</v>
      </c>
      <c r="E49" s="2">
        <v>0.01</v>
      </c>
      <c r="F49" s="2">
        <v>-5.1200000000000002E-2</v>
      </c>
      <c r="G49" s="2">
        <v>-0.13150000000000001</v>
      </c>
      <c r="H49" s="2">
        <v>-2.1000000000000001E-2</v>
      </c>
      <c r="I49" s="2">
        <v>-3.6299999999999999E-2</v>
      </c>
      <c r="J49" s="2">
        <v>-5.4600000000000003E-2</v>
      </c>
      <c r="K49" s="2">
        <v>-0.1598</v>
      </c>
      <c r="L49" s="2">
        <v>-0.1171</v>
      </c>
      <c r="M49" s="2">
        <v>-5.7200000000000001E-2</v>
      </c>
      <c r="N49" s="2">
        <v>-3.8800000000000001E-2</v>
      </c>
      <c r="O49" s="2">
        <v>-0.14630000000000001</v>
      </c>
      <c r="P49" s="2">
        <v>-6.6100000000000006E-2</v>
      </c>
      <c r="Q49" s="2">
        <v>-3.15E-2</v>
      </c>
      <c r="R49" s="2">
        <v>-8.8099999999999998E-2</v>
      </c>
      <c r="S49" s="2">
        <v>8.2500000000000004E-2</v>
      </c>
      <c r="T49" s="2">
        <v>-2.7000000000000001E-3</v>
      </c>
      <c r="U49" s="2">
        <v>-0.16320000000000001</v>
      </c>
      <c r="V49" s="2">
        <v>-0.1263</v>
      </c>
      <c r="W49" s="3">
        <v>1E-4</v>
      </c>
    </row>
    <row r="50" spans="1:23" ht="14" thickBot="1" x14ac:dyDescent="0.2">
      <c r="A50" s="6">
        <v>42401</v>
      </c>
      <c r="B50" s="2">
        <v>-8.0000000000000004E-4</v>
      </c>
      <c r="C50" s="2">
        <v>4.6399999999999997E-2</v>
      </c>
      <c r="D50" s="2">
        <v>2.35E-2</v>
      </c>
      <c r="E50" s="2">
        <v>-0.05</v>
      </c>
      <c r="F50" s="2">
        <v>-4.4699999999999997E-2</v>
      </c>
      <c r="G50" s="2">
        <v>-5.8700000000000002E-2</v>
      </c>
      <c r="H50" s="2">
        <v>-6.08E-2</v>
      </c>
      <c r="I50" s="2">
        <v>-2E-3</v>
      </c>
      <c r="J50" s="2">
        <v>7.4899999999999994E-2</v>
      </c>
      <c r="K50" s="2">
        <v>-0.11459999999999999</v>
      </c>
      <c r="L50" s="2">
        <v>-2.29E-2</v>
      </c>
      <c r="M50" s="2">
        <v>-1.09E-2</v>
      </c>
      <c r="N50" s="2">
        <v>-2.2800000000000001E-2</v>
      </c>
      <c r="O50" s="2">
        <v>1.4500000000000001E-2</v>
      </c>
      <c r="P50" s="2">
        <v>2.1000000000000001E-2</v>
      </c>
      <c r="Q50" s="2">
        <v>4.4200000000000003E-2</v>
      </c>
      <c r="R50" s="2">
        <v>-3.0999999999999999E-3</v>
      </c>
      <c r="S50" s="2">
        <v>-2.9999999999999997E-4</v>
      </c>
      <c r="T50" s="2">
        <v>1.4E-3</v>
      </c>
      <c r="U50" s="2">
        <v>1.7899999999999999E-2</v>
      </c>
      <c r="V50" s="2">
        <v>0.11509999999999999</v>
      </c>
      <c r="W50" s="3">
        <v>2.0000000000000001E-4</v>
      </c>
    </row>
    <row r="51" spans="1:23" ht="14" thickBot="1" x14ac:dyDescent="0.2">
      <c r="A51" s="6">
        <v>42430</v>
      </c>
      <c r="B51" s="2">
        <v>6.7299999999999999E-2</v>
      </c>
      <c r="C51" s="2">
        <v>6.2199999999999998E-2</v>
      </c>
      <c r="D51" s="2">
        <v>7.9799999999999996E-2</v>
      </c>
      <c r="E51" s="2">
        <v>0.151</v>
      </c>
      <c r="F51" s="2">
        <v>0.1016</v>
      </c>
      <c r="G51" s="2">
        <v>7.4399999999999994E-2</v>
      </c>
      <c r="H51" s="2">
        <v>6.7599999999999993E-2</v>
      </c>
      <c r="I51" s="2">
        <v>3.8600000000000002E-2</v>
      </c>
      <c r="J51" s="2">
        <v>0.12239999999999999</v>
      </c>
      <c r="K51" s="2">
        <v>8.4000000000000005E-2</v>
      </c>
      <c r="L51" s="2">
        <v>4.07E-2</v>
      </c>
      <c r="M51" s="2">
        <v>2.24E-2</v>
      </c>
      <c r="N51" s="2">
        <v>0.14330000000000001</v>
      </c>
      <c r="O51" s="2">
        <v>2.5000000000000001E-3</v>
      </c>
      <c r="P51" s="2">
        <v>0.1066</v>
      </c>
      <c r="Q51" s="2">
        <v>9.2399999999999996E-2</v>
      </c>
      <c r="R51" s="2">
        <v>3.9699999999999999E-2</v>
      </c>
      <c r="S51" s="2">
        <v>4.0099999999999997E-2</v>
      </c>
      <c r="T51" s="2">
        <v>0.12939999999999999</v>
      </c>
      <c r="U51" s="2">
        <v>0.13569999999999999</v>
      </c>
      <c r="V51" s="2">
        <v>6.9900000000000004E-2</v>
      </c>
      <c r="W51" s="3">
        <v>2.0000000000000001E-4</v>
      </c>
    </row>
    <row r="52" spans="1:23" ht="14" thickBot="1" x14ac:dyDescent="0.2">
      <c r="A52" s="6">
        <v>42461</v>
      </c>
      <c r="B52" s="2">
        <v>3.8999999999999998E-3</v>
      </c>
      <c r="C52" s="2">
        <v>4.4999999999999997E-3</v>
      </c>
      <c r="D52" s="2">
        <v>-6.4399999999999999E-2</v>
      </c>
      <c r="E52" s="2">
        <v>-1.2E-2</v>
      </c>
      <c r="F52" s="2">
        <v>4.4999999999999997E-3</v>
      </c>
      <c r="G52" s="2">
        <v>0.1111</v>
      </c>
      <c r="H52" s="2">
        <v>-6.9699999999999998E-2</v>
      </c>
      <c r="I52" s="2">
        <v>0.1</v>
      </c>
      <c r="J52" s="2">
        <v>-3.3500000000000002E-2</v>
      </c>
      <c r="K52" s="2">
        <v>7.6899999999999996E-2</v>
      </c>
      <c r="L52" s="2">
        <v>9.7199999999999995E-2</v>
      </c>
      <c r="M52" s="2">
        <v>0.10340000000000001</v>
      </c>
      <c r="N52" s="2">
        <v>7.1099999999999997E-2</v>
      </c>
      <c r="O52" s="2">
        <v>2.3900000000000001E-2</v>
      </c>
      <c r="P52" s="2">
        <v>0.1565</v>
      </c>
      <c r="Q52" s="2">
        <v>-3.8E-3</v>
      </c>
      <c r="R52" s="2">
        <v>3.9800000000000002E-2</v>
      </c>
      <c r="S52" s="2">
        <v>-2.3699999999999999E-2</v>
      </c>
      <c r="T52" s="2">
        <v>-2.2499999999999999E-2</v>
      </c>
      <c r="U52" s="2">
        <v>-2.7699999999999999E-2</v>
      </c>
      <c r="V52" s="2">
        <v>-4.1999999999999997E-3</v>
      </c>
      <c r="W52" s="3">
        <v>1E-4</v>
      </c>
    </row>
    <row r="53" spans="1:23" ht="14" thickBot="1" x14ac:dyDescent="0.2">
      <c r="A53" s="6">
        <v>42491</v>
      </c>
      <c r="B53" s="2">
        <v>1.7000000000000001E-2</v>
      </c>
      <c r="C53" s="2">
        <v>1.23E-2</v>
      </c>
      <c r="D53" s="2">
        <v>1.8800000000000001E-2</v>
      </c>
      <c r="E53" s="2">
        <v>5.3600000000000002E-2</v>
      </c>
      <c r="F53" s="2">
        <v>5.57E-2</v>
      </c>
      <c r="G53" s="2">
        <v>9.5799999999999996E-2</v>
      </c>
      <c r="H53" s="2">
        <v>6.1600000000000002E-2</v>
      </c>
      <c r="I53" s="2">
        <v>7.9500000000000001E-2</v>
      </c>
      <c r="J53" s="2">
        <v>0.19819999999999999</v>
      </c>
      <c r="K53" s="2">
        <v>1.5800000000000002E-2</v>
      </c>
      <c r="L53" s="2">
        <v>4.5199999999999997E-2</v>
      </c>
      <c r="M53" s="2">
        <v>-3.7400000000000003E-2</v>
      </c>
      <c r="N53" s="2">
        <v>-1.1000000000000001E-3</v>
      </c>
      <c r="O53" s="2">
        <v>1.1999999999999999E-3</v>
      </c>
      <c r="P53" s="2">
        <v>2.5399999999999999E-2</v>
      </c>
      <c r="Q53" s="2">
        <v>-1.1299999999999999E-2</v>
      </c>
      <c r="R53" s="2">
        <v>-3.9100000000000003E-2</v>
      </c>
      <c r="S53" s="2">
        <v>6.6199999999999995E-2</v>
      </c>
      <c r="T53" s="2">
        <v>3.1800000000000002E-2</v>
      </c>
      <c r="U53" s="2">
        <v>-0.13159999999999999</v>
      </c>
      <c r="V53" s="2">
        <v>-4.7699999999999999E-2</v>
      </c>
      <c r="W53" s="3">
        <v>1E-4</v>
      </c>
    </row>
    <row r="54" spans="1:23" ht="14" thickBot="1" x14ac:dyDescent="0.2">
      <c r="A54" s="6">
        <v>42522</v>
      </c>
      <c r="B54" s="2">
        <v>3.5000000000000001E-3</v>
      </c>
      <c r="C54" s="2">
        <v>4.0399999999999998E-2</v>
      </c>
      <c r="D54" s="2">
        <v>-8.0999999999999996E-3</v>
      </c>
      <c r="E54" s="2">
        <v>-4.7699999999999999E-2</v>
      </c>
      <c r="F54" s="2">
        <v>-3.6999999999999998E-2</v>
      </c>
      <c r="G54" s="2">
        <v>-9.9000000000000008E-3</v>
      </c>
      <c r="H54" s="2">
        <v>-5.9299999999999999E-2</v>
      </c>
      <c r="I54" s="2">
        <v>2.8E-3</v>
      </c>
      <c r="J54" s="2">
        <v>-1.84E-2</v>
      </c>
      <c r="K54" s="2">
        <v>-9.9699999999999997E-2</v>
      </c>
      <c r="L54" s="2">
        <v>-7.6300000000000007E-2</v>
      </c>
      <c r="M54" s="2">
        <v>-2.7E-2</v>
      </c>
      <c r="N54" s="2">
        <v>3.7900000000000003E-2</v>
      </c>
      <c r="O54" s="2">
        <v>-4.2900000000000001E-2</v>
      </c>
      <c r="P54" s="2">
        <v>7.3700000000000002E-2</v>
      </c>
      <c r="Q54" s="2">
        <v>4.4900000000000002E-2</v>
      </c>
      <c r="R54" s="2">
        <v>-1.41E-2</v>
      </c>
      <c r="S54" s="2">
        <v>3.1600000000000003E-2</v>
      </c>
      <c r="T54" s="2">
        <v>1.01E-2</v>
      </c>
      <c r="U54" s="2">
        <v>-1.41E-2</v>
      </c>
      <c r="V54" s="2">
        <v>-7.4800000000000005E-2</v>
      </c>
      <c r="W54" s="3">
        <v>2.0000000000000001E-4</v>
      </c>
    </row>
    <row r="55" spans="1:23" ht="14" thickBot="1" x14ac:dyDescent="0.2">
      <c r="A55" s="6">
        <v>42552</v>
      </c>
      <c r="B55" s="2">
        <v>3.6499999999999998E-2</v>
      </c>
      <c r="C55" s="2">
        <v>1.8499999999999999E-2</v>
      </c>
      <c r="D55" s="2">
        <v>0.1454</v>
      </c>
      <c r="E55" s="2">
        <v>-4.1999999999999997E-3</v>
      </c>
      <c r="F55" s="2">
        <v>2.1600000000000001E-2</v>
      </c>
      <c r="G55" s="2">
        <v>6.0400000000000002E-2</v>
      </c>
      <c r="H55" s="2">
        <v>0.1108</v>
      </c>
      <c r="I55" s="2">
        <v>5.11E-2</v>
      </c>
      <c r="J55" s="2">
        <v>9.6799999999999997E-2</v>
      </c>
      <c r="K55" s="2">
        <v>9.1899999999999996E-2</v>
      </c>
      <c r="L55" s="2">
        <v>1.9E-2</v>
      </c>
      <c r="M55" s="2">
        <v>5.9799999999999999E-2</v>
      </c>
      <c r="N55" s="2">
        <v>-2.24E-2</v>
      </c>
      <c r="O55" s="2">
        <v>0.33110000000000001</v>
      </c>
      <c r="P55" s="2">
        <v>-3.5999999999999997E-2</v>
      </c>
      <c r="Q55" s="2">
        <v>3.5000000000000001E-3</v>
      </c>
      <c r="R55" s="2">
        <v>-1.2E-2</v>
      </c>
      <c r="S55" s="2">
        <v>-6.9999999999999999E-4</v>
      </c>
      <c r="T55" s="2">
        <v>8.4199999999999997E-2</v>
      </c>
      <c r="U55" s="2">
        <v>6.4000000000000001E-2</v>
      </c>
      <c r="V55" s="2">
        <v>-5.6099999999999997E-2</v>
      </c>
      <c r="W55" s="3">
        <v>2.0000000000000001E-4</v>
      </c>
    </row>
    <row r="56" spans="1:23" ht="14" thickBot="1" x14ac:dyDescent="0.2">
      <c r="A56" s="6">
        <v>42583</v>
      </c>
      <c r="B56" s="2">
        <v>1.1999999999999999E-3</v>
      </c>
      <c r="C56" s="2">
        <v>1.12E-2</v>
      </c>
      <c r="D56" s="2">
        <v>-6.0999999999999999E-2</v>
      </c>
      <c r="E56" s="2">
        <v>1.9400000000000001E-2</v>
      </c>
      <c r="F56" s="2">
        <v>4.5499999999999999E-2</v>
      </c>
      <c r="G56" s="2">
        <v>1.3599999999999999E-2</v>
      </c>
      <c r="H56" s="2">
        <v>-2.3E-3</v>
      </c>
      <c r="I56" s="2">
        <v>-2.2599999999999999E-2</v>
      </c>
      <c r="J56" s="2">
        <v>0.1389</v>
      </c>
      <c r="K56" s="2">
        <v>0.1191</v>
      </c>
      <c r="L56" s="2">
        <v>5.7599999999999998E-2</v>
      </c>
      <c r="M56" s="2">
        <v>3.09E-2</v>
      </c>
      <c r="N56" s="2">
        <v>-8.2000000000000007E-3</v>
      </c>
      <c r="O56" s="2">
        <v>3.2099999999999997E-2</v>
      </c>
      <c r="P56" s="2">
        <v>-1.49E-2</v>
      </c>
      <c r="Q56" s="2">
        <v>1.7500000000000002E-2</v>
      </c>
      <c r="R56" s="2">
        <v>-1.55E-2</v>
      </c>
      <c r="S56" s="2">
        <v>-1.43E-2</v>
      </c>
      <c r="T56" s="2">
        <v>1.44E-2</v>
      </c>
      <c r="U56" s="2">
        <v>0.1062</v>
      </c>
      <c r="V56" s="2">
        <v>-8.0000000000000004E-4</v>
      </c>
      <c r="W56" s="3">
        <v>2.0000000000000001E-4</v>
      </c>
    </row>
    <row r="57" spans="1:23" ht="14" thickBot="1" x14ac:dyDescent="0.2">
      <c r="A57" s="6">
        <v>42614</v>
      </c>
      <c r="B57" s="2">
        <v>1E-4</v>
      </c>
      <c r="C57" s="2">
        <v>-1.6799999999999999E-2</v>
      </c>
      <c r="D57" s="2">
        <v>6.4000000000000003E-3</v>
      </c>
      <c r="E57" s="2">
        <v>6.2300000000000001E-2</v>
      </c>
      <c r="F57" s="2">
        <v>6.0900000000000003E-2</v>
      </c>
      <c r="G57" s="2">
        <v>8.8599999999999998E-2</v>
      </c>
      <c r="H57" s="2">
        <v>1.3299999999999999E-2</v>
      </c>
      <c r="I57" s="2">
        <v>-3.6299999999999999E-2</v>
      </c>
      <c r="J57" s="2">
        <v>1.04E-2</v>
      </c>
      <c r="K57" s="2">
        <v>-3.04E-2</v>
      </c>
      <c r="L57" s="2">
        <v>-4.2999999999999997E-2</v>
      </c>
      <c r="M57" s="2">
        <v>2.7300000000000001E-2</v>
      </c>
      <c r="N57" s="2">
        <v>2.3300000000000001E-2</v>
      </c>
      <c r="O57" s="2">
        <v>2.3E-2</v>
      </c>
      <c r="P57" s="2">
        <v>4.7800000000000002E-2</v>
      </c>
      <c r="Q57" s="2">
        <v>1.2999999999999999E-3</v>
      </c>
      <c r="R57" s="2">
        <v>-1.6899999999999998E-2</v>
      </c>
      <c r="S57" s="2">
        <v>9.4999999999999998E-3</v>
      </c>
      <c r="T57" s="2">
        <v>1.1000000000000001E-3</v>
      </c>
      <c r="U57" s="2">
        <v>2.4E-2</v>
      </c>
      <c r="V57" s="2">
        <v>5.45E-2</v>
      </c>
      <c r="W57" s="3">
        <v>2.0000000000000001E-4</v>
      </c>
    </row>
    <row r="58" spans="1:23" ht="14" thickBot="1" x14ac:dyDescent="0.2">
      <c r="A58" s="6">
        <v>42644</v>
      </c>
      <c r="B58" s="2">
        <v>-1.7299999999999999E-2</v>
      </c>
      <c r="C58" s="2">
        <v>-6.2E-2</v>
      </c>
      <c r="D58" s="2">
        <v>-6.6199999999999995E-2</v>
      </c>
      <c r="E58" s="2">
        <v>-3.8600000000000002E-2</v>
      </c>
      <c r="F58" s="2">
        <v>-9.4999999999999998E-3</v>
      </c>
      <c r="G58" s="2">
        <v>-5.67E-2</v>
      </c>
      <c r="H58" s="2">
        <v>9.2999999999999992E-3</v>
      </c>
      <c r="I58" s="2">
        <v>3.32E-2</v>
      </c>
      <c r="J58" s="2">
        <v>-3.5499999999999997E-2</v>
      </c>
      <c r="K58" s="2">
        <v>5.4300000000000001E-2</v>
      </c>
      <c r="L58" s="2">
        <v>8.9700000000000002E-2</v>
      </c>
      <c r="M58" s="2">
        <v>9.7699999999999995E-2</v>
      </c>
      <c r="N58" s="2">
        <v>1.78E-2</v>
      </c>
      <c r="O58" s="2">
        <v>-0.13339999999999999</v>
      </c>
      <c r="P58" s="2">
        <v>2.5000000000000001E-2</v>
      </c>
      <c r="Q58" s="2">
        <v>-1.46E-2</v>
      </c>
      <c r="R58" s="2">
        <v>-1.8E-3</v>
      </c>
      <c r="S58" s="2">
        <v>-2.9100000000000001E-2</v>
      </c>
      <c r="T58" s="2">
        <v>-4.4400000000000002E-2</v>
      </c>
      <c r="U58" s="2">
        <v>1.09E-2</v>
      </c>
      <c r="V58" s="2">
        <v>2.98E-2</v>
      </c>
      <c r="W58" s="3">
        <v>2.0000000000000001E-4</v>
      </c>
    </row>
    <row r="59" spans="1:23" ht="14" thickBot="1" x14ac:dyDescent="0.2">
      <c r="A59" s="6">
        <v>42675</v>
      </c>
      <c r="B59" s="2">
        <v>3.6799999999999999E-2</v>
      </c>
      <c r="C59" s="2">
        <v>4.5600000000000002E-2</v>
      </c>
      <c r="D59" s="2">
        <v>-2.98E-2</v>
      </c>
      <c r="E59" s="2">
        <v>2.7400000000000001E-2</v>
      </c>
      <c r="F59" s="2">
        <v>-4.3700000000000003E-2</v>
      </c>
      <c r="G59" s="2">
        <v>-4.9700000000000001E-2</v>
      </c>
      <c r="H59" s="2">
        <v>-3.3799999999999997E-2</v>
      </c>
      <c r="I59" s="2">
        <v>-5.9999999999999995E-4</v>
      </c>
      <c r="J59" s="2">
        <v>0.1108</v>
      </c>
      <c r="K59" s="2">
        <v>0.28470000000000001</v>
      </c>
      <c r="L59" s="2">
        <v>9.5899999999999999E-2</v>
      </c>
      <c r="M59" s="2">
        <v>0.1648</v>
      </c>
      <c r="N59" s="2">
        <v>7.5700000000000003E-2</v>
      </c>
      <c r="O59" s="2">
        <v>-2.46E-2</v>
      </c>
      <c r="P59" s="2">
        <v>0.15409999999999999</v>
      </c>
      <c r="Q59" s="2">
        <v>8.3299999999999999E-2</v>
      </c>
      <c r="R59" s="2">
        <v>6.9400000000000003E-2</v>
      </c>
      <c r="S59" s="2">
        <v>5.8999999999999999E-3</v>
      </c>
      <c r="T59" s="2">
        <v>2.1999999999999999E-2</v>
      </c>
      <c r="U59" s="2">
        <v>0.1234</v>
      </c>
      <c r="V59" s="2">
        <v>0.1638</v>
      </c>
      <c r="W59" s="3">
        <v>1E-4</v>
      </c>
    </row>
    <row r="60" spans="1:23" ht="14" thickBot="1" x14ac:dyDescent="0.2">
      <c r="A60" s="6">
        <v>42705</v>
      </c>
      <c r="B60" s="2">
        <v>2.0299999999999999E-2</v>
      </c>
      <c r="C60" s="2">
        <v>3.9800000000000002E-2</v>
      </c>
      <c r="D60" s="2">
        <v>8.8999999999999999E-3</v>
      </c>
      <c r="E60" s="2">
        <v>-1.9300000000000001E-2</v>
      </c>
      <c r="F60" s="2">
        <v>1.4E-3</v>
      </c>
      <c r="G60" s="2">
        <v>-8.9999999999999998E-4</v>
      </c>
      <c r="H60" s="2">
        <v>1.8200000000000001E-2</v>
      </c>
      <c r="I60" s="2">
        <v>5.6000000000000001E-2</v>
      </c>
      <c r="J60" s="2">
        <v>2.2000000000000001E-3</v>
      </c>
      <c r="K60" s="2">
        <v>4.6399999999999997E-2</v>
      </c>
      <c r="L60" s="2">
        <v>-8.0000000000000004E-4</v>
      </c>
      <c r="M60" s="2">
        <v>9.9000000000000008E-3</v>
      </c>
      <c r="N60" s="2">
        <v>5.5E-2</v>
      </c>
      <c r="O60" s="2">
        <v>6.7599999999999993E-2</v>
      </c>
      <c r="P60" s="2">
        <v>2.2200000000000001E-2</v>
      </c>
      <c r="Q60" s="2">
        <v>-1.0999999999999999E-2</v>
      </c>
      <c r="R60" s="2">
        <v>5.96E-2</v>
      </c>
      <c r="S60" s="2">
        <v>-1.1599999999999999E-2</v>
      </c>
      <c r="T60" s="2">
        <v>-8.9999999999999998E-4</v>
      </c>
      <c r="U60" s="2">
        <v>-5.6000000000000001E-2</v>
      </c>
      <c r="V60" s="2">
        <v>7.1599999999999997E-2</v>
      </c>
      <c r="W60" s="3">
        <v>2.9999999999999997E-4</v>
      </c>
    </row>
    <row r="61" spans="1:23" ht="13" x14ac:dyDescent="0.15">
      <c r="A61" s="11">
        <v>42736</v>
      </c>
      <c r="B61" s="12">
        <v>1.7899999999999999E-2</v>
      </c>
      <c r="C61" s="12">
        <v>-2.1000000000000001E-2</v>
      </c>
      <c r="D61" s="12">
        <v>9.4500000000000001E-2</v>
      </c>
      <c r="E61" s="12">
        <v>-2.7799999999999998E-2</v>
      </c>
      <c r="F61" s="12">
        <v>0.1013</v>
      </c>
      <c r="G61" s="12">
        <v>9.8199999999999996E-2</v>
      </c>
      <c r="H61" s="12">
        <v>3.2399999999999998E-2</v>
      </c>
      <c r="I61" s="12">
        <v>-3.04E-2</v>
      </c>
      <c r="J61" s="12">
        <v>6.1400000000000003E-2</v>
      </c>
      <c r="K61" s="12">
        <v>2.4400000000000002E-2</v>
      </c>
      <c r="L61" s="12">
        <v>-5.1900000000000002E-2</v>
      </c>
      <c r="M61" s="12">
        <v>-2.9100000000000001E-2</v>
      </c>
      <c r="N61" s="12">
        <v>-5.3999999999999999E-2</v>
      </c>
      <c r="O61" s="12">
        <v>7.2099999999999997E-2</v>
      </c>
      <c r="P61" s="12">
        <v>4.58E-2</v>
      </c>
      <c r="Q61" s="12">
        <v>-4.8099999999999997E-2</v>
      </c>
      <c r="R61" s="12">
        <v>6.1699999999999998E-2</v>
      </c>
      <c r="S61" s="12">
        <v>-3.44E-2</v>
      </c>
      <c r="T61" s="12">
        <v>3.95E-2</v>
      </c>
      <c r="U61" s="12">
        <v>1.67E-2</v>
      </c>
      <c r="V61" s="12">
        <v>4.9599999999999998E-2</v>
      </c>
      <c r="W61" s="3">
        <v>0</v>
      </c>
    </row>
    <row r="62" spans="1:23" ht="13" x14ac:dyDescent="0.1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5"/>
    </row>
    <row r="63" spans="1:23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3" x14ac:dyDescent="0.15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x14ac:dyDescent="0.1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C32D-2B0E-904C-BBC1-CCD7232C43BA}">
  <dimension ref="A1:V172"/>
  <sheetViews>
    <sheetView topLeftCell="A110" workbookViewId="0">
      <selection activeCell="J176" sqref="J176"/>
    </sheetView>
  </sheetViews>
  <sheetFormatPr baseColWidth="10" defaultRowHeight="12" x14ac:dyDescent="0.15"/>
  <cols>
    <col min="1" max="1" width="13.19921875" customWidth="1"/>
    <col min="14" max="14" width="14.3984375" customWidth="1"/>
  </cols>
  <sheetData>
    <row r="1" spans="1:22" ht="57" thickBot="1" x14ac:dyDescent="0.2">
      <c r="A1" s="1" t="s">
        <v>21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22" t="s">
        <v>63</v>
      </c>
      <c r="V1" s="17"/>
    </row>
    <row r="2" spans="1:22" ht="14" thickBot="1" x14ac:dyDescent="0.2">
      <c r="A2" s="6">
        <v>40940</v>
      </c>
      <c r="B2" s="7">
        <f>Returns!B2-Returns!$W2</f>
        <v>4.3400000000000001E-2</v>
      </c>
      <c r="C2" s="7">
        <f>Returns!C2-Returns!$W2</f>
        <v>1.7100000000000001E-2</v>
      </c>
      <c r="D2" s="7">
        <f>Returns!D2-Returns!$W2</f>
        <v>4.5400000000000003E-2</v>
      </c>
      <c r="E2" s="7">
        <f>Returns!E2-Returns!$W2</f>
        <v>3.8399999999999997E-2</v>
      </c>
      <c r="F2" s="7">
        <f>Returns!F2-Returns!$W2</f>
        <v>6.2700000000000006E-2</v>
      </c>
      <c r="G2" s="7">
        <f>Returns!G2-Returns!$W2</f>
        <v>-7.5899999999999995E-2</v>
      </c>
      <c r="H2" s="7">
        <f>Returns!H2-Returns!$W2</f>
        <v>6.5699999999999995E-2</v>
      </c>
      <c r="I2" s="7">
        <f>Returns!I2-Returns!$W2</f>
        <v>9.6000000000000002E-2</v>
      </c>
      <c r="J2" s="7">
        <f>Returns!J2-Returns!$W2</f>
        <v>3.7000000000000002E-3</v>
      </c>
      <c r="K2" s="7">
        <f>Returns!K2-Returns!$W2</f>
        <v>0.1192</v>
      </c>
      <c r="L2" s="7">
        <f>Returns!L2-Returns!$W2</f>
        <v>9.8400000000000001E-2</v>
      </c>
      <c r="M2" s="7">
        <f>Returns!M2-Returns!$W2</f>
        <v>2.6499999999999999E-2</v>
      </c>
      <c r="N2" s="7">
        <f>Returns!N2-Returns!$W2</f>
        <v>6.6299999999999998E-2</v>
      </c>
      <c r="O2" s="7">
        <f>Returns!O2-Returns!$W2</f>
        <v>0.13100000000000001</v>
      </c>
      <c r="P2" s="7">
        <f>Returns!P2-Returns!$W2</f>
        <v>-5.1999999999999998E-3</v>
      </c>
      <c r="Q2" s="7">
        <f>Returns!Q2-Returns!$W2</f>
        <v>2.53E-2</v>
      </c>
      <c r="R2" s="7">
        <f>Returns!R2-Returns!$W2</f>
        <v>7.9399999999999998E-2</v>
      </c>
      <c r="S2" s="7">
        <f>Returns!S2-Returns!$W2</f>
        <v>-3.7199999999999997E-2</v>
      </c>
      <c r="T2" s="7">
        <f>Returns!T2-Returns!$W2</f>
        <v>4.5900000000000003E-2</v>
      </c>
      <c r="U2" s="7">
        <f>Returns!V2-Returns!$W2</f>
        <v>-6.2100000000000002E-2</v>
      </c>
    </row>
    <row r="3" spans="1:22" ht="14" thickBot="1" x14ac:dyDescent="0.2">
      <c r="A3" s="6">
        <v>40969</v>
      </c>
      <c r="B3" s="7">
        <f>Returns!B3-Returns!$W3</f>
        <v>3.2199999999999999E-2</v>
      </c>
      <c r="C3" s="7">
        <f>Returns!C3-Returns!$W3</f>
        <v>1.84E-2</v>
      </c>
      <c r="D3" s="7">
        <f>Returns!D3-Returns!$W3</f>
        <v>8.2699999999999996E-2</v>
      </c>
      <c r="E3" s="7">
        <f>Returns!E3-Returns!$W3</f>
        <v>8.3299999999999999E-2</v>
      </c>
      <c r="F3" s="7">
        <f>Returns!F3-Returns!$W3</f>
        <v>4.3200000000000002E-2</v>
      </c>
      <c r="G3" s="7">
        <f>Returns!G3-Returns!$W3</f>
        <v>0.127</v>
      </c>
      <c r="H3" s="7">
        <f>Returns!H3-Returns!$W3</f>
        <v>3.7199999999999997E-2</v>
      </c>
      <c r="I3" s="7">
        <f>Returns!I3-Returns!$W3</f>
        <v>1.47E-2</v>
      </c>
      <c r="J3" s="7">
        <f>Returns!J3-Returns!$W3</f>
        <v>1.6299999999999999E-2</v>
      </c>
      <c r="K3" s="7">
        <f>Returns!K3-Returns!$W3</f>
        <v>0.20080000000000001</v>
      </c>
      <c r="L3" s="7">
        <f>Returns!L3-Returns!$W3</f>
        <v>9.1399999999999995E-2</v>
      </c>
      <c r="M3" s="7">
        <f>Returns!M3-Returns!$W3</f>
        <v>-0.16589999999999999</v>
      </c>
      <c r="N3" s="7">
        <f>Returns!N3-Returns!$W3</f>
        <v>-1.7500000000000002E-2</v>
      </c>
      <c r="O3" s="7">
        <f>Returns!O3-Returns!$W3</f>
        <v>3.2500000000000001E-2</v>
      </c>
      <c r="P3" s="7">
        <f>Returns!P3-Returns!$W3</f>
        <v>-9.0700000000000003E-2</v>
      </c>
      <c r="Q3" s="7">
        <f>Returns!Q3-Returns!$W3</f>
        <v>4.8399999999999999E-2</v>
      </c>
      <c r="R3" s="7">
        <f>Returns!R3-Returns!$W3</f>
        <v>4.2599999999999999E-2</v>
      </c>
      <c r="S3" s="7">
        <f>Returns!S3-Returns!$W3</f>
        <v>4.2799999999999998E-2</v>
      </c>
      <c r="T3" s="7">
        <f>Returns!T3-Returns!$W3</f>
        <v>7.46E-2</v>
      </c>
      <c r="U3" s="7">
        <f>Returns!V3-Returns!$W3</f>
        <v>-8.2400000000000001E-2</v>
      </c>
    </row>
    <row r="4" spans="1:22" ht="14" thickBot="1" x14ac:dyDescent="0.2">
      <c r="A4" s="6">
        <v>41000</v>
      </c>
      <c r="B4" s="7">
        <f>Returns!B4-Returns!$W4</f>
        <v>-6.7000000000000002E-3</v>
      </c>
      <c r="C4" s="7">
        <f>Returns!C4-Returns!$W4</f>
        <v>1.6999999999999999E-3</v>
      </c>
      <c r="D4" s="7">
        <f>Returns!D4-Returns!$W4</f>
        <v>2.12E-2</v>
      </c>
      <c r="E4" s="7">
        <f>Returns!E4-Returns!$W4</f>
        <v>1.7899999999999999E-2</v>
      </c>
      <c r="F4" s="7">
        <f>Returns!F4-Returns!$W4</f>
        <v>-2.2200000000000001E-2</v>
      </c>
      <c r="G4" s="7">
        <f>Returns!G4-Returns!$W4</f>
        <v>0.14510000000000001</v>
      </c>
      <c r="H4" s="7">
        <f>Returns!H4-Returns!$W4</f>
        <v>-5.67E-2</v>
      </c>
      <c r="I4" s="7">
        <f>Returns!I4-Returns!$W4</f>
        <v>-2.6200000000000001E-2</v>
      </c>
      <c r="J4" s="7">
        <f>Returns!J4-Returns!$W4</f>
        <v>-3.6900000000000002E-2</v>
      </c>
      <c r="K4" s="7">
        <f>Returns!K4-Returns!$W4</f>
        <v>-0.15260000000000001</v>
      </c>
      <c r="L4" s="7">
        <f>Returns!L4-Returns!$W4</f>
        <v>-1.4500000000000001E-2</v>
      </c>
      <c r="M4" s="7">
        <f>Returns!M4-Returns!$W4</f>
        <v>5.1700000000000003E-2</v>
      </c>
      <c r="N4" s="7">
        <f>Returns!N4-Returns!$W4</f>
        <v>-6.1000000000000004E-3</v>
      </c>
      <c r="O4" s="7">
        <f>Returns!O4-Returns!$W4</f>
        <v>0.11169999999999999</v>
      </c>
      <c r="P4" s="7">
        <f>Returns!P4-Returns!$W4</f>
        <v>3.1E-2</v>
      </c>
      <c r="Q4" s="7">
        <f>Returns!Q4-Returns!$W4</f>
        <v>-3.2000000000000001E-2</v>
      </c>
      <c r="R4" s="7">
        <f>Returns!R4-Returns!$W4</f>
        <v>-1.5299999999999999E-2</v>
      </c>
      <c r="S4" s="7">
        <f>Returns!S4-Returns!$W4</f>
        <v>-3.7400000000000003E-2</v>
      </c>
      <c r="T4" s="7">
        <f>Returns!T4-Returns!$W4</f>
        <v>2.5999999999999999E-2</v>
      </c>
      <c r="U4" s="7">
        <f>Returns!V4-Returns!$W4</f>
        <v>4.8999999999999998E-3</v>
      </c>
    </row>
    <row r="5" spans="1:22" ht="14" thickBot="1" x14ac:dyDescent="0.2">
      <c r="A5" s="6">
        <v>41030</v>
      </c>
      <c r="B5" s="7">
        <f>Returns!B5-Returns!$W5</f>
        <v>-6.0200000000000004E-2</v>
      </c>
      <c r="C5" s="7">
        <f>Returns!C5-Returns!$W5</f>
        <v>-4.9000000000000002E-2</v>
      </c>
      <c r="D5" s="7">
        <f>Returns!D5-Returns!$W5</f>
        <v>-4.5000000000000005E-3</v>
      </c>
      <c r="E5" s="7">
        <f>Returns!E5-Returns!$W5</f>
        <v>-0.121</v>
      </c>
      <c r="F5" s="7">
        <f>Returns!F5-Returns!$W5</f>
        <v>-7.46E-2</v>
      </c>
      <c r="G5" s="7">
        <f>Returns!G5-Returns!$W5</f>
        <v>-8.2000000000000003E-2</v>
      </c>
      <c r="H5" s="7">
        <f>Returns!H5-Returns!$W5</f>
        <v>-3.9800000000000002E-2</v>
      </c>
      <c r="I5" s="7">
        <f>Returns!I5-Returns!$W5</f>
        <v>3.95E-2</v>
      </c>
      <c r="J5" s="7">
        <f>Returns!J5-Returns!$W5</f>
        <v>-0.13119999999999998</v>
      </c>
      <c r="K5" s="7">
        <f>Returns!K5-Returns!$W5</f>
        <v>-9.2600000000000002E-2</v>
      </c>
      <c r="L5" s="7">
        <f>Returns!L5-Returns!$W5</f>
        <v>-0.13919999999999999</v>
      </c>
      <c r="M5" s="7">
        <f>Returns!M5-Returns!$W5</f>
        <v>-5.0800000000000005E-2</v>
      </c>
      <c r="N5" s="7">
        <f>Returns!N5-Returns!$W5</f>
        <v>-6.9199999999999998E-2</v>
      </c>
      <c r="O5" s="7">
        <f>Returns!O5-Returns!$W5</f>
        <v>-4.4700000000000004E-2</v>
      </c>
      <c r="P5" s="7">
        <f>Returns!P5-Returns!$W5</f>
        <v>-0.1217</v>
      </c>
      <c r="Q5" s="7">
        <f>Returns!Q5-Returns!$W5</f>
        <v>-3.39E-2</v>
      </c>
      <c r="R5" s="7">
        <f>Returns!R5-Returns!$W5</f>
        <v>6.0199999999999997E-2</v>
      </c>
      <c r="S5" s="7">
        <f>Returns!S5-Returns!$W5</f>
        <v>0.12479999999999999</v>
      </c>
      <c r="T5" s="7">
        <f>Returns!T5-Returns!$W5</f>
        <v>-3.27E-2</v>
      </c>
      <c r="U5" s="7">
        <f>Returns!V5-Returns!$W5</f>
        <v>9.0499999999999997E-2</v>
      </c>
    </row>
    <row r="6" spans="1:22" ht="14" thickBot="1" x14ac:dyDescent="0.2">
      <c r="A6" s="6">
        <v>41061</v>
      </c>
      <c r="B6" s="7">
        <f>Returns!B6-Returns!$W6</f>
        <v>4.0599999999999997E-2</v>
      </c>
      <c r="C6" s="7">
        <f>Returns!C6-Returns!$W6</f>
        <v>6.1499999999999999E-2</v>
      </c>
      <c r="D6" s="7">
        <f>Returns!D6-Returns!$W6</f>
        <v>4.3400000000000001E-2</v>
      </c>
      <c r="E6" s="7">
        <f>Returns!E6-Returns!$W6</f>
        <v>5.2400000000000002E-2</v>
      </c>
      <c r="F6" s="7">
        <f>Returns!F6-Returns!$W6</f>
        <v>4.2500000000000003E-2</v>
      </c>
      <c r="G6" s="7">
        <f>Returns!G6-Returns!$W6</f>
        <v>7.2499999999999995E-2</v>
      </c>
      <c r="H6" s="7">
        <f>Returns!H6-Returns!$W6</f>
        <v>-1.4E-3</v>
      </c>
      <c r="I6" s="7">
        <f>Returns!I6-Returns!$W6</f>
        <v>-7.3999999999999996E-2</v>
      </c>
      <c r="J6" s="7">
        <f>Returns!J6-Returns!$W6</f>
        <v>0.1084</v>
      </c>
      <c r="K6" s="7">
        <f>Returns!K6-Returns!$W6</f>
        <v>0.1129</v>
      </c>
      <c r="L6" s="7">
        <f>Returns!L6-Returns!$W6</f>
        <v>7.8100000000000003E-2</v>
      </c>
      <c r="M6" s="7">
        <f>Returns!M6-Returns!$W6</f>
        <v>-1.5100000000000001E-2</v>
      </c>
      <c r="N6" s="7">
        <f>Returns!N6-Returns!$W6</f>
        <v>7.3099999999999998E-2</v>
      </c>
      <c r="O6" s="7">
        <f>Returns!O6-Returns!$W6</f>
        <v>7.1999999999999995E-2</v>
      </c>
      <c r="P6" s="7">
        <f>Returns!P6-Returns!$W6</f>
        <v>-5.2699999999999997E-2</v>
      </c>
      <c r="Q6" s="7">
        <f>Returns!Q6-Returns!$W6</f>
        <v>5.0999999999999997E-2</v>
      </c>
      <c r="R6" s="7">
        <f>Returns!R6-Returns!$W6</f>
        <v>6.0999999999999999E-2</v>
      </c>
      <c r="S6" s="7">
        <f>Returns!S6-Returns!$W6</f>
        <v>5.9299999999999999E-2</v>
      </c>
      <c r="T6" s="7">
        <f>Returns!T6-Returns!$W6</f>
        <v>-8.4400000000000003E-2</v>
      </c>
      <c r="U6" s="7">
        <f>Returns!V6-Returns!$W6</f>
        <v>2.2200000000000001E-2</v>
      </c>
    </row>
    <row r="7" spans="1:22" ht="14" thickBot="1" x14ac:dyDescent="0.2">
      <c r="A7" s="6">
        <v>41091</v>
      </c>
      <c r="B7" s="7">
        <f>Returns!B7-Returns!$W7</f>
        <v>1.18E-2</v>
      </c>
      <c r="C7" s="7">
        <f>Returns!C7-Returns!$W7</f>
        <v>1.8200000000000001E-2</v>
      </c>
      <c r="D7" s="7">
        <f>Returns!D7-Returns!$W7</f>
        <v>3.6600000000000001E-2</v>
      </c>
      <c r="E7" s="7">
        <f>Returns!E7-Returns!$W7</f>
        <v>3.5000000000000001E-3</v>
      </c>
      <c r="F7" s="7">
        <f>Returns!F7-Returns!$W7</f>
        <v>-4.5999999999999999E-2</v>
      </c>
      <c r="G7" s="7">
        <f>Returns!G7-Returns!$W7</f>
        <v>2.1700000000000001E-2</v>
      </c>
      <c r="H7" s="7">
        <f>Returns!H7-Returns!$W7</f>
        <v>9.1200000000000003E-2</v>
      </c>
      <c r="I7" s="7">
        <f>Returns!I7-Returns!$W7</f>
        <v>-0.1162</v>
      </c>
      <c r="J7" s="7">
        <f>Returns!J7-Returns!$W7</f>
        <v>-4.8899999999999999E-2</v>
      </c>
      <c r="K7" s="7">
        <f>Returns!K7-Returns!$W7</f>
        <v>-0.1027</v>
      </c>
      <c r="L7" s="7">
        <f>Returns!L7-Returns!$W7</f>
        <v>-2.4400000000000002E-2</v>
      </c>
      <c r="M7" s="7">
        <f>Returns!M7-Returns!$W7</f>
        <v>0.127</v>
      </c>
      <c r="N7" s="7">
        <f>Returns!N7-Returns!$W7</f>
        <v>3.8699999999999998E-2</v>
      </c>
      <c r="O7" s="7">
        <f>Returns!O7-Returns!$W7</f>
        <v>5.45E-2</v>
      </c>
      <c r="P7" s="7">
        <f>Returns!P7-Returns!$W7</f>
        <v>0.16700000000000001</v>
      </c>
      <c r="Q7" s="7">
        <f>Returns!Q7-Returns!$W7</f>
        <v>-0.04</v>
      </c>
      <c r="R7" s="7">
        <f>Returns!R7-Returns!$W7</f>
        <v>1.32E-2</v>
      </c>
      <c r="S7" s="7">
        <f>Returns!S7-Returns!$W7</f>
        <v>6.7599999999999993E-2</v>
      </c>
      <c r="T7" s="7">
        <f>Returns!T7-Returns!$W7</f>
        <v>1.11E-2</v>
      </c>
      <c r="U7" s="7">
        <f>Returns!V7-Returns!$W7</f>
        <v>-3.3E-3</v>
      </c>
    </row>
    <row r="8" spans="1:22" ht="14" thickBot="1" x14ac:dyDescent="0.2">
      <c r="A8" s="6">
        <v>41122</v>
      </c>
      <c r="B8" s="7">
        <f>Returns!B8-Returns!$W8</f>
        <v>2.5000000000000001E-2</v>
      </c>
      <c r="C8" s="7">
        <f>Returns!C8-Returns!$W8</f>
        <v>2.1399999999999999E-2</v>
      </c>
      <c r="D8" s="7">
        <f>Returns!D8-Returns!$W8</f>
        <v>-1.1699999999999999E-2</v>
      </c>
      <c r="E8" s="7">
        <f>Returns!E8-Returns!$W8</f>
        <v>2.1500000000000002E-2</v>
      </c>
      <c r="F8" s="7">
        <f>Returns!F8-Returns!$W8</f>
        <v>1.2500000000000001E-2</v>
      </c>
      <c r="G8" s="7">
        <f>Returns!G8-Returns!$W8</f>
        <v>6.409999999999999E-2</v>
      </c>
      <c r="H8" s="7">
        <f>Returns!H8-Returns!$W8</f>
        <v>8.2199999999999995E-2</v>
      </c>
      <c r="I8" s="7">
        <f>Returns!I8-Returns!$W8</f>
        <v>3.2199999999999999E-2</v>
      </c>
      <c r="J8" s="7">
        <f>Returns!J8-Returns!$W8</f>
        <v>8.1500000000000003E-2</v>
      </c>
      <c r="K8" s="7">
        <f>Returns!K8-Returns!$W8</f>
        <v>8.8499999999999995E-2</v>
      </c>
      <c r="L8" s="7">
        <f>Returns!L8-Returns!$W8</f>
        <v>5.91E-2</v>
      </c>
      <c r="M8" s="7">
        <f>Returns!M8-Returns!$W8</f>
        <v>-1.2499999999999999E-2</v>
      </c>
      <c r="N8" s="7">
        <f>Returns!N8-Returns!$W8</f>
        <v>3.1599999999999996E-2</v>
      </c>
      <c r="O8" s="7">
        <f>Returns!O8-Returns!$W8</f>
        <v>7.1499999999999994E-2</v>
      </c>
      <c r="P8" s="7">
        <f>Returns!P8-Returns!$W8</f>
        <v>-8.4999999999999989E-3</v>
      </c>
      <c r="Q8" s="7">
        <f>Returns!Q8-Returns!$W8</f>
        <v>-1.66E-2</v>
      </c>
      <c r="R8" s="7">
        <f>Returns!R8-Returns!$W8</f>
        <v>6.6E-3</v>
      </c>
      <c r="S8" s="7">
        <f>Returns!S8-Returns!$W8</f>
        <v>-1.9400000000000001E-2</v>
      </c>
      <c r="T8" s="7">
        <f>Returns!T8-Returns!$W8</f>
        <v>-1.7399999999999999E-2</v>
      </c>
      <c r="U8" s="7">
        <f>Returns!V8-Returns!$W8</f>
        <v>-2.6200000000000001E-2</v>
      </c>
    </row>
    <row r="9" spans="1:22" ht="14" thickBot="1" x14ac:dyDescent="0.2">
      <c r="A9" s="6">
        <v>41153</v>
      </c>
      <c r="B9" s="7">
        <f>Returns!B9-Returns!$W9</f>
        <v>2.53E-2</v>
      </c>
      <c r="C9" s="7">
        <f>Returns!C9-Returns!$W9</f>
        <v>-2E-3</v>
      </c>
      <c r="D9" s="7">
        <f>Returns!D9-Returns!$W9</f>
        <v>4.5999999999999999E-2</v>
      </c>
      <c r="E9" s="7">
        <f>Returns!E9-Returns!$W9</f>
        <v>0.1368</v>
      </c>
      <c r="F9" s="7">
        <f>Returns!F9-Returns!$W9</f>
        <v>3.73E-2</v>
      </c>
      <c r="G9" s="7">
        <f>Returns!G9-Returns!$W9</f>
        <v>2.4300000000000002E-2</v>
      </c>
      <c r="H9" s="7">
        <f>Returns!H9-Returns!$W9</f>
        <v>0.1012</v>
      </c>
      <c r="I9" s="7">
        <f>Returns!I9-Returns!$W9</f>
        <v>1.6E-2</v>
      </c>
      <c r="J9" s="7">
        <f>Returns!J9-Returns!$W9</f>
        <v>-4.4600000000000001E-2</v>
      </c>
      <c r="K9" s="7">
        <f>Returns!K9-Returns!$W9</f>
        <v>0.10639999999999999</v>
      </c>
      <c r="L9" s="7">
        <f>Returns!L9-Returns!$W9</f>
        <v>3.4000000000000002E-3</v>
      </c>
      <c r="M9" s="7">
        <f>Returns!M9-Returns!$W9</f>
        <v>-8.199999999999999E-3</v>
      </c>
      <c r="N9" s="7">
        <f>Returns!N9-Returns!$W9</f>
        <v>3.9099999999999996E-2</v>
      </c>
      <c r="O9" s="7">
        <f>Returns!O9-Returns!$W9</f>
        <v>1.89E-2</v>
      </c>
      <c r="P9" s="7">
        <f>Returns!P9-Returns!$W9</f>
        <v>2.8300000000000002E-2</v>
      </c>
      <c r="Q9" s="7">
        <f>Returns!Q9-Returns!$W9</f>
        <v>-3.04E-2</v>
      </c>
      <c r="R9" s="7">
        <f>Returns!R9-Returns!$W9</f>
        <v>5.67E-2</v>
      </c>
      <c r="S9" s="7">
        <f>Returns!S9-Returns!$W9</f>
        <v>1.6400000000000001E-2</v>
      </c>
      <c r="T9" s="7">
        <f>Returns!T9-Returns!$W9</f>
        <v>4.0999999999999995E-2</v>
      </c>
      <c r="U9" s="7">
        <f>Returns!V9-Returns!$W9</f>
        <v>-1.9099999999999999E-2</v>
      </c>
    </row>
    <row r="10" spans="1:22" ht="14" thickBot="1" x14ac:dyDescent="0.2">
      <c r="A10" s="6">
        <v>41183</v>
      </c>
      <c r="B10" s="7">
        <f>Returns!B10-Returns!$W10</f>
        <v>-1.83E-2</v>
      </c>
      <c r="C10" s="7">
        <f>Returns!C10-Returns!$W10</f>
        <v>-5.2300000000000006E-2</v>
      </c>
      <c r="D10" s="7">
        <f>Returns!D10-Returns!$W10</f>
        <v>-3.78E-2</v>
      </c>
      <c r="E10" s="7">
        <f>Returns!E10-Returns!$W10</f>
        <v>-2.63E-2</v>
      </c>
      <c r="F10" s="7">
        <f>Returns!F10-Returns!$W10</f>
        <v>4.8899999999999999E-2</v>
      </c>
      <c r="G10" s="7">
        <f>Returns!G10-Returns!$W10</f>
        <v>-8.4400000000000003E-2</v>
      </c>
      <c r="H10" s="7">
        <f>Returns!H10-Returns!$W10</f>
        <v>-9.8400000000000001E-2</v>
      </c>
      <c r="I10" s="7">
        <f>Returns!I10-Returns!$W10</f>
        <v>-1.26E-2</v>
      </c>
      <c r="J10" s="7">
        <f>Returns!J10-Returns!$W10</f>
        <v>-5.11E-2</v>
      </c>
      <c r="K10" s="7">
        <f>Returns!K10-Returns!$W10</f>
        <v>5.5399999999999998E-2</v>
      </c>
      <c r="L10" s="7">
        <f>Returns!L10-Returns!$W10</f>
        <v>9.8099999999999993E-2</v>
      </c>
      <c r="M10" s="7">
        <f>Returns!M10-Returns!$W10</f>
        <v>-7.22E-2</v>
      </c>
      <c r="N10" s="7">
        <f>Returns!N10-Returns!$W10</f>
        <v>-5.4300000000000001E-2</v>
      </c>
      <c r="O10" s="7">
        <f>Returns!O10-Returns!$W10</f>
        <v>-2.3999999999999998E-3</v>
      </c>
      <c r="P10" s="7">
        <f>Returns!P10-Returns!$W10</f>
        <v>-4.1700000000000001E-2</v>
      </c>
      <c r="Q10" s="7">
        <f>Returns!Q10-Returns!$W10</f>
        <v>2.3400000000000001E-2</v>
      </c>
      <c r="R10" s="7">
        <f>Returns!R10-Returns!$W10</f>
        <v>-6.0500000000000005E-2</v>
      </c>
      <c r="S10" s="7">
        <f>Returns!S10-Returns!$W10</f>
        <v>1.6400000000000001E-2</v>
      </c>
      <c r="T10" s="7">
        <f>Returns!T10-Returns!$W10</f>
        <v>6.2099999999999995E-2</v>
      </c>
      <c r="U10" s="7">
        <f>Returns!V10-Returns!$W10</f>
        <v>5.5999999999999999E-3</v>
      </c>
    </row>
    <row r="11" spans="1:22" ht="14" thickBot="1" x14ac:dyDescent="0.2">
      <c r="A11" s="6">
        <v>41214</v>
      </c>
      <c r="B11" s="7">
        <f>Returns!B11-Returns!$W11</f>
        <v>5.5999999999999999E-3</v>
      </c>
      <c r="C11" s="7">
        <f>Returns!C11-Returns!$W11</f>
        <v>4.4999999999999998E-2</v>
      </c>
      <c r="D11" s="7">
        <f>Returns!D11-Returns!$W11</f>
        <v>-7.7000000000000002E-3</v>
      </c>
      <c r="E11" s="7">
        <f>Returns!E11-Returns!$W11</f>
        <v>7.4999999999999997E-3</v>
      </c>
      <c r="F11" s="7">
        <f>Returns!F11-Returns!$W11</f>
        <v>1.6900000000000002E-2</v>
      </c>
      <c r="G11" s="7">
        <f>Returns!G11-Returns!$W11</f>
        <v>8.2199999999999995E-2</v>
      </c>
      <c r="H11" s="7">
        <f>Returns!H11-Returns!$W11</f>
        <v>2.6499999999999999E-2</v>
      </c>
      <c r="I11" s="7">
        <f>Returns!I11-Returns!$W11</f>
        <v>1.5999999999999999E-3</v>
      </c>
      <c r="J11" s="7">
        <f>Returns!J11-Returns!$W11</f>
        <v>2.12E-2</v>
      </c>
      <c r="K11" s="7">
        <f>Returns!K11-Returns!$W11</f>
        <v>5.7799999999999997E-2</v>
      </c>
      <c r="L11" s="7">
        <f>Returns!L11-Returns!$W11</f>
        <v>-3.1300000000000001E-2</v>
      </c>
      <c r="M11" s="7">
        <f>Returns!M11-Returns!$W11</f>
        <v>3.1699999999999999E-2</v>
      </c>
      <c r="N11" s="7">
        <f>Returns!N11-Returns!$W11</f>
        <v>-3.3100000000000004E-2</v>
      </c>
      <c r="O11" s="7">
        <f>Returns!O11-Returns!$W11</f>
        <v>9.4399999999999998E-2</v>
      </c>
      <c r="P11" s="7">
        <f>Returns!P11-Returns!$W11</f>
        <v>3.27E-2</v>
      </c>
      <c r="Q11" s="7">
        <f>Returns!Q11-Returns!$W11</f>
        <v>6.0999999999999995E-3</v>
      </c>
      <c r="R11" s="7">
        <f>Returns!R11-Returns!$W11</f>
        <v>1.09E-2</v>
      </c>
      <c r="S11" s="7">
        <f>Returns!S11-Returns!$W11</f>
        <v>-4.0100000000000004E-2</v>
      </c>
      <c r="T11" s="7">
        <f>Returns!T11-Returns!$W11</f>
        <v>-4.3300000000000005E-2</v>
      </c>
      <c r="U11" s="7">
        <f>Returns!V11-Returns!$W11</f>
        <v>8.0399999999999999E-2</v>
      </c>
    </row>
    <row r="12" spans="1:22" ht="14" thickBot="1" x14ac:dyDescent="0.2">
      <c r="A12" s="6">
        <v>41244</v>
      </c>
      <c r="B12" s="7">
        <f>Returns!B12-Returns!$W12</f>
        <v>8.8000000000000005E-3</v>
      </c>
      <c r="C12" s="7">
        <f>Returns!C12-Returns!$W12</f>
        <v>2.0799999999999999E-2</v>
      </c>
      <c r="D12" s="7">
        <f>Returns!D12-Returns!$W12</f>
        <v>7.6E-3</v>
      </c>
      <c r="E12" s="7">
        <f>Returns!E12-Returns!$W12</f>
        <v>-2.0999999999999998E-2</v>
      </c>
      <c r="F12" s="7">
        <f>Returns!F12-Returns!$W12</f>
        <v>8.8599999999999998E-2</v>
      </c>
      <c r="G12" s="7">
        <f>Returns!G12-Returns!$W12</f>
        <v>-4.8000000000000004E-3</v>
      </c>
      <c r="H12" s="7">
        <f>Returns!H12-Returns!$W12</f>
        <v>1.2800000000000001E-2</v>
      </c>
      <c r="I12" s="7">
        <f>Returns!I12-Returns!$W12</f>
        <v>2.5700000000000001E-2</v>
      </c>
      <c r="J12" s="7">
        <f>Returns!J12-Returns!$W12</f>
        <v>6.6099999999999992E-2</v>
      </c>
      <c r="K12" s="7">
        <f>Returns!K12-Returns!$W12</f>
        <v>0.17860000000000001</v>
      </c>
      <c r="L12" s="7">
        <f>Returns!L12-Returns!$W12</f>
        <v>7.3399999999999993E-2</v>
      </c>
      <c r="M12" s="7">
        <f>Returns!M12-Returns!$W12</f>
        <v>-5.3400000000000003E-2</v>
      </c>
      <c r="N12" s="7">
        <f>Returns!N12-Returns!$W12</f>
        <v>2.3099999999999999E-2</v>
      </c>
      <c r="O12" s="7">
        <f>Returns!O12-Returns!$W12</f>
        <v>-3.4600000000000006E-2</v>
      </c>
      <c r="P12" s="7">
        <f>Returns!P12-Returns!$W12</f>
        <v>4.2899999999999994E-2</v>
      </c>
      <c r="Q12" s="7">
        <f>Returns!Q12-Returns!$W12</f>
        <v>8.4000000000000012E-3</v>
      </c>
      <c r="R12" s="7">
        <f>Returns!R12-Returns!$W12</f>
        <v>1.7899999999999999E-2</v>
      </c>
      <c r="S12" s="7">
        <f>Returns!S12-Returns!$W12</f>
        <v>-4.7500000000000001E-2</v>
      </c>
      <c r="T12" s="7">
        <f>Returns!T12-Returns!$W12</f>
        <v>-1.0199999999999999E-2</v>
      </c>
      <c r="U12" s="7">
        <f>Returns!V12-Returns!$W12</f>
        <v>7.5499999999999998E-2</v>
      </c>
    </row>
    <row r="13" spans="1:22" ht="14" thickBot="1" x14ac:dyDescent="0.2">
      <c r="A13" s="6">
        <v>41275</v>
      </c>
      <c r="B13" s="7">
        <f>Returns!B13-Returns!$W13</f>
        <v>5.1200000000000002E-2</v>
      </c>
      <c r="C13" s="7">
        <f>Returns!C13-Returns!$W13</f>
        <v>8.2900000000000001E-2</v>
      </c>
      <c r="D13" s="7">
        <f>Returns!D13-Returns!$W13</f>
        <v>8.2500000000000004E-2</v>
      </c>
      <c r="E13" s="7">
        <f>Returns!E13-Returns!$W13</f>
        <v>8.1100000000000005E-2</v>
      </c>
      <c r="F13" s="7">
        <f>Returns!F13-Returns!$W13</f>
        <v>4.0000000000000001E-3</v>
      </c>
      <c r="G13" s="7">
        <f>Returns!G13-Returns!$W13</f>
        <v>5.8299999999999998E-2</v>
      </c>
      <c r="H13" s="7">
        <f>Returns!H13-Returns!$W13</f>
        <v>6.83E-2</v>
      </c>
      <c r="I13" s="7">
        <f>Returns!I13-Returns!$W13</f>
        <v>4.1599999999999998E-2</v>
      </c>
      <c r="J13" s="7">
        <f>Returns!J13-Returns!$W13</f>
        <v>0.1285</v>
      </c>
      <c r="K13" s="7">
        <f>Returns!K13-Returns!$W13</f>
        <v>-2.5000000000000001E-2</v>
      </c>
      <c r="L13" s="7">
        <f>Returns!L13-Returns!$W13</f>
        <v>6.1899999999999997E-2</v>
      </c>
      <c r="M13" s="7">
        <f>Returns!M13-Returns!$W13</f>
        <v>9.8400000000000001E-2</v>
      </c>
      <c r="N13" s="7">
        <f>Returns!N13-Returns!$W13</f>
        <v>6.4799999999999996E-2</v>
      </c>
      <c r="O13" s="7">
        <f>Returns!O13-Returns!$W13</f>
        <v>9.7500000000000003E-2</v>
      </c>
      <c r="P13" s="7">
        <f>Returns!P13-Returns!$W13</f>
        <v>0.17269999999999999</v>
      </c>
      <c r="Q13" s="7">
        <f>Returns!Q13-Returns!$W13</f>
        <v>7.5399999999999995E-2</v>
      </c>
      <c r="R13" s="7">
        <f>Returns!R13-Returns!$W13</f>
        <v>8.2100000000000006E-2</v>
      </c>
      <c r="S13" s="7">
        <f>Returns!S13-Returns!$W13</f>
        <v>2.52E-2</v>
      </c>
      <c r="T13" s="7">
        <f>Returns!T13-Returns!$W13</f>
        <v>-1.6899999999999998E-2</v>
      </c>
      <c r="U13" s="7">
        <f>Returns!V13-Returns!$W13</f>
        <v>9.4700000000000006E-2</v>
      </c>
    </row>
    <row r="14" spans="1:22" ht="14" thickBot="1" x14ac:dyDescent="0.2">
      <c r="A14" s="6">
        <v>41306</v>
      </c>
      <c r="B14" s="7">
        <f>Returns!B14-Returns!$W14</f>
        <v>1.2800000000000001E-2</v>
      </c>
      <c r="C14" s="7">
        <f>Returns!C14-Returns!$W14</f>
        <v>4.07E-2</v>
      </c>
      <c r="D14" s="7">
        <f>Returns!D14-Returns!$W14</f>
        <v>-2.7000000000000001E-3</v>
      </c>
      <c r="E14" s="7">
        <f>Returns!E14-Returns!$W14</f>
        <v>3.44E-2</v>
      </c>
      <c r="F14" s="7">
        <f>Returns!F14-Returns!$W14</f>
        <v>3.9100000000000003E-2</v>
      </c>
      <c r="G14" s="7">
        <f>Returns!G14-Returns!$W14</f>
        <v>-4.5999999999999999E-3</v>
      </c>
      <c r="H14" s="7">
        <f>Returns!H14-Returns!$W14</f>
        <v>6.0199999999999997E-2</v>
      </c>
      <c r="I14" s="7">
        <f>Returns!I14-Returns!$W14</f>
        <v>0.1235</v>
      </c>
      <c r="J14" s="7">
        <f>Returns!J14-Returns!$W14</f>
        <v>6.8900000000000003E-2</v>
      </c>
      <c r="K14" s="7">
        <f>Returns!K14-Returns!$W14</f>
        <v>-7.1000000000000004E-3</v>
      </c>
      <c r="L14" s="7">
        <f>Returns!L14-Returns!$W14</f>
        <v>-6.9999999999999999E-4</v>
      </c>
      <c r="M14" s="7">
        <f>Returns!M14-Returns!$W14</f>
        <v>2.2000000000000001E-3</v>
      </c>
      <c r="N14" s="7">
        <f>Returns!N14-Returns!$W14</f>
        <v>2.53E-2</v>
      </c>
      <c r="O14" s="7">
        <f>Returns!O14-Returns!$W14</f>
        <v>-2.2499999999999999E-2</v>
      </c>
      <c r="P14" s="7">
        <f>Returns!P14-Returns!$W14</f>
        <v>2.0400000000000001E-2</v>
      </c>
      <c r="Q14" s="7">
        <f>Returns!Q14-Returns!$W14</f>
        <v>5.0099999999999999E-2</v>
      </c>
      <c r="R14" s="7">
        <f>Returns!R14-Returns!$W14</f>
        <v>1.32E-2</v>
      </c>
      <c r="S14" s="7">
        <f>Returns!S14-Returns!$W14</f>
        <v>1.1900000000000001E-2</v>
      </c>
      <c r="T14" s="7">
        <f>Returns!T14-Returns!$W14</f>
        <v>8.3000000000000001E-3</v>
      </c>
      <c r="U14" s="7">
        <f>Returns!V14-Returns!$W14</f>
        <v>4.3700000000000003E-2</v>
      </c>
    </row>
    <row r="15" spans="1:22" ht="14" thickBot="1" x14ac:dyDescent="0.2">
      <c r="A15" s="6">
        <v>41334</v>
      </c>
      <c r="B15" s="7">
        <f>Returns!B15-Returns!$W15</f>
        <v>3.7999999999999999E-2</v>
      </c>
      <c r="C15" s="7">
        <f>Returns!C15-Returns!$W15</f>
        <v>2.2200000000000001E-2</v>
      </c>
      <c r="D15" s="7">
        <f>Returns!D15-Returns!$W15</f>
        <v>4.53E-2</v>
      </c>
      <c r="E15" s="7">
        <f>Returns!E15-Returns!$W15</f>
        <v>2.1700000000000001E-2</v>
      </c>
      <c r="F15" s="7">
        <f>Returns!F15-Returns!$W15</f>
        <v>0.1071</v>
      </c>
      <c r="G15" s="7">
        <f>Returns!G15-Returns!$W15</f>
        <v>8.3999999999999995E-3</v>
      </c>
      <c r="H15" s="7">
        <f>Returns!H15-Returns!$W15</f>
        <v>-8.6999999999999994E-3</v>
      </c>
      <c r="I15" s="7">
        <f>Returns!I15-Returns!$W15</f>
        <v>5.8700000000000002E-2</v>
      </c>
      <c r="J15" s="7">
        <f>Returns!J15-Returns!$W15</f>
        <v>-1.6799999999999999E-2</v>
      </c>
      <c r="K15" s="7">
        <f>Returns!K15-Returns!$W15</f>
        <v>8.4599999999999995E-2</v>
      </c>
      <c r="L15" s="7">
        <f>Returns!L15-Returns!$W15</f>
        <v>3.1300000000000001E-2</v>
      </c>
      <c r="M15" s="7">
        <f>Returns!M15-Returns!$W15</f>
        <v>3.5499999999999997E-2</v>
      </c>
      <c r="N15" s="7">
        <f>Returns!N15-Returns!$W15</f>
        <v>1.43E-2</v>
      </c>
      <c r="O15" s="7">
        <f>Returns!O15-Returns!$W15</f>
        <v>-8.9999999999999993E-3</v>
      </c>
      <c r="P15" s="7">
        <f>Returns!P15-Returns!$W15</f>
        <v>-2.35E-2</v>
      </c>
      <c r="Q15" s="7">
        <f>Returns!Q15-Returns!$W15</f>
        <v>3.9300000000000002E-2</v>
      </c>
      <c r="R15" s="7">
        <f>Returns!R15-Returns!$W15</f>
        <v>4.0500000000000001E-2</v>
      </c>
      <c r="S15" s="7">
        <f>Returns!S15-Returns!$W15</f>
        <v>6.4000000000000001E-2</v>
      </c>
      <c r="T15" s="7">
        <f>Returns!T15-Returns!$W15</f>
        <v>9.8699999999999996E-2</v>
      </c>
      <c r="U15" s="7">
        <f>Returns!V15-Returns!$W15</f>
        <v>0.15310000000000001</v>
      </c>
    </row>
    <row r="16" spans="1:22" ht="14" thickBot="1" x14ac:dyDescent="0.2">
      <c r="A16" s="6">
        <v>41365</v>
      </c>
      <c r="B16" s="7">
        <f>Returns!B16-Returns!$W16</f>
        <v>1.9199999999999998E-2</v>
      </c>
      <c r="C16" s="7">
        <f>Returns!C16-Returns!$W16</f>
        <v>-1.5100000000000001E-2</v>
      </c>
      <c r="D16" s="7">
        <f>Returns!D16-Returns!$W16</f>
        <v>4.9299999999999997E-2</v>
      </c>
      <c r="E16" s="7">
        <f>Returns!E16-Returns!$W16</f>
        <v>8.3500000000000005E-2</v>
      </c>
      <c r="F16" s="7">
        <f>Returns!F16-Returns!$W16</f>
        <v>3.5799999999999998E-2</v>
      </c>
      <c r="G16" s="7">
        <f>Returns!G16-Returns!$W16</f>
        <v>-4.7600000000000003E-2</v>
      </c>
      <c r="H16" s="7">
        <f>Returns!H16-Returns!$W16</f>
        <v>3.8300000000000001E-2</v>
      </c>
      <c r="I16" s="7">
        <f>Returns!I16-Returns!$W16</f>
        <v>6.1999999999999998E-3</v>
      </c>
      <c r="J16" s="7">
        <f>Returns!J16-Returns!$W16</f>
        <v>7.6399999999999996E-2</v>
      </c>
      <c r="K16" s="7">
        <f>Returns!K16-Returns!$W16</f>
        <v>1.0699999999999999E-2</v>
      </c>
      <c r="L16" s="7">
        <f>Returns!L16-Returns!$W16</f>
        <v>1.37E-2</v>
      </c>
      <c r="M16" s="7">
        <f>Returns!M16-Returns!$W16</f>
        <v>-2.1999999999999999E-2</v>
      </c>
      <c r="N16" s="7">
        <f>Returns!N16-Returns!$W16</f>
        <v>2.6800000000000001E-2</v>
      </c>
      <c r="O16" s="7">
        <f>Returns!O16-Returns!$W16</f>
        <v>-3.3799999999999997E-2</v>
      </c>
      <c r="P16" s="7">
        <f>Returns!P16-Returns!$W16</f>
        <v>5.8400000000000001E-2</v>
      </c>
      <c r="Q16" s="7">
        <f>Returns!Q16-Returns!$W16</f>
        <v>-6.9999999999999999E-4</v>
      </c>
      <c r="R16" s="7">
        <f>Returns!R16-Returns!$W16</f>
        <v>0.10630000000000001</v>
      </c>
      <c r="S16" s="7">
        <f>Returns!S16-Returns!$W16</f>
        <v>3.8600000000000002E-2</v>
      </c>
      <c r="T16" s="7">
        <f>Returns!T16-Returns!$W16</f>
        <v>-4.8300000000000003E-2</v>
      </c>
      <c r="U16" s="7">
        <f>Returns!V16-Returns!$W16</f>
        <v>1.6299999999999999E-2</v>
      </c>
    </row>
    <row r="17" spans="1:21" ht="14" thickBot="1" x14ac:dyDescent="0.2">
      <c r="A17" s="6">
        <v>41395</v>
      </c>
      <c r="B17" s="7">
        <f>Returns!B17-Returns!$W17</f>
        <v>2.3599999999999999E-2</v>
      </c>
      <c r="C17" s="7">
        <f>Returns!C17-Returns!$W17</f>
        <v>5.91E-2</v>
      </c>
      <c r="D17" s="7">
        <f>Returns!D17-Returns!$W17</f>
        <v>-6.7999999999999996E-3</v>
      </c>
      <c r="E17" s="7">
        <f>Returns!E17-Returns!$W17</f>
        <v>8.2000000000000007E-3</v>
      </c>
      <c r="F17" s="7">
        <f>Returns!F17-Returns!$W17</f>
        <v>-4.8099999999999997E-2</v>
      </c>
      <c r="G17" s="7">
        <f>Returns!G17-Returns!$W17</f>
        <v>6.0600000000000001E-2</v>
      </c>
      <c r="H17" s="7">
        <f>Returns!H17-Returns!$W17</f>
        <v>5.6599999999999998E-2</v>
      </c>
      <c r="I17" s="7">
        <f>Returns!I17-Returns!$W17</f>
        <v>-4.4999999999999998E-2</v>
      </c>
      <c r="J17" s="7">
        <f>Returns!J17-Returns!$W17</f>
        <v>5.4600000000000003E-2</v>
      </c>
      <c r="K17" s="7">
        <f>Returns!K17-Returns!$W17</f>
        <v>0.10970000000000001</v>
      </c>
      <c r="L17" s="7">
        <f>Returns!L17-Returns!$W17</f>
        <v>6.5199999999999994E-2</v>
      </c>
      <c r="M17" s="7">
        <f>Returns!M17-Returns!$W17</f>
        <v>5.4000000000000003E-3</v>
      </c>
      <c r="N17" s="7">
        <f>Returns!N17-Returns!$W17</f>
        <v>1.4200000000000001E-2</v>
      </c>
      <c r="O17" s="7">
        <f>Returns!O17-Returns!$W17</f>
        <v>3.2599999999999997E-2</v>
      </c>
      <c r="P17" s="7">
        <f>Returns!P17-Returns!$W17</f>
        <v>-2.1499999999999998E-2</v>
      </c>
      <c r="Q17" s="7">
        <f>Returns!Q17-Returns!$W17</f>
        <v>7.7000000000000002E-3</v>
      </c>
      <c r="R17" s="7">
        <f>Returns!R17-Returns!$W17</f>
        <v>3.8E-3</v>
      </c>
      <c r="S17" s="7">
        <f>Returns!S17-Returns!$W17</f>
        <v>-3.1300000000000001E-2</v>
      </c>
      <c r="T17" s="7">
        <f>Returns!T17-Returns!$W17</f>
        <v>-5.4000000000000003E-3</v>
      </c>
      <c r="U17" s="7">
        <f>Returns!V17-Returns!$W17</f>
        <v>3.4299999999999997E-2</v>
      </c>
    </row>
    <row r="18" spans="1:21" ht="14" thickBot="1" x14ac:dyDescent="0.2">
      <c r="A18" s="6">
        <v>41426</v>
      </c>
      <c r="B18" s="7">
        <f>Returns!B18-Returns!$W18</f>
        <v>-1.3299999999999999E-2</v>
      </c>
      <c r="C18" s="7">
        <f>Returns!C18-Returns!$W18</f>
        <v>-8.3000000000000001E-3</v>
      </c>
      <c r="D18" s="7">
        <f>Returns!D18-Returns!$W18</f>
        <v>-4.8800000000000003E-2</v>
      </c>
      <c r="E18" s="7">
        <f>Returns!E18-Returns!$W18</f>
        <v>-0.1236</v>
      </c>
      <c r="F18" s="7">
        <f>Returns!F18-Returns!$W18</f>
        <v>6.1800000000000001E-2</v>
      </c>
      <c r="G18" s="7">
        <f>Returns!G18-Returns!$W18</f>
        <v>3.15E-2</v>
      </c>
      <c r="H18" s="7">
        <f>Returns!H18-Returns!$W18</f>
        <v>1.0500000000000001E-2</v>
      </c>
      <c r="I18" s="7">
        <f>Returns!I18-Returns!$W18</f>
        <v>5.21E-2</v>
      </c>
      <c r="J18" s="7">
        <f>Returns!J18-Returns!$W18</f>
        <v>-1.84E-2</v>
      </c>
      <c r="K18" s="7">
        <f>Returns!K18-Returns!$W18</f>
        <v>-5.79E-2</v>
      </c>
      <c r="L18" s="7">
        <f>Returns!L18-Returns!$W18</f>
        <v>-6.6900000000000001E-2</v>
      </c>
      <c r="M18" s="7">
        <f>Returns!M18-Returns!$W18</f>
        <v>1.43E-2</v>
      </c>
      <c r="N18" s="7">
        <f>Returns!N18-Returns!$W18</f>
        <v>-3.5900000000000001E-2</v>
      </c>
      <c r="O18" s="7">
        <f>Returns!O18-Returns!$W18</f>
        <v>-4.3999999999999997E-2</v>
      </c>
      <c r="P18" s="7">
        <f>Returns!P18-Returns!$W18</f>
        <v>-1E-4</v>
      </c>
      <c r="Q18" s="7">
        <f>Returns!Q18-Returns!$W18</f>
        <v>6.7999999999999996E-3</v>
      </c>
      <c r="R18" s="7">
        <f>Returns!R18-Returns!$W18</f>
        <v>1.1000000000000001E-3</v>
      </c>
      <c r="S18" s="7">
        <f>Returns!S18-Returns!$W18</f>
        <v>-4.7000000000000002E-3</v>
      </c>
      <c r="T18" s="7">
        <f>Returns!T18-Returns!$W18</f>
        <v>2.35E-2</v>
      </c>
      <c r="U18" s="7">
        <f>Returns!V18-Returns!$W18</f>
        <v>-8.7800000000000003E-2</v>
      </c>
    </row>
    <row r="19" spans="1:21" ht="14" thickBot="1" x14ac:dyDescent="0.2">
      <c r="A19" s="6">
        <v>41456</v>
      </c>
      <c r="B19" s="7">
        <f>Returns!B19-Returns!$W19</f>
        <v>5.1700000000000003E-2</v>
      </c>
      <c r="C19" s="7">
        <f>Returns!C19-Returns!$W19</f>
        <v>7.3899999999999993E-2</v>
      </c>
      <c r="D19" s="7">
        <f>Returns!D19-Returns!$W19</f>
        <v>5.4399999999999997E-2</v>
      </c>
      <c r="E19" s="7">
        <f>Returns!E19-Returns!$W19</f>
        <v>2.5700000000000001E-2</v>
      </c>
      <c r="F19" s="7">
        <f>Returns!F19-Returns!$W19</f>
        <v>3.78E-2</v>
      </c>
      <c r="G19" s="7">
        <f>Returns!G19-Returns!$W19</f>
        <v>8.4699999999999998E-2</v>
      </c>
      <c r="H19" s="7">
        <f>Returns!H19-Returns!$W19</f>
        <v>8.3999999999999995E-3</v>
      </c>
      <c r="I19" s="7">
        <f>Returns!I19-Returns!$W19</f>
        <v>7.5499999999999998E-2</v>
      </c>
      <c r="J19" s="7">
        <f>Returns!J19-Returns!$W19</f>
        <v>9.3799999999999994E-2</v>
      </c>
      <c r="K19" s="7">
        <f>Returns!K19-Returns!$W19</f>
        <v>0.1353</v>
      </c>
      <c r="L19" s="7">
        <f>Returns!L19-Returns!$W19</f>
        <v>0.1265</v>
      </c>
      <c r="M19" s="7">
        <f>Returns!M19-Returns!$W19</f>
        <v>2.8199999999999999E-2</v>
      </c>
      <c r="N19" s="7">
        <f>Returns!N19-Returns!$W19</f>
        <v>6.3799999999999996E-2</v>
      </c>
      <c r="O19" s="7">
        <f>Returns!O19-Returns!$W19</f>
        <v>-5.9999999999999995E-4</v>
      </c>
      <c r="P19" s="7">
        <f>Returns!P19-Returns!$W19</f>
        <v>8.3199999999999996E-2</v>
      </c>
      <c r="Q19" s="7">
        <f>Returns!Q19-Returns!$W19</f>
        <v>3.7000000000000002E-3</v>
      </c>
      <c r="R19" s="7">
        <f>Returns!R19-Returns!$W19</f>
        <v>2.3800000000000002E-2</v>
      </c>
      <c r="S19" s="7">
        <f>Returns!S19-Returns!$W19</f>
        <v>4.6300000000000001E-2</v>
      </c>
      <c r="T19" s="7">
        <f>Returns!T19-Returns!$W19</f>
        <v>5.6500000000000002E-2</v>
      </c>
      <c r="U19" s="7">
        <f>Returns!V19-Returns!$W19</f>
        <v>7.2900000000000006E-2</v>
      </c>
    </row>
    <row r="20" spans="1:21" ht="14" thickBot="1" x14ac:dyDescent="0.2">
      <c r="A20" s="6">
        <v>41487</v>
      </c>
      <c r="B20" s="7">
        <f>Returns!B20-Returns!$W20</f>
        <v>-0.03</v>
      </c>
      <c r="C20" s="7">
        <f>Returns!C20-Returns!$W20</f>
        <v>-2.7400000000000001E-2</v>
      </c>
      <c r="D20" s="7">
        <f>Returns!D20-Returns!$W20</f>
        <v>-9.01E-2</v>
      </c>
      <c r="E20" s="7">
        <f>Returns!E20-Returns!$W20</f>
        <v>-2.1100000000000001E-2</v>
      </c>
      <c r="F20" s="7">
        <f>Returns!F20-Returns!$W20</f>
        <v>-3.2399999999999998E-2</v>
      </c>
      <c r="G20" s="7">
        <f>Returns!G20-Returns!$W20</f>
        <v>-6.7199999999999996E-2</v>
      </c>
      <c r="H20" s="7">
        <f>Returns!H20-Returns!$W20</f>
        <v>-4.5999999999999999E-2</v>
      </c>
      <c r="I20" s="7">
        <f>Returns!I20-Returns!$W20</f>
        <v>-2.9499999999999998E-2</v>
      </c>
      <c r="J20" s="7">
        <f>Returns!J20-Returns!$W20</f>
        <v>-7.4300000000000005E-2</v>
      </c>
      <c r="K20" s="7">
        <f>Returns!K20-Returns!$W20</f>
        <v>-3.2899999999999999E-2</v>
      </c>
      <c r="L20" s="7">
        <f>Returns!L20-Returns!$W20</f>
        <v>-5.4399999999999997E-2</v>
      </c>
      <c r="M20" s="7">
        <f>Returns!M20-Returns!$W20</f>
        <v>-1.67E-2</v>
      </c>
      <c r="N20" s="7">
        <f>Returns!N20-Returns!$W20</f>
        <v>-3.5499999999999997E-2</v>
      </c>
      <c r="O20" s="7">
        <f>Returns!O20-Returns!$W20</f>
        <v>-3.2899999999999999E-2</v>
      </c>
      <c r="P20" s="7">
        <f>Returns!P20-Returns!$W20</f>
        <v>6.4899999999999999E-2</v>
      </c>
      <c r="Q20" s="7">
        <f>Returns!Q20-Returns!$W20</f>
        <v>-7.0000000000000001E-3</v>
      </c>
      <c r="R20" s="7">
        <f>Returns!R20-Returns!$W20</f>
        <v>-5.91E-2</v>
      </c>
      <c r="S20" s="7">
        <f>Returns!S20-Returns!$W20</f>
        <v>-5.8000000000000003E-2</v>
      </c>
      <c r="T20" s="7">
        <f>Returns!T20-Returns!$W20</f>
        <v>-3.9800000000000002E-2</v>
      </c>
      <c r="U20" s="7">
        <f>Returns!V20-Returns!$W20</f>
        <v>-7.1099999999999997E-2</v>
      </c>
    </row>
    <row r="21" spans="1:21" ht="14" thickBot="1" x14ac:dyDescent="0.2">
      <c r="A21" s="6">
        <v>41518</v>
      </c>
      <c r="B21" s="7">
        <f>Returns!B21-Returns!$W21</f>
        <v>3.1600000000000003E-2</v>
      </c>
      <c r="C21" s="7">
        <f>Returns!C21-Returns!$W21</f>
        <v>5.1299999999999998E-2</v>
      </c>
      <c r="D21" s="7">
        <f>Returns!D21-Returns!$W21</f>
        <v>-4.1999999999999997E-3</v>
      </c>
      <c r="E21" s="7">
        <f>Returns!E21-Returns!$W21</f>
        <v>1.9199999999999998E-2</v>
      </c>
      <c r="F21" s="7">
        <f>Returns!F21-Returns!$W21</f>
        <v>0.1353</v>
      </c>
      <c r="G21" s="7">
        <f>Returns!G21-Returns!$W21</f>
        <v>0.11269999999999999</v>
      </c>
      <c r="H21" s="7">
        <f>Returns!H21-Returns!$W21</f>
        <v>3.4299999999999997E-2</v>
      </c>
      <c r="I21" s="7">
        <f>Returns!I21-Returns!$W21</f>
        <v>4.6300000000000001E-2</v>
      </c>
      <c r="J21" s="7">
        <f>Returns!J21-Returns!$W21</f>
        <v>0.16789999999999999</v>
      </c>
      <c r="K21" s="7">
        <f>Returns!K21-Returns!$W21</f>
        <v>-2.1999999999999999E-2</v>
      </c>
      <c r="L21" s="7">
        <f>Returns!L21-Returns!$W21</f>
        <v>1.5100000000000001E-2</v>
      </c>
      <c r="M21" s="7">
        <f>Returns!M21-Returns!$W21</f>
        <v>5.6099999999999997E-2</v>
      </c>
      <c r="N21" s="7">
        <f>Returns!N21-Returns!$W21</f>
        <v>8.8999999999999999E-3</v>
      </c>
      <c r="O21" s="7">
        <f>Returns!O21-Returns!$W21</f>
        <v>0.1162</v>
      </c>
      <c r="P21" s="7">
        <f>Returns!P21-Returns!$W21</f>
        <v>3.0999999999999999E-3</v>
      </c>
      <c r="Q21" s="7">
        <f>Returns!Q21-Returns!$W21</f>
        <v>6.7699999999999996E-2</v>
      </c>
      <c r="R21" s="7">
        <f>Returns!R21-Returns!$W21</f>
        <v>6.0199999999999997E-2</v>
      </c>
      <c r="S21" s="7">
        <f>Returns!S21-Returns!$W21</f>
        <v>1.34E-2</v>
      </c>
      <c r="T21" s="7">
        <f>Returns!T21-Returns!$W21</f>
        <v>1.9599999999999999E-2</v>
      </c>
      <c r="U21" s="7">
        <f>Returns!V21-Returns!$W21</f>
        <v>0.1366</v>
      </c>
    </row>
    <row r="22" spans="1:21" ht="14" thickBot="1" x14ac:dyDescent="0.2">
      <c r="A22" s="6">
        <v>41548</v>
      </c>
      <c r="B22" s="7">
        <f>Returns!B22-Returns!$W22</f>
        <v>4.6300000000000001E-2</v>
      </c>
      <c r="C22" s="7">
        <f>Returns!C22-Returns!$W22</f>
        <v>5.3900000000000003E-2</v>
      </c>
      <c r="D22" s="7">
        <f>Returns!D22-Returns!$W22</f>
        <v>0.10589999999999999</v>
      </c>
      <c r="E22" s="7">
        <f>Returns!E22-Returns!$W22</f>
        <v>1.1299999999999999E-2</v>
      </c>
      <c r="F22" s="7">
        <f>Returns!F22-Returns!$W22</f>
        <v>4.3900000000000002E-2</v>
      </c>
      <c r="G22" s="7">
        <f>Returns!G22-Returns!$W22</f>
        <v>0.16439999999999999</v>
      </c>
      <c r="H22" s="7">
        <f>Returns!H22-Returns!$W22</f>
        <v>0.17660000000000001</v>
      </c>
      <c r="I22" s="7">
        <f>Returns!I22-Returns!$W22</f>
        <v>0.11020000000000001</v>
      </c>
      <c r="J22" s="7">
        <f>Returns!J22-Returns!$W22</f>
        <v>1.8800000000000001E-2</v>
      </c>
      <c r="K22" s="7">
        <f>Returns!K22-Returns!$W22</f>
        <v>1.23E-2</v>
      </c>
      <c r="L22" s="7">
        <f>Returns!L22-Returns!$W22</f>
        <v>5.8400000000000001E-2</v>
      </c>
      <c r="M22" s="7">
        <f>Returns!M22-Returns!$W22</f>
        <v>0.18609999999999999</v>
      </c>
      <c r="N22" s="7">
        <f>Returns!N22-Returns!$W22</f>
        <v>-1.2699999999999999E-2</v>
      </c>
      <c r="O22" s="7">
        <f>Returns!O22-Returns!$W22</f>
        <v>-5.5399999999999998E-2</v>
      </c>
      <c r="P22" s="7">
        <f>Returns!P22-Returns!$W22</f>
        <v>0.1013</v>
      </c>
      <c r="Q22" s="7">
        <f>Returns!Q22-Returns!$W22</f>
        <v>7.5200000000000003E-2</v>
      </c>
      <c r="R22" s="7">
        <f>Returns!R22-Returns!$W22</f>
        <v>6.3600000000000004E-2</v>
      </c>
      <c r="S22" s="7">
        <f>Returns!S22-Returns!$W22</f>
        <v>3.7699999999999997E-2</v>
      </c>
      <c r="T22" s="7">
        <f>Returns!T22-Returns!$W22</f>
        <v>-4.7899999999999998E-2</v>
      </c>
      <c r="U22" s="7">
        <f>Returns!V22-Returns!$W22</f>
        <v>0.1827</v>
      </c>
    </row>
    <row r="23" spans="1:21" ht="14" thickBot="1" x14ac:dyDescent="0.2">
      <c r="A23" s="6">
        <v>41579</v>
      </c>
      <c r="B23" s="7">
        <f>Returns!B23-Returns!$W23</f>
        <v>2.9600000000000001E-2</v>
      </c>
      <c r="C23" s="7">
        <f>Returns!C23-Returns!$W23</f>
        <v>6.6100000000000006E-2</v>
      </c>
      <c r="D23" s="7">
        <f>Returns!D23-Returns!$W23</f>
        <v>4.4900000000000002E-2</v>
      </c>
      <c r="E23" s="7">
        <f>Returns!E23-Returns!$W23</f>
        <v>5.3999999999999999E-2</v>
      </c>
      <c r="F23" s="7">
        <f>Returns!F23-Returns!$W23</f>
        <v>4.7199999999999999E-2</v>
      </c>
      <c r="G23" s="7">
        <f>Returns!G23-Returns!$W23</f>
        <v>8.1299999999999997E-2</v>
      </c>
      <c r="H23" s="7">
        <f>Returns!H23-Returns!$W23</f>
        <v>2.81E-2</v>
      </c>
      <c r="I23" s="7">
        <f>Returns!I23-Returns!$W23</f>
        <v>-1.1299999999999999E-2</v>
      </c>
      <c r="J23" s="7">
        <f>Returns!J23-Returns!$W23</f>
        <v>-2.5600000000000001E-2</v>
      </c>
      <c r="K23" s="7">
        <f>Returns!K23-Returns!$W23</f>
        <v>0.13239999999999999</v>
      </c>
      <c r="L23" s="7">
        <f>Returns!L23-Returns!$W23</f>
        <v>5.9700000000000003E-2</v>
      </c>
      <c r="M23" s="7">
        <f>Returns!M23-Returns!$W23</f>
        <v>-1.95E-2</v>
      </c>
      <c r="N23" s="7">
        <f>Returns!N23-Returns!$W23</f>
        <v>2.92E-2</v>
      </c>
      <c r="O23" s="7">
        <f>Returns!O23-Returns!$W23</f>
        <v>-4.1500000000000002E-2</v>
      </c>
      <c r="P23" s="7">
        <f>Returns!P23-Returns!$W23</f>
        <v>-6.6E-3</v>
      </c>
      <c r="Q23" s="7">
        <f>Returns!Q23-Returns!$W23</f>
        <v>4.8599999999999997E-2</v>
      </c>
      <c r="R23" s="7">
        <f>Returns!R23-Returns!$W23</f>
        <v>2.8400000000000002E-2</v>
      </c>
      <c r="S23" s="7">
        <f>Returns!S23-Returns!$W23</f>
        <v>5.5500000000000001E-2</v>
      </c>
      <c r="T23" s="7">
        <f>Returns!T23-Returns!$W23</f>
        <v>0.14879999999999999</v>
      </c>
      <c r="U23" s="7">
        <f>Returns!V23-Returns!$W23</f>
        <v>7.9600000000000004E-2</v>
      </c>
    </row>
    <row r="24" spans="1:21" ht="14" thickBot="1" x14ac:dyDescent="0.2">
      <c r="A24" s="6">
        <v>41609</v>
      </c>
      <c r="B24" s="7">
        <f>Returns!B24-Returns!$W24</f>
        <v>2.5899999999999999E-2</v>
      </c>
      <c r="C24" s="7">
        <f>Returns!C24-Returns!$W24</f>
        <v>5.0500000000000003E-2</v>
      </c>
      <c r="D24" s="7">
        <f>Returns!D24-Returns!$W24</f>
        <v>3.7000000000000002E-3</v>
      </c>
      <c r="E24" s="7">
        <f>Returns!E24-Returns!$W24</f>
        <v>6.13E-2</v>
      </c>
      <c r="F24" s="7">
        <f>Returns!F24-Returns!$W24</f>
        <v>5.4600000000000003E-2</v>
      </c>
      <c r="G24" s="7">
        <f>Returns!G24-Returns!$W24</f>
        <v>1.3100000000000001E-2</v>
      </c>
      <c r="H24" s="7">
        <f>Returns!H24-Returns!$W24</f>
        <v>5.7700000000000001E-2</v>
      </c>
      <c r="I24" s="7">
        <f>Returns!I24-Returns!$W24</f>
        <v>7.8299999999999995E-2</v>
      </c>
      <c r="J24" s="7">
        <f>Returns!J24-Returns!$W24</f>
        <v>2.1999999999999999E-2</v>
      </c>
      <c r="K24" s="7">
        <f>Returns!K24-Returns!$W24</f>
        <v>-1.52E-2</v>
      </c>
      <c r="L24" s="7">
        <f>Returns!L24-Returns!$W24</f>
        <v>3.6799999999999999E-2</v>
      </c>
      <c r="M24" s="7">
        <f>Returns!M24-Returns!$W24</f>
        <v>-2.98E-2</v>
      </c>
      <c r="N24" s="7">
        <f>Returns!N24-Returns!$W24</f>
        <v>2.0199999999999999E-2</v>
      </c>
      <c r="O24" s="7">
        <f>Returns!O24-Returns!$W24</f>
        <v>8.6099999999999996E-2</v>
      </c>
      <c r="P24" s="7">
        <f>Returns!P24-Returns!$W24</f>
        <v>-3.39E-2</v>
      </c>
      <c r="Q24" s="7">
        <f>Returns!Q24-Returns!$W24</f>
        <v>2.64E-2</v>
      </c>
      <c r="R24" s="7">
        <f>Returns!R24-Returns!$W24</f>
        <v>9.64E-2</v>
      </c>
      <c r="S24" s="7">
        <f>Returns!S24-Returns!$W24</f>
        <v>-2.3E-2</v>
      </c>
      <c r="T24" s="7">
        <f>Returns!T24-Returns!$W24</f>
        <v>-2.6599999999999999E-2</v>
      </c>
      <c r="U24" s="7">
        <f>Returns!V24-Returns!$W24</f>
        <v>1.5599999999999999E-2</v>
      </c>
    </row>
    <row r="25" spans="1:21" ht="14" thickBot="1" x14ac:dyDescent="0.2">
      <c r="A25" s="6">
        <v>41640</v>
      </c>
      <c r="B25" s="7">
        <f>Returns!B25-Returns!$W25</f>
        <v>-3.5200000000000002E-2</v>
      </c>
      <c r="C25" s="7">
        <f>Returns!C25-Returns!$W25</f>
        <v>-8.5999999999999993E-2</v>
      </c>
      <c r="D25" s="7">
        <f>Returns!D25-Returns!$W25</f>
        <v>-3.8199999999999998E-2</v>
      </c>
      <c r="E25" s="7">
        <f>Returns!E25-Returns!$W25</f>
        <v>-2.8500000000000001E-2</v>
      </c>
      <c r="F25" s="7">
        <f>Returns!F25-Returns!$W25</f>
        <v>-1.15E-2</v>
      </c>
      <c r="G25" s="7">
        <f>Returns!G25-Returns!$W25</f>
        <v>-0.10059999999999999</v>
      </c>
      <c r="H25" s="7">
        <f>Returns!H25-Returns!$W25</f>
        <v>5.3800000000000001E-2</v>
      </c>
      <c r="I25" s="7">
        <f>Returns!I25-Returns!$W25</f>
        <v>-9.0300000000000005E-2</v>
      </c>
      <c r="J25" s="7">
        <f>Returns!J25-Returns!$W25</f>
        <v>-4.8599999999999997E-2</v>
      </c>
      <c r="K25" s="7">
        <f>Returns!K25-Returns!$W25</f>
        <v>7.5800000000000006E-2</v>
      </c>
      <c r="L25" s="7">
        <f>Returns!L25-Returns!$W25</f>
        <v>-8.1000000000000003E-2</v>
      </c>
      <c r="M25" s="7">
        <f>Returns!M25-Returns!$W25</f>
        <v>2.7699999999999999E-2</v>
      </c>
      <c r="N25" s="7">
        <f>Returns!N25-Returns!$W25</f>
        <v>-0.10630000000000001</v>
      </c>
      <c r="O25" s="7">
        <f>Returns!O25-Returns!$W25</f>
        <v>-3.04E-2</v>
      </c>
      <c r="P25" s="7">
        <f>Returns!P25-Returns!$W25</f>
        <v>-3.4299999999999997E-2</v>
      </c>
      <c r="Q25" s="7">
        <f>Returns!Q25-Returns!$W25</f>
        <v>-9.3700000000000006E-2</v>
      </c>
      <c r="R25" s="7">
        <f>Returns!R25-Returns!$W25</f>
        <v>-4.9599999999999998E-2</v>
      </c>
      <c r="S25" s="7">
        <f>Returns!S25-Returns!$W25</f>
        <v>-5.0999999999999997E-2</v>
      </c>
      <c r="T25" s="7">
        <f>Returns!T25-Returns!$W25</f>
        <v>-0.1074</v>
      </c>
      <c r="U25" s="7">
        <f>Returns!V25-Returns!$W25</f>
        <v>0.112</v>
      </c>
    </row>
    <row r="26" spans="1:21" ht="14" thickBot="1" x14ac:dyDescent="0.2">
      <c r="A26" s="6">
        <v>41671</v>
      </c>
      <c r="B26" s="7">
        <f>Returns!B26-Returns!$W26</f>
        <v>4.5499999999999999E-2</v>
      </c>
      <c r="C26" s="7">
        <f>Returns!C26-Returns!$W26</f>
        <v>5.79E-2</v>
      </c>
      <c r="D26" s="7">
        <f>Returns!D26-Returns!$W26</f>
        <v>8.5099999999999995E-2</v>
      </c>
      <c r="E26" s="7">
        <f>Returns!E26-Returns!$W26</f>
        <v>4.3400000000000001E-2</v>
      </c>
      <c r="F26" s="7">
        <f>Returns!F26-Returns!$W26</f>
        <v>0.1595</v>
      </c>
      <c r="G26" s="7">
        <f>Returns!G26-Returns!$W26</f>
        <v>9.4999999999999998E-3</v>
      </c>
      <c r="H26" s="7">
        <f>Returns!H26-Returns!$W26</f>
        <v>2.9399999999999999E-2</v>
      </c>
      <c r="I26" s="7">
        <f>Returns!I26-Returns!$W26</f>
        <v>3.4500000000000003E-2</v>
      </c>
      <c r="J26" s="7">
        <f>Returns!J26-Returns!$W26</f>
        <v>0.13320000000000001</v>
      </c>
      <c r="K26" s="7">
        <f>Returns!K26-Returns!$W26</f>
        <v>-1.3100000000000001E-2</v>
      </c>
      <c r="L26" s="7">
        <f>Returns!L26-Returns!$W26</f>
        <v>1.2999999999999999E-3</v>
      </c>
      <c r="M26" s="7">
        <f>Returns!M26-Returns!$W26</f>
        <v>0.1172</v>
      </c>
      <c r="N26" s="7">
        <f>Returns!N26-Returns!$W26</f>
        <v>4.2299999999999997E-2</v>
      </c>
      <c r="O26" s="7">
        <f>Returns!O26-Returns!$W26</f>
        <v>0.1047</v>
      </c>
      <c r="P26" s="7">
        <f>Returns!P26-Returns!$W26</f>
        <v>0.16300000000000001</v>
      </c>
      <c r="Q26" s="7">
        <f>Returns!Q26-Returns!$W26</f>
        <v>1.2800000000000001E-2</v>
      </c>
      <c r="R26" s="7">
        <f>Returns!R26-Returns!$W26</f>
        <v>0.1129</v>
      </c>
      <c r="S26" s="7">
        <f>Returns!S26-Returns!$W26</f>
        <v>2.9999999999999997E-4</v>
      </c>
      <c r="T26" s="7">
        <f>Returns!T26-Returns!$W26</f>
        <v>0.1032</v>
      </c>
      <c r="U26" s="7">
        <f>Returns!V26-Returns!$W26</f>
        <v>7.1099999999999997E-2</v>
      </c>
    </row>
    <row r="27" spans="1:21" ht="14" thickBot="1" x14ac:dyDescent="0.2">
      <c r="A27" s="6">
        <v>41699</v>
      </c>
      <c r="B27" s="7">
        <f>Returns!B27-Returns!$W27</f>
        <v>8.3000000000000001E-3</v>
      </c>
      <c r="C27" s="7">
        <f>Returns!C27-Returns!$W27</f>
        <v>6.8999999999999999E-3</v>
      </c>
      <c r="D27" s="7">
        <f>Returns!D27-Returns!$W27</f>
        <v>-3.1899999999999998E-2</v>
      </c>
      <c r="E27" s="7">
        <f>Returns!E27-Returns!$W27</f>
        <v>-4.36E-2</v>
      </c>
      <c r="F27" s="7">
        <f>Returns!F27-Returns!$W27</f>
        <v>-4.2099999999999999E-2</v>
      </c>
      <c r="G27" s="7">
        <f>Returns!G27-Returns!$W27</f>
        <v>-7.1099999999999997E-2</v>
      </c>
      <c r="H27" s="7">
        <f>Returns!H27-Returns!$W27</f>
        <v>-8.2699999999999996E-2</v>
      </c>
      <c r="I27" s="7">
        <f>Returns!I27-Returns!$W27</f>
        <v>6.8699999999999997E-2</v>
      </c>
      <c r="J27" s="7">
        <f>Returns!J27-Returns!$W27</f>
        <v>7.6999999999999999E-2</v>
      </c>
      <c r="K27" s="7">
        <f>Returns!K27-Returns!$W27</f>
        <v>4.1200000000000001E-2</v>
      </c>
      <c r="L27" s="7">
        <f>Returns!L27-Returns!$W27</f>
        <v>0.1028</v>
      </c>
      <c r="M27" s="7">
        <f>Returns!M27-Returns!$W27</f>
        <v>2.75E-2</v>
      </c>
      <c r="N27" s="7">
        <f>Returns!N27-Returns!$W27</f>
        <v>3.1E-2</v>
      </c>
      <c r="O27" s="7">
        <f>Returns!O27-Returns!$W27</f>
        <v>-6.0100000000000001E-2</v>
      </c>
      <c r="P27" s="7">
        <f>Returns!P27-Returns!$W27</f>
        <v>3.5900000000000001E-2</v>
      </c>
      <c r="Q27" s="7">
        <f>Returns!Q27-Returns!$W27</f>
        <v>1.6799999999999999E-2</v>
      </c>
      <c r="R27" s="7">
        <f>Returns!R27-Returns!$W27</f>
        <v>-9.1999999999999998E-3</v>
      </c>
      <c r="S27" s="7">
        <f>Returns!S27-Returns!$W27</f>
        <v>2.98E-2</v>
      </c>
      <c r="T27" s="7">
        <f>Returns!T27-Returns!$W27</f>
        <v>1.77E-2</v>
      </c>
      <c r="U27" s="7">
        <f>Returns!V27-Returns!$W27</f>
        <v>5.3999999999999999E-2</v>
      </c>
    </row>
    <row r="28" spans="1:21" ht="14" thickBot="1" x14ac:dyDescent="0.2">
      <c r="A28" s="6">
        <v>41730</v>
      </c>
      <c r="B28" s="7">
        <f>Returns!B28-Returns!$W28</f>
        <v>7.0000000000000001E-3</v>
      </c>
      <c r="C28" s="7">
        <f>Returns!C28-Returns!$W28</f>
        <v>2.53E-2</v>
      </c>
      <c r="D28" s="7">
        <f>Returns!D28-Returns!$W28</f>
        <v>1.1900000000000001E-2</v>
      </c>
      <c r="E28" s="7">
        <f>Returns!E28-Returns!$W28</f>
        <v>1.84E-2</v>
      </c>
      <c r="F28" s="7">
        <f>Returns!F28-Returns!$W28</f>
        <v>-6.1600000000000002E-2</v>
      </c>
      <c r="G28" s="7">
        <f>Returns!G28-Returns!$W28</f>
        <v>-9.5799999999999996E-2</v>
      </c>
      <c r="H28" s="7">
        <f>Returns!H28-Returns!$W28</f>
        <v>-5.4399999999999997E-2</v>
      </c>
      <c r="I28" s="7">
        <f>Returns!I28-Returns!$W28</f>
        <v>7.7999999999999996E-3</v>
      </c>
      <c r="J28" s="7">
        <f>Returns!J28-Returns!$W28</f>
        <v>-6.6600000000000006E-2</v>
      </c>
      <c r="K28" s="7">
        <f>Returns!K28-Returns!$W28</f>
        <v>-0.1198</v>
      </c>
      <c r="L28" s="7">
        <f>Returns!L28-Returns!$W28</f>
        <v>-3.5400000000000001E-2</v>
      </c>
      <c r="M28" s="7">
        <f>Returns!M28-Returns!$W28</f>
        <v>7.51E-2</v>
      </c>
      <c r="N28" s="7">
        <f>Returns!N28-Returns!$W28</f>
        <v>5.5599999999999997E-2</v>
      </c>
      <c r="O28" s="7">
        <f>Returns!O28-Returns!$W28</f>
        <v>-6.1699999999999998E-2</v>
      </c>
      <c r="P28" s="7">
        <f>Returns!P28-Returns!$W28</f>
        <v>7.0999999999999994E-2</v>
      </c>
      <c r="Q28" s="7">
        <f>Returns!Q28-Returns!$W28</f>
        <v>1.15E-2</v>
      </c>
      <c r="R28" s="7">
        <f>Returns!R28-Returns!$W28</f>
        <v>-9.1000000000000004E-3</v>
      </c>
      <c r="S28" s="7">
        <f>Returns!S28-Returns!$W28</f>
        <v>4.2900000000000001E-2</v>
      </c>
      <c r="T28" s="7">
        <f>Returns!T28-Returns!$W28</f>
        <v>2.6200000000000001E-2</v>
      </c>
      <c r="U28" s="7">
        <f>Returns!V28-Returns!$W28</f>
        <v>2.3699999999999999E-2</v>
      </c>
    </row>
    <row r="29" spans="1:21" ht="14" thickBot="1" x14ac:dyDescent="0.2">
      <c r="A29" s="6">
        <v>41760</v>
      </c>
      <c r="B29" s="7">
        <f>Returns!B29-Returns!$W29</f>
        <v>2.3199999999999998E-2</v>
      </c>
      <c r="C29" s="7">
        <f>Returns!C29-Returns!$W29</f>
        <v>3.1199999999999999E-2</v>
      </c>
      <c r="D29" s="7">
        <f>Returns!D29-Returns!$W29</f>
        <v>3.2800000000000003E-2</v>
      </c>
      <c r="E29" s="7">
        <f>Returns!E29-Returns!$W29</f>
        <v>1.5299999999999999E-2</v>
      </c>
      <c r="F29" s="7">
        <f>Returns!F29-Returns!$W29</f>
        <v>4.6199999999999998E-2</v>
      </c>
      <c r="G29" s="7">
        <f>Returns!G29-Returns!$W29</f>
        <v>2.7699999999999999E-2</v>
      </c>
      <c r="H29" s="7">
        <f>Returns!H29-Returns!$W29</f>
        <v>6.3100000000000003E-2</v>
      </c>
      <c r="I29" s="7">
        <f>Returns!I29-Returns!$W29</f>
        <v>3.32E-2</v>
      </c>
      <c r="J29" s="7">
        <f>Returns!J29-Returns!$W29</f>
        <v>6.4600000000000005E-2</v>
      </c>
      <c r="K29" s="7">
        <f>Returns!K29-Returns!$W29</f>
        <v>0</v>
      </c>
      <c r="L29" s="7">
        <f>Returns!L29-Returns!$W29</f>
        <v>2.0400000000000001E-2</v>
      </c>
      <c r="M29" s="7">
        <f>Returns!M29-Returns!$W29</f>
        <v>1.0999999999999999E-2</v>
      </c>
      <c r="N29" s="7">
        <f>Returns!N29-Returns!$W29</f>
        <v>-1.34E-2</v>
      </c>
      <c r="O29" s="7">
        <f>Returns!O29-Returns!$W29</f>
        <v>-2.12E-2</v>
      </c>
      <c r="P29" s="7">
        <f>Returns!P29-Returns!$W29</f>
        <v>2.4899999999999999E-2</v>
      </c>
      <c r="Q29" s="7">
        <f>Returns!Q29-Returns!$W29</f>
        <v>6.1600000000000002E-2</v>
      </c>
      <c r="R29" s="7">
        <f>Returns!R29-Returns!$W29</f>
        <v>5.8900000000000001E-2</v>
      </c>
      <c r="S29" s="7">
        <f>Returns!S29-Returns!$W29</f>
        <v>-3.09E-2</v>
      </c>
      <c r="T29" s="7">
        <f>Returns!T29-Returns!$W29</f>
        <v>4.1999999999999997E-3</v>
      </c>
      <c r="U29" s="7">
        <f>Returns!V29-Returns!$W29</f>
        <v>9.4299999999999995E-2</v>
      </c>
    </row>
    <row r="30" spans="1:21" ht="14" thickBot="1" x14ac:dyDescent="0.2">
      <c r="A30" s="6">
        <v>41791</v>
      </c>
      <c r="B30" s="7">
        <f>Returns!B30-Returns!$W30</f>
        <v>2.06E-2</v>
      </c>
      <c r="C30" s="7">
        <f>Returns!C30-Returns!$W30</f>
        <v>4.7999999999999996E-3</v>
      </c>
      <c r="D30" s="7">
        <f>Returns!D30-Returns!$W30</f>
        <v>2.2200000000000001E-2</v>
      </c>
      <c r="E30" s="7">
        <f>Returns!E30-Returns!$W30</f>
        <v>-7.4999999999999997E-3</v>
      </c>
      <c r="F30" s="7">
        <f>Returns!F30-Returns!$W30</f>
        <v>0.1212</v>
      </c>
      <c r="G30" s="7">
        <f>Returns!G30-Returns!$W30</f>
        <v>3.9100000000000003E-2</v>
      </c>
      <c r="H30" s="7">
        <f>Returns!H30-Returns!$W30</f>
        <v>2.75E-2</v>
      </c>
      <c r="I30" s="7">
        <f>Returns!I30-Returns!$W30</f>
        <v>-1.8499999999999999E-2</v>
      </c>
      <c r="J30" s="7">
        <f>Returns!J30-Returns!$W30</f>
        <v>0.1169</v>
      </c>
      <c r="K30" s="7">
        <f>Returns!K30-Returns!$W30</f>
        <v>1.5800000000000002E-2</v>
      </c>
      <c r="L30" s="7">
        <f>Returns!L30-Returns!$W30</f>
        <v>8.4500000000000006E-2</v>
      </c>
      <c r="M30" s="7">
        <f>Returns!M30-Returns!$W30</f>
        <v>5.57E-2</v>
      </c>
      <c r="N30" s="7">
        <f>Returns!N30-Returns!$W30</f>
        <v>6.3200000000000006E-2</v>
      </c>
      <c r="O30" s="7">
        <f>Returns!O30-Returns!$W30</f>
        <v>-1.32E-2</v>
      </c>
      <c r="P30" s="7">
        <f>Returns!P30-Returns!$W30</f>
        <v>0.1011</v>
      </c>
      <c r="Q30" s="7">
        <f>Returns!Q30-Returns!$W30</f>
        <v>-1.17E-2</v>
      </c>
      <c r="R30" s="7">
        <f>Returns!R30-Returns!$W30</f>
        <v>2.06E-2</v>
      </c>
      <c r="S30" s="7">
        <f>Returns!S30-Returns!$W30</f>
        <v>-2.2100000000000002E-2</v>
      </c>
      <c r="T30" s="7">
        <f>Returns!T30-Returns!$W30</f>
        <v>5.0299999999999997E-2</v>
      </c>
      <c r="U30" s="7">
        <f>Returns!V30-Returns!$W30</f>
        <v>1.78E-2</v>
      </c>
    </row>
    <row r="31" spans="1:21" ht="14" thickBot="1" x14ac:dyDescent="0.2">
      <c r="A31" s="6">
        <v>41821</v>
      </c>
      <c r="B31" s="7">
        <f>Returns!B31-Returns!$W31</f>
        <v>-1.34E-2</v>
      </c>
      <c r="C31" s="7">
        <f>Returns!C31-Returns!$W31</f>
        <v>-1.6400000000000001E-2</v>
      </c>
      <c r="D31" s="7">
        <f>Returns!D31-Returns!$W31</f>
        <v>3.5400000000000001E-2</v>
      </c>
      <c r="E31" s="7">
        <f>Returns!E31-Returns!$W31</f>
        <v>-1.9300000000000001E-2</v>
      </c>
      <c r="F31" s="7">
        <f>Returns!F31-Returns!$W31</f>
        <v>-4.2999999999999997E-2</v>
      </c>
      <c r="G31" s="7">
        <f>Returns!G31-Returns!$W31</f>
        <v>-3.6299999999999999E-2</v>
      </c>
      <c r="H31" s="7">
        <f>Returns!H31-Returns!$W31</f>
        <v>-6.4000000000000003E-3</v>
      </c>
      <c r="I31" s="7">
        <f>Returns!I31-Returns!$W31</f>
        <v>5.1900000000000002E-2</v>
      </c>
      <c r="J31" s="7">
        <f>Returns!J31-Returns!$W31</f>
        <v>-7.0499999999999993E-2</v>
      </c>
      <c r="K31" s="7">
        <f>Returns!K31-Returns!$W31</f>
        <v>-7.7999999999999996E-3</v>
      </c>
      <c r="L31" s="7">
        <f>Returns!L31-Returns!$W31</f>
        <v>4.6100000000000002E-2</v>
      </c>
      <c r="M31" s="7">
        <f>Returns!M31-Returns!$W31</f>
        <v>-7.4099999999999999E-2</v>
      </c>
      <c r="N31" s="7">
        <f>Returns!N31-Returns!$W31</f>
        <v>-0.01</v>
      </c>
      <c r="O31" s="7">
        <f>Returns!O31-Returns!$W31</f>
        <v>5.5300000000000002E-2</v>
      </c>
      <c r="P31" s="7">
        <f>Returns!P31-Returns!$W31</f>
        <v>-2.8400000000000002E-2</v>
      </c>
      <c r="Q31" s="7">
        <f>Returns!Q31-Returns!$W31</f>
        <v>-5.4300000000000001E-2</v>
      </c>
      <c r="R31" s="7">
        <f>Returns!R31-Returns!$W31</f>
        <v>1.6000000000000001E-3</v>
      </c>
      <c r="S31" s="7">
        <f>Returns!S31-Returns!$W31</f>
        <v>-1.9800000000000002E-2</v>
      </c>
      <c r="T31" s="7">
        <f>Returns!T31-Returns!$W31</f>
        <v>-0.14149999999999999</v>
      </c>
      <c r="U31" s="7">
        <f>Returns!V31-Returns!$W31</f>
        <v>5.2900000000000003E-2</v>
      </c>
    </row>
    <row r="32" spans="1:21" ht="14" thickBot="1" x14ac:dyDescent="0.2">
      <c r="A32" s="6">
        <v>41852</v>
      </c>
      <c r="B32" s="7">
        <f>Returns!B32-Returns!$W32</f>
        <v>3.95E-2</v>
      </c>
      <c r="C32" s="7">
        <f>Returns!C32-Returns!$W32</f>
        <v>2.8199999999999999E-2</v>
      </c>
      <c r="D32" s="7">
        <f>Returns!D32-Returns!$W32</f>
        <v>2.8E-3</v>
      </c>
      <c r="E32" s="7">
        <f>Returns!E32-Returns!$W32</f>
        <v>2.2499999999999999E-2</v>
      </c>
      <c r="F32" s="7">
        <f>Returns!F32-Returns!$W32</f>
        <v>3.8300000000000001E-2</v>
      </c>
      <c r="G32" s="7">
        <f>Returns!G32-Returns!$W32</f>
        <v>8.3199999999999996E-2</v>
      </c>
      <c r="H32" s="7">
        <f>Returns!H32-Returns!$W32</f>
        <v>0</v>
      </c>
      <c r="I32" s="7">
        <f>Returns!I32-Returns!$W32</f>
        <v>7.9799999999999996E-2</v>
      </c>
      <c r="J32" s="7">
        <f>Returns!J32-Returns!$W32</f>
        <v>0.1076</v>
      </c>
      <c r="K32" s="7">
        <f>Returns!K32-Returns!$W32</f>
        <v>5.5100000000000003E-2</v>
      </c>
      <c r="L32" s="7">
        <f>Returns!L32-Returns!$W32</f>
        <v>3.5999999999999999E-3</v>
      </c>
      <c r="M32" s="7">
        <f>Returns!M32-Returns!$W32</f>
        <v>5.4000000000000003E-3</v>
      </c>
      <c r="N32" s="7">
        <f>Returns!N32-Returns!$W32</f>
        <v>1.01E-2</v>
      </c>
      <c r="O32" s="7">
        <f>Returns!O32-Returns!$W32</f>
        <v>5.0500000000000003E-2</v>
      </c>
      <c r="P32" s="7">
        <f>Returns!P32-Returns!$W32</f>
        <v>-1.78E-2</v>
      </c>
      <c r="Q32" s="7">
        <f>Returns!Q32-Returns!$W32</f>
        <v>9.4999999999999998E-3</v>
      </c>
      <c r="R32" s="7">
        <f>Returns!R32-Returns!$W32</f>
        <v>4.6600000000000003E-2</v>
      </c>
      <c r="S32" s="7">
        <f>Returns!S32-Returns!$W32</f>
        <v>3.2899999999999999E-2</v>
      </c>
      <c r="T32" s="7">
        <f>Returns!T32-Returns!$W32</f>
        <v>4.3700000000000003E-2</v>
      </c>
      <c r="U32" s="7">
        <f>Returns!V32-Returns!$W32</f>
        <v>0.1341</v>
      </c>
    </row>
    <row r="33" spans="1:21" ht="14" thickBot="1" x14ac:dyDescent="0.2">
      <c r="A33" s="6">
        <v>41883</v>
      </c>
      <c r="B33" s="7">
        <f>Returns!B33-Returns!$W33</f>
        <v>-1.38E-2</v>
      </c>
      <c r="C33" s="7">
        <f>Returns!C33-Returns!$W33</f>
        <v>-1.61E-2</v>
      </c>
      <c r="D33" s="7">
        <f>Returns!D33-Returns!$W33</f>
        <v>-1.54E-2</v>
      </c>
      <c r="E33" s="7">
        <f>Returns!E33-Returns!$W33</f>
        <v>3.2000000000000002E-3</v>
      </c>
      <c r="F33" s="7">
        <f>Returns!F33-Returns!$W33</f>
        <v>-3.7699999999999997E-2</v>
      </c>
      <c r="G33" s="7">
        <f>Returns!G33-Returns!$W33</f>
        <v>-4.9000000000000002E-2</v>
      </c>
      <c r="H33" s="7">
        <f>Returns!H33-Returns!$W33</f>
        <v>1.01E-2</v>
      </c>
      <c r="I33" s="7">
        <f>Returns!I33-Returns!$W33</f>
        <v>2.4899999999999999E-2</v>
      </c>
      <c r="J33" s="7">
        <f>Returns!J33-Returns!$W33</f>
        <v>-6.4899999999999999E-2</v>
      </c>
      <c r="K33" s="7">
        <f>Returns!K33-Returns!$W33</f>
        <v>6.2899999999999998E-2</v>
      </c>
      <c r="L33" s="7">
        <f>Returns!L33-Returns!$W33</f>
        <v>-1.15E-2</v>
      </c>
      <c r="M33" s="7">
        <f>Returns!M33-Returns!$W33</f>
        <v>-5.8999999999999997E-2</v>
      </c>
      <c r="N33" s="7">
        <f>Returns!N33-Returns!$W33</f>
        <v>-7.8299999999999995E-2</v>
      </c>
      <c r="O33" s="7">
        <f>Returns!O33-Returns!$W33</f>
        <v>2.0400000000000001E-2</v>
      </c>
      <c r="P33" s="7">
        <f>Returns!P33-Returns!$W33</f>
        <v>-4.5900000000000003E-2</v>
      </c>
      <c r="Q33" s="7">
        <f>Returns!Q33-Returns!$W33</f>
        <v>9.9000000000000008E-3</v>
      </c>
      <c r="R33" s="7">
        <f>Returns!R33-Returns!$W33</f>
        <v>-9.4999999999999998E-3</v>
      </c>
      <c r="S33" s="7">
        <f>Returns!S33-Returns!$W33</f>
        <v>1.2800000000000001E-2</v>
      </c>
      <c r="T33" s="7">
        <f>Returns!T33-Returns!$W33</f>
        <v>-6.1999999999999998E-3</v>
      </c>
      <c r="U33" s="7">
        <f>Returns!V33-Returns!$W33</f>
        <v>5.5E-2</v>
      </c>
    </row>
    <row r="34" spans="1:21" ht="14" thickBot="1" x14ac:dyDescent="0.2">
      <c r="A34" s="6">
        <v>41913</v>
      </c>
      <c r="B34" s="7">
        <f>Returns!B34-Returns!$W34</f>
        <v>2.3599999999999999E-2</v>
      </c>
      <c r="C34" s="7">
        <f>Returns!C34-Returns!$W34</f>
        <v>8.5300000000000001E-2</v>
      </c>
      <c r="D34" s="7">
        <f>Returns!D34-Returns!$W34</f>
        <v>5.3699999999999998E-2</v>
      </c>
      <c r="E34" s="7">
        <f>Returns!E34-Returns!$W34</f>
        <v>1.11E-2</v>
      </c>
      <c r="F34" s="7">
        <f>Returns!F34-Returns!$W34</f>
        <v>1.34E-2</v>
      </c>
      <c r="G34" s="7">
        <f>Returns!G34-Returns!$W34</f>
        <v>-5.2699999999999997E-2</v>
      </c>
      <c r="H34" s="7">
        <f>Returns!H34-Returns!$W34</f>
        <v>-3.1699999999999999E-2</v>
      </c>
      <c r="I34" s="7">
        <f>Returns!I34-Returns!$W34</f>
        <v>-8.0199999999999994E-2</v>
      </c>
      <c r="J34" s="7">
        <f>Returns!J34-Returns!$W34</f>
        <v>2.2200000000000001E-2</v>
      </c>
      <c r="K34" s="7">
        <f>Returns!K34-Returns!$W34</f>
        <v>6.4999999999999997E-3</v>
      </c>
      <c r="L34" s="7">
        <f>Returns!L34-Returns!$W34</f>
        <v>4.4000000000000003E-3</v>
      </c>
      <c r="M34" s="7">
        <f>Returns!M34-Returns!$W34</f>
        <v>-0.18329999999999999</v>
      </c>
      <c r="N34" s="7">
        <f>Returns!N34-Returns!$W34</f>
        <v>5.3E-3</v>
      </c>
      <c r="O34" s="7">
        <f>Returns!O34-Returns!$W34</f>
        <v>-7.2900000000000006E-2</v>
      </c>
      <c r="P34" s="7">
        <f>Returns!P34-Returns!$W34</f>
        <v>-0.1452</v>
      </c>
      <c r="Q34" s="7">
        <f>Returns!Q34-Returns!$W34</f>
        <v>6.7400000000000002E-2</v>
      </c>
      <c r="R34" s="7">
        <f>Returns!R34-Returns!$W34</f>
        <v>2.64E-2</v>
      </c>
      <c r="S34" s="7">
        <f>Returns!S34-Returns!$W34</f>
        <v>-2.5999999999999999E-3</v>
      </c>
      <c r="T34" s="7">
        <f>Returns!T34-Returns!$W34</f>
        <v>4.0000000000000001E-3</v>
      </c>
      <c r="U34" s="7">
        <f>Returns!V34-Returns!$W34</f>
        <v>2.1000000000000001E-2</v>
      </c>
    </row>
    <row r="35" spans="1:21" ht="14" thickBot="1" x14ac:dyDescent="0.2">
      <c r="A35" s="6">
        <v>41944</v>
      </c>
      <c r="B35" s="7">
        <f>Returns!B35-Returns!$W35</f>
        <v>2.75E-2</v>
      </c>
      <c r="C35" s="7">
        <f>Returns!C35-Returns!$W35</f>
        <v>4.6699999999999998E-2</v>
      </c>
      <c r="D35" s="7">
        <f>Returns!D35-Returns!$W35</f>
        <v>2.1100000000000001E-2</v>
      </c>
      <c r="E35" s="7">
        <f>Returns!E35-Returns!$W35</f>
        <v>6.4199999999999993E-2</v>
      </c>
      <c r="F35" s="7">
        <f>Returns!F35-Returns!$W35</f>
        <v>5.0799999999999998E-2</v>
      </c>
      <c r="G35" s="7">
        <f>Returns!G35-Returns!$W35</f>
        <v>0.1086</v>
      </c>
      <c r="H35" s="7">
        <f>Returns!H35-Returns!$W35</f>
        <v>-3.09E-2</v>
      </c>
      <c r="I35" s="7">
        <f>Returns!I35-Returns!$W35</f>
        <v>0.126</v>
      </c>
      <c r="J35" s="7">
        <f>Returns!J35-Returns!$W35</f>
        <v>9.3600000000000003E-2</v>
      </c>
      <c r="K35" s="7">
        <f>Returns!K35-Returns!$W35</f>
        <v>-7.0000000000000001E-3</v>
      </c>
      <c r="L35" s="7">
        <f>Returns!L35-Returns!$W35</f>
        <v>3.3799999999999997E-2</v>
      </c>
      <c r="M35" s="7">
        <f>Returns!M35-Returns!$W35</f>
        <v>7.6300000000000007E-2</v>
      </c>
      <c r="N35" s="7">
        <f>Returns!N35-Returns!$W35</f>
        <v>-8.4000000000000005E-2</v>
      </c>
      <c r="O35" s="7">
        <f>Returns!O35-Returns!$W35</f>
        <v>4.53E-2</v>
      </c>
      <c r="P35" s="7">
        <f>Returns!P35-Returns!$W35</f>
        <v>-0.23469999999999999</v>
      </c>
      <c r="Q35" s="7">
        <f>Returns!Q35-Returns!$W35</f>
        <v>5.4300000000000001E-2</v>
      </c>
      <c r="R35" s="7">
        <f>Returns!R35-Returns!$W35</f>
        <v>1.24E-2</v>
      </c>
      <c r="S35" s="7">
        <f>Returns!S35-Returns!$W35</f>
        <v>0.14779999999999999</v>
      </c>
      <c r="T35" s="7">
        <f>Returns!T35-Returns!$W35</f>
        <v>7.5499999999999998E-2</v>
      </c>
      <c r="U35" s="7">
        <f>Returns!V35-Returns!$W35</f>
        <v>0.21290000000000001</v>
      </c>
    </row>
    <row r="36" spans="1:21" ht="14" thickBot="1" x14ac:dyDescent="0.2">
      <c r="A36" s="6">
        <v>41974</v>
      </c>
      <c r="B36" s="7">
        <f>Returns!B36-Returns!$W36</f>
        <v>-2.5000000000000001E-3</v>
      </c>
      <c r="C36" s="7">
        <f>Returns!C36-Returns!$W36</f>
        <v>2.64E-2</v>
      </c>
      <c r="D36" s="7">
        <f>Returns!D36-Returns!$W36</f>
        <v>1.15E-2</v>
      </c>
      <c r="E36" s="7">
        <f>Returns!E36-Returns!$W36</f>
        <v>3.4500000000000003E-2</v>
      </c>
      <c r="F36" s="7">
        <f>Returns!F36-Returns!$W36</f>
        <v>-1.3299999999999999E-2</v>
      </c>
      <c r="G36" s="7">
        <f>Returns!G36-Returns!$W36</f>
        <v>-8.3500000000000005E-2</v>
      </c>
      <c r="H36" s="7">
        <f>Returns!H36-Returns!$W36</f>
        <v>-2.8500000000000001E-2</v>
      </c>
      <c r="I36" s="7">
        <f>Returns!I36-Returns!$W36</f>
        <v>-1.29E-2</v>
      </c>
      <c r="J36" s="7">
        <f>Returns!J36-Returns!$W36</f>
        <v>3.6200000000000003E-2</v>
      </c>
      <c r="K36" s="7">
        <f>Returns!K36-Returns!$W36</f>
        <v>5.2999999999999999E-2</v>
      </c>
      <c r="L36" s="7">
        <f>Returns!L36-Returns!$W36</f>
        <v>1.35E-2</v>
      </c>
      <c r="M36" s="7">
        <f>Returns!M36-Returns!$W36</f>
        <v>-1.6299999999999999E-2</v>
      </c>
      <c r="N36" s="7">
        <f>Returns!N36-Returns!$W36</f>
        <v>3.04E-2</v>
      </c>
      <c r="O36" s="7">
        <f>Returns!O36-Returns!$W36</f>
        <v>2.2599999999999999E-2</v>
      </c>
      <c r="P36" s="7">
        <f>Returns!P36-Returns!$W36</f>
        <v>-6.3799999999999996E-2</v>
      </c>
      <c r="Q36" s="7">
        <f>Returns!Q36-Returns!$W36</f>
        <v>1.14E-2</v>
      </c>
      <c r="R36" s="7">
        <f>Returns!R36-Returns!$W36</f>
        <v>3.1099999999999999E-2</v>
      </c>
      <c r="S36" s="7">
        <f>Returns!S36-Returns!$W36</f>
        <v>-1.35E-2</v>
      </c>
      <c r="T36" s="7">
        <f>Returns!T36-Returns!$W36</f>
        <v>-5.7000000000000002E-2</v>
      </c>
      <c r="U36" s="7">
        <f>Returns!V36-Returns!$W36</f>
        <v>1.34E-2</v>
      </c>
    </row>
    <row r="37" spans="1:21" ht="14" thickBot="1" x14ac:dyDescent="0.2">
      <c r="A37" s="6">
        <v>42005</v>
      </c>
      <c r="B37" s="7">
        <f>Returns!B37-Returns!$W37</f>
        <v>-2.9600000000000001E-2</v>
      </c>
      <c r="C37" s="7">
        <f>Returns!C37-Returns!$W37</f>
        <v>-1.23E-2</v>
      </c>
      <c r="D37" s="7">
        <f>Returns!D37-Returns!$W37</f>
        <v>-5.0000000000000001E-4</v>
      </c>
      <c r="E37" s="7">
        <f>Returns!E37-Returns!$W37</f>
        <v>-5.91E-2</v>
      </c>
      <c r="F37" s="7">
        <f>Returns!F37-Returns!$W37</f>
        <v>-3.5400000000000001E-2</v>
      </c>
      <c r="G37" s="7">
        <f>Returns!G37-Returns!$W37</f>
        <v>0.1424</v>
      </c>
      <c r="H37" s="7">
        <f>Returns!H37-Returns!$W37</f>
        <v>1.54E-2</v>
      </c>
      <c r="I37" s="7">
        <f>Returns!I37-Returns!$W37</f>
        <v>-0.1033</v>
      </c>
      <c r="J37" s="7">
        <f>Returns!J37-Returns!$W37</f>
        <v>-8.3500000000000005E-2</v>
      </c>
      <c r="K37" s="7">
        <f>Returns!K37-Returns!$W37</f>
        <v>-0.1532</v>
      </c>
      <c r="L37" s="7">
        <f>Returns!L37-Returns!$W37</f>
        <v>-0.1085</v>
      </c>
      <c r="M37" s="7">
        <f>Returns!M37-Returns!$W37</f>
        <v>3.4200000000000001E-2</v>
      </c>
      <c r="N37" s="7">
        <f>Returns!N37-Returns!$W37</f>
        <v>-8.5999999999999993E-2</v>
      </c>
      <c r="O37" s="7">
        <f>Returns!O37-Returns!$W37</f>
        <v>-5.5599999999999997E-2</v>
      </c>
      <c r="P37" s="7">
        <f>Returns!P37-Returns!$W37</f>
        <v>1.6799999999999999E-2</v>
      </c>
      <c r="Q37" s="7">
        <f>Returns!Q37-Returns!$W37</f>
        <v>-0.1109</v>
      </c>
      <c r="R37" s="7">
        <f>Returns!R37-Returns!$W37</f>
        <v>-3.4299999999999997E-2</v>
      </c>
      <c r="S37" s="7">
        <f>Returns!S37-Returns!$W37</f>
        <v>-1.0500000000000001E-2</v>
      </c>
      <c r="T37" s="7">
        <f>Returns!T37-Returns!$W37</f>
        <v>-2.2000000000000001E-3</v>
      </c>
      <c r="U37" s="7">
        <f>Returns!V37-Returns!$W37</f>
        <v>6.7599999999999993E-2</v>
      </c>
    </row>
    <row r="38" spans="1:21" ht="14" thickBot="1" x14ac:dyDescent="0.2">
      <c r="A38" s="6">
        <v>42036</v>
      </c>
      <c r="B38" s="7">
        <f>Returns!B38-Returns!$W38</f>
        <v>5.62E-2</v>
      </c>
      <c r="C38" s="7">
        <f>Returns!C38-Returns!$W38</f>
        <v>4.5600000000000002E-2</v>
      </c>
      <c r="D38" s="7">
        <f>Returns!D38-Returns!$W38</f>
        <v>5.8299999999999998E-2</v>
      </c>
      <c r="E38" s="7">
        <f>Returns!E38-Returns!$W38</f>
        <v>7.1400000000000005E-2</v>
      </c>
      <c r="F38" s="7">
        <f>Returns!F38-Returns!$W38</f>
        <v>0.12790000000000001</v>
      </c>
      <c r="G38" s="7">
        <f>Returns!G38-Returns!$W38</f>
        <v>7.2300000000000003E-2</v>
      </c>
      <c r="H38" s="7">
        <f>Returns!H38-Returns!$W38</f>
        <v>4.4699999999999997E-2</v>
      </c>
      <c r="I38" s="7">
        <f>Returns!I38-Returns!$W38</f>
        <v>3.3000000000000002E-2</v>
      </c>
      <c r="J38" s="7">
        <f>Returns!J38-Returns!$W38</f>
        <v>0.1013</v>
      </c>
      <c r="K38" s="7">
        <f>Returns!K38-Returns!$W38</f>
        <v>4.36E-2</v>
      </c>
      <c r="L38" s="7">
        <f>Returns!L38-Returns!$W38</f>
        <v>8.72E-2</v>
      </c>
      <c r="M38" s="7">
        <f>Returns!M38-Returns!$W38</f>
        <v>7.7899999999999997E-2</v>
      </c>
      <c r="N38" s="7">
        <f>Returns!N38-Returns!$W38</f>
        <v>5.0700000000000002E-2</v>
      </c>
      <c r="O38" s="7">
        <f>Returns!O38-Returns!$W38</f>
        <v>9.2600000000000002E-2</v>
      </c>
      <c r="P38" s="7">
        <f>Returns!P38-Returns!$W38</f>
        <v>7.3800000000000004E-2</v>
      </c>
      <c r="Q38" s="7">
        <f>Returns!Q38-Returns!$W38</f>
        <v>3.6600000000000001E-2</v>
      </c>
      <c r="R38" s="7">
        <f>Returns!R38-Returns!$W38</f>
        <v>0.14419999999999999</v>
      </c>
      <c r="S38" s="7">
        <f>Returns!S38-Returns!$W38</f>
        <v>-1.24E-2</v>
      </c>
      <c r="T38" s="7">
        <f>Returns!T38-Returns!$W38</f>
        <v>0.1222</v>
      </c>
      <c r="U38" s="7">
        <f>Returns!V38-Returns!$W38</f>
        <v>-4.2900000000000001E-2</v>
      </c>
    </row>
    <row r="39" spans="1:21" ht="14" thickBot="1" x14ac:dyDescent="0.2">
      <c r="A39" s="6">
        <v>42064</v>
      </c>
      <c r="B39" s="7">
        <f>Returns!B39-Returns!$W39</f>
        <v>-1.5699999999999999E-2</v>
      </c>
      <c r="C39" s="7">
        <f>Returns!C39-Returns!$W39</f>
        <v>-2.1899999999999999E-2</v>
      </c>
      <c r="D39" s="7">
        <f>Returns!D39-Returns!$W39</f>
        <v>-2.1999999999999999E-2</v>
      </c>
      <c r="E39" s="7">
        <f>Returns!E39-Returns!$W39</f>
        <v>4.07E-2</v>
      </c>
      <c r="F39" s="7">
        <f>Returns!F39-Returns!$W39</f>
        <v>-6.5199999999999994E-2</v>
      </c>
      <c r="G39" s="7">
        <f>Returns!G39-Returns!$W39</f>
        <v>-2.12E-2</v>
      </c>
      <c r="H39" s="7">
        <f>Returns!H39-Returns!$W39</f>
        <v>-1.8599999999999998E-2</v>
      </c>
      <c r="I39" s="7">
        <f>Returns!I39-Returns!$W39</f>
        <v>-0.01</v>
      </c>
      <c r="J39" s="7">
        <f>Returns!J39-Returns!$W39</f>
        <v>-9.9400000000000002E-2</v>
      </c>
      <c r="K39" s="7">
        <f>Returns!K39-Returns!$W39</f>
        <v>-2.35E-2</v>
      </c>
      <c r="L39" s="7">
        <f>Returns!L39-Returns!$W39</f>
        <v>2.81E-2</v>
      </c>
      <c r="M39" s="7">
        <f>Returns!M39-Returns!$W39</f>
        <v>1.9900000000000001E-2</v>
      </c>
      <c r="N39" s="7">
        <f>Returns!N39-Returns!$W39</f>
        <v>-1.5900000000000001E-2</v>
      </c>
      <c r="O39" s="7">
        <f>Returns!O39-Returns!$W39</f>
        <v>-4.0000000000000001E-3</v>
      </c>
      <c r="P39" s="7">
        <f>Returns!P39-Returns!$W39</f>
        <v>2.6200000000000001E-2</v>
      </c>
      <c r="Q39" s="7">
        <f>Returns!Q39-Returns!$W39</f>
        <v>-4.7100000000000003E-2</v>
      </c>
      <c r="R39" s="7">
        <f>Returns!R39-Returns!$W39</f>
        <v>7.7999999999999996E-3</v>
      </c>
      <c r="S39" s="7">
        <f>Returns!S39-Returns!$W39</f>
        <v>-1.41E-2</v>
      </c>
      <c r="T39" s="7">
        <f>Returns!T39-Returns!$W39</f>
        <v>-2.9499999999999998E-2</v>
      </c>
      <c r="U39" s="7">
        <f>Returns!V39-Returns!$W39</f>
        <v>2.5899999999999999E-2</v>
      </c>
    </row>
    <row r="40" spans="1:21" ht="14" thickBot="1" x14ac:dyDescent="0.2">
      <c r="A40" s="6">
        <v>42095</v>
      </c>
      <c r="B40" s="7">
        <f>Returns!B40-Returns!$W40</f>
        <v>9.7999999999999997E-3</v>
      </c>
      <c r="C40" s="7">
        <f>Returns!C40-Returns!$W40</f>
        <v>-5.1900000000000002E-2</v>
      </c>
      <c r="D40" s="7">
        <f>Returns!D40-Returns!$W40</f>
        <v>7.1000000000000004E-3</v>
      </c>
      <c r="E40" s="7">
        <f>Returns!E40-Returns!$W40</f>
        <v>-5.0000000000000001E-4</v>
      </c>
      <c r="F40" s="7">
        <f>Returns!F40-Returns!$W40</f>
        <v>2.87E-2</v>
      </c>
      <c r="G40" s="7">
        <f>Returns!G40-Returns!$W40</f>
        <v>0.13350000000000001</v>
      </c>
      <c r="H40" s="7">
        <f>Returns!H40-Returns!$W40</f>
        <v>-1.95E-2</v>
      </c>
      <c r="I40" s="7">
        <f>Returns!I40-Returns!$W40</f>
        <v>3.1199999999999999E-2</v>
      </c>
      <c r="J40" s="7">
        <f>Returns!J40-Returns!$W40</f>
        <v>-0.12280000000000001</v>
      </c>
      <c r="K40" s="7">
        <f>Returns!K40-Returns!$W40</f>
        <v>3.5099999999999999E-2</v>
      </c>
      <c r="L40" s="7">
        <f>Returns!L40-Returns!$W40</f>
        <v>5.6399999999999999E-2</v>
      </c>
      <c r="M40" s="7">
        <f>Returns!M40-Returns!$W40</f>
        <v>7.6799999999999993E-2</v>
      </c>
      <c r="N40" s="7">
        <f>Returns!N40-Returns!$W40</f>
        <v>5.79E-2</v>
      </c>
      <c r="O40" s="7">
        <f>Returns!O40-Returns!$W40</f>
        <v>1.01E-2</v>
      </c>
      <c r="P40" s="7">
        <f>Returns!P40-Returns!$W40</f>
        <v>0.11550000000000001</v>
      </c>
      <c r="Q40" s="7">
        <f>Returns!Q40-Returns!$W40</f>
        <v>3.6999999999999998E-2</v>
      </c>
      <c r="R40" s="7">
        <f>Returns!R40-Returns!$W40</f>
        <v>3.6499999999999998E-2</v>
      </c>
      <c r="S40" s="7">
        <f>Returns!S40-Returns!$W40</f>
        <v>-5.11E-2</v>
      </c>
      <c r="T40" s="7">
        <f>Returns!T40-Returns!$W40</f>
        <v>9.7699999999999995E-2</v>
      </c>
      <c r="U40" s="7">
        <f>Returns!V40-Returns!$W40</f>
        <v>-8.4400000000000003E-2</v>
      </c>
    </row>
    <row r="41" spans="1:21" ht="14" thickBot="1" x14ac:dyDescent="0.2">
      <c r="A41" s="6">
        <v>42125</v>
      </c>
      <c r="B41" s="7">
        <f>Returns!B41-Returns!$W41</f>
        <v>1.29E-2</v>
      </c>
      <c r="C41" s="7">
        <f>Returns!C41-Returns!$W41</f>
        <v>2.3599999999999999E-2</v>
      </c>
      <c r="D41" s="7">
        <f>Returns!D41-Returns!$W41</f>
        <v>4.7E-2</v>
      </c>
      <c r="E41" s="7">
        <f>Returns!E41-Returns!$W41</f>
        <v>3.6600000000000001E-2</v>
      </c>
      <c r="F41" s="7">
        <f>Returns!F41-Returns!$W41</f>
        <v>3.9800000000000002E-2</v>
      </c>
      <c r="G41" s="7">
        <f>Returns!G41-Returns!$W41</f>
        <v>1.77E-2</v>
      </c>
      <c r="H41" s="7">
        <f>Returns!H41-Returns!$W41</f>
        <v>-9.7000000000000003E-3</v>
      </c>
      <c r="I41" s="7">
        <f>Returns!I41-Returns!$W41</f>
        <v>8.6900000000000005E-2</v>
      </c>
      <c r="J41" s="7">
        <f>Returns!J41-Returns!$W41</f>
        <v>2.2200000000000001E-2</v>
      </c>
      <c r="K41" s="7">
        <f>Returns!K41-Returns!$W41</f>
        <v>3.5799999999999998E-2</v>
      </c>
      <c r="L41" s="7">
        <f>Returns!L41-Returns!$W41</f>
        <v>2.41E-2</v>
      </c>
      <c r="M41" s="7">
        <f>Returns!M41-Returns!$W41</f>
        <v>-5.8400000000000001E-2</v>
      </c>
      <c r="N41" s="7">
        <f>Returns!N41-Returns!$W41</f>
        <v>-6.3299999999999995E-2</v>
      </c>
      <c r="O41" s="7">
        <f>Returns!O41-Returns!$W41</f>
        <v>5.3199999999999997E-2</v>
      </c>
      <c r="P41" s="7">
        <f>Returns!P41-Returns!$W41</f>
        <v>-7.2499999999999995E-2</v>
      </c>
      <c r="Q41" s="7">
        <f>Returns!Q41-Returns!$W41</f>
        <v>-5.7000000000000002E-3</v>
      </c>
      <c r="R41" s="7">
        <f>Returns!R41-Returns!$W41</f>
        <v>1.52E-2</v>
      </c>
      <c r="S41" s="7">
        <f>Returns!S41-Returns!$W41</f>
        <v>-4.24E-2</v>
      </c>
      <c r="T41" s="7">
        <f>Returns!T41-Returns!$W41</f>
        <v>4.8300000000000003E-2</v>
      </c>
      <c r="U41" s="7">
        <f>Returns!V41-Returns!$W41</f>
        <v>-8.6499999999999994E-2</v>
      </c>
    </row>
    <row r="42" spans="1:21" ht="14" thickBot="1" x14ac:dyDescent="0.2">
      <c r="A42" s="6">
        <v>42156</v>
      </c>
      <c r="B42" s="7">
        <f>Returns!B42-Returns!$W42</f>
        <v>-2.0299999999999999E-2</v>
      </c>
      <c r="C42" s="7">
        <f>Returns!C42-Returns!$W42</f>
        <v>-0.03</v>
      </c>
      <c r="D42" s="7">
        <f>Returns!D42-Returns!$W42</f>
        <v>9.9000000000000008E-3</v>
      </c>
      <c r="E42" s="7">
        <f>Returns!E42-Returns!$W42</f>
        <v>7.7000000000000002E-3</v>
      </c>
      <c r="F42" s="7">
        <f>Returns!F42-Returns!$W42</f>
        <v>2.4299999999999999E-2</v>
      </c>
      <c r="G42" s="7">
        <f>Returns!G42-Returns!$W42</f>
        <v>1.1299999999999999E-2</v>
      </c>
      <c r="H42" s="7">
        <f>Returns!H42-Returns!$W42</f>
        <v>-2.18E-2</v>
      </c>
      <c r="I42" s="7">
        <f>Returns!I42-Returns!$W42</f>
        <v>-8.7599999999999997E-2</v>
      </c>
      <c r="J42" s="7">
        <f>Returns!J42-Returns!$W42</f>
        <v>-4.5199999999999997E-2</v>
      </c>
      <c r="K42" s="7">
        <f>Returns!K42-Returns!$W42</f>
        <v>3.4599999999999999E-2</v>
      </c>
      <c r="L42" s="7">
        <f>Returns!L42-Returns!$W42</f>
        <v>-3.2099999999999997E-2</v>
      </c>
      <c r="M42" s="7">
        <f>Returns!M42-Returns!$W42</f>
        <v>-4.0300000000000002E-2</v>
      </c>
      <c r="N42" s="7">
        <f>Returns!N42-Returns!$W42</f>
        <v>-6.3399999999999998E-2</v>
      </c>
      <c r="O42" s="7">
        <f>Returns!O42-Returns!$W42</f>
        <v>-1.83E-2</v>
      </c>
      <c r="P42" s="7">
        <f>Returns!P42-Returns!$W42</f>
        <v>-4.7500000000000001E-2</v>
      </c>
      <c r="Q42" s="7">
        <f>Returns!Q42-Returns!$W42</f>
        <v>-2.3300000000000001E-2</v>
      </c>
      <c r="R42" s="7">
        <f>Returns!R42-Returns!$W42</f>
        <v>3.4200000000000001E-2</v>
      </c>
      <c r="S42" s="7">
        <f>Returns!S42-Returns!$W42</f>
        <v>-4.4999999999999998E-2</v>
      </c>
      <c r="T42" s="7">
        <f>Returns!T42-Returns!$W42</f>
        <v>-2.9999999999999997E-4</v>
      </c>
      <c r="U42" s="7">
        <f>Returns!V42-Returns!$W42</f>
        <v>-0.1051</v>
      </c>
    </row>
    <row r="43" spans="1:21" ht="14" thickBot="1" x14ac:dyDescent="0.2">
      <c r="A43" s="6">
        <v>42186</v>
      </c>
      <c r="B43" s="7">
        <f>Returns!B43-Returns!$W43</f>
        <v>2.2599999999999999E-2</v>
      </c>
      <c r="C43" s="7">
        <f>Returns!C43-Returns!$W43</f>
        <v>-1.9199999999999998E-2</v>
      </c>
      <c r="D43" s="7">
        <f>Returns!D43-Returns!$W43</f>
        <v>3.78E-2</v>
      </c>
      <c r="E43" s="7">
        <f>Returns!E43-Returns!$W43</f>
        <v>6.54E-2</v>
      </c>
      <c r="F43" s="7">
        <f>Returns!F43-Returns!$W43</f>
        <v>1.21E-2</v>
      </c>
      <c r="G43" s="7">
        <f>Returns!G43-Returns!$W43</f>
        <v>0.2351</v>
      </c>
      <c r="H43" s="7">
        <f>Returns!H43-Returns!$W43</f>
        <v>0.2019</v>
      </c>
      <c r="I43" s="7">
        <f>Returns!I43-Returns!$W43</f>
        <v>-1.66E-2</v>
      </c>
      <c r="J43" s="7">
        <f>Returns!J43-Returns!$W43</f>
        <v>-9.6799999999999997E-2</v>
      </c>
      <c r="K43" s="7">
        <f>Returns!K43-Returns!$W43</f>
        <v>5.0500000000000003E-2</v>
      </c>
      <c r="L43" s="7">
        <f>Returns!L43-Returns!$W43</f>
        <v>3.8100000000000002E-2</v>
      </c>
      <c r="M43" s="7">
        <f>Returns!M43-Returns!$W43</f>
        <v>-5.7500000000000002E-2</v>
      </c>
      <c r="N43" s="7">
        <f>Returns!N43-Returns!$W43</f>
        <v>-8.2799999999999999E-2</v>
      </c>
      <c r="O43" s="7">
        <f>Returns!O43-Returns!$W43</f>
        <v>0.1091</v>
      </c>
      <c r="P43" s="7">
        <f>Returns!P43-Returns!$W43</f>
        <v>-2.9700000000000001E-2</v>
      </c>
      <c r="Q43" s="7">
        <f>Returns!Q43-Returns!$W43</f>
        <v>5.62E-2</v>
      </c>
      <c r="R43" s="7">
        <f>Returns!R43-Returns!$W43</f>
        <v>5.7500000000000002E-2</v>
      </c>
      <c r="S43" s="7">
        <f>Returns!S43-Returns!$W43</f>
        <v>1.4800000000000001E-2</v>
      </c>
      <c r="T43" s="7">
        <f>Returns!T43-Returns!$W43</f>
        <v>-2.1399999999999999E-2</v>
      </c>
      <c r="U43" s="7">
        <f>Returns!V43-Returns!$W43</f>
        <v>9.4E-2</v>
      </c>
    </row>
    <row r="44" spans="1:21" ht="14" thickBot="1" x14ac:dyDescent="0.2">
      <c r="A44" s="6">
        <v>42217</v>
      </c>
      <c r="B44" s="7">
        <f>Returns!B44-Returns!$W44</f>
        <v>-6.0999999999999999E-2</v>
      </c>
      <c r="C44" s="7">
        <f>Returns!C44-Returns!$W44</f>
        <v>-5.4300000000000001E-2</v>
      </c>
      <c r="D44" s="7">
        <f>Returns!D44-Returns!$W44</f>
        <v>-0.1065</v>
      </c>
      <c r="E44" s="7">
        <f>Returns!E44-Returns!$W44</f>
        <v>-8.5699999999999998E-2</v>
      </c>
      <c r="F44" s="7">
        <f>Returns!F44-Returns!$W44</f>
        <v>-4.1700000000000001E-2</v>
      </c>
      <c r="G44" s="7">
        <f>Returns!G44-Returns!$W44</f>
        <v>-4.3400000000000001E-2</v>
      </c>
      <c r="H44" s="7">
        <f>Returns!H44-Returns!$W44</f>
        <v>-1.18E-2</v>
      </c>
      <c r="I44" s="7">
        <f>Returns!I44-Returns!$W44</f>
        <v>-4.5600000000000002E-2</v>
      </c>
      <c r="J44" s="7">
        <f>Returns!J44-Returns!$W44</f>
        <v>-6.7699999999999996E-2</v>
      </c>
      <c r="K44" s="7">
        <f>Returns!K44-Returns!$W44</f>
        <v>-8.6099999999999996E-2</v>
      </c>
      <c r="L44" s="7">
        <f>Returns!L44-Returns!$W44</f>
        <v>-8.2900000000000001E-2</v>
      </c>
      <c r="M44" s="7">
        <f>Returns!M44-Returns!$W44</f>
        <v>-3.4000000000000002E-2</v>
      </c>
      <c r="N44" s="7">
        <f>Returns!N44-Returns!$W44</f>
        <v>-7.3099999999999998E-2</v>
      </c>
      <c r="O44" s="7">
        <f>Returns!O44-Returns!$W44</f>
        <v>-3.5900000000000001E-2</v>
      </c>
      <c r="P44" s="7">
        <f>Returns!P44-Returns!$W44</f>
        <v>-5.3999999999999999E-2</v>
      </c>
      <c r="Q44" s="7">
        <f>Returns!Q44-Returns!$W44</f>
        <v>-3.9199999999999999E-2</v>
      </c>
      <c r="R44" s="7">
        <f>Returns!R44-Returns!$W44</f>
        <v>-0.151</v>
      </c>
      <c r="S44" s="7">
        <f>Returns!S44-Returns!$W44</f>
        <v>-9.4600000000000004E-2</v>
      </c>
      <c r="T44" s="7">
        <f>Returns!T44-Returns!$W44</f>
        <v>-9.0999999999999998E-2</v>
      </c>
      <c r="U44" s="7">
        <f>Returns!V44-Returns!$W44</f>
        <v>1.5699999999999999E-2</v>
      </c>
    </row>
    <row r="45" spans="1:21" ht="14" thickBot="1" x14ac:dyDescent="0.2">
      <c r="A45" s="6">
        <v>42248</v>
      </c>
      <c r="B45" s="7">
        <f>Returns!B45-Returns!$W45</f>
        <v>-2.5499999999999998E-2</v>
      </c>
      <c r="C45" s="7">
        <f>Returns!C45-Returns!$W45</f>
        <v>-2.5999999999999999E-3</v>
      </c>
      <c r="D45" s="7">
        <f>Returns!D45-Returns!$W45</f>
        <v>-0.1119</v>
      </c>
      <c r="E45" s="7">
        <f>Returns!E45-Returns!$W45</f>
        <v>4.2299999999999997E-2</v>
      </c>
      <c r="F45" s="7">
        <f>Returns!F45-Returns!$W45</f>
        <v>4.65E-2</v>
      </c>
      <c r="G45" s="7">
        <f>Returns!G45-Returns!$W45</f>
        <v>-1.9E-3</v>
      </c>
      <c r="H45" s="7">
        <f>Returns!H45-Returns!$W45</f>
        <v>-1.5900000000000001E-2</v>
      </c>
      <c r="I45" s="7">
        <f>Returns!I45-Returns!$W45</f>
        <v>-7.8700000000000006E-2</v>
      </c>
      <c r="J45" s="7">
        <f>Returns!J45-Returns!$W45</f>
        <v>-8.6999999999999994E-2</v>
      </c>
      <c r="K45" s="7">
        <f>Returns!K45-Returns!$W45</f>
        <v>-4.3400000000000001E-2</v>
      </c>
      <c r="L45" s="7">
        <f>Returns!L45-Returns!$W45</f>
        <v>-1.6299999999999999E-2</v>
      </c>
      <c r="M45" s="7">
        <f>Returns!M45-Returns!$W45</f>
        <v>-7.0699999999999999E-2</v>
      </c>
      <c r="N45" s="7">
        <f>Returns!N45-Returns!$W45</f>
        <v>-2.6100000000000002E-2</v>
      </c>
      <c r="O45" s="7">
        <f>Returns!O45-Returns!$W45</f>
        <v>-9.8500000000000004E-2</v>
      </c>
      <c r="P45" s="7">
        <f>Returns!P45-Returns!$W45</f>
        <v>-0.1017</v>
      </c>
      <c r="Q45" s="7">
        <f>Returns!Q45-Returns!$W45</f>
        <v>1.0699999999999999E-2</v>
      </c>
      <c r="R45" s="7">
        <f>Returns!R45-Returns!$W45</f>
        <v>3.0999999999999999E-3</v>
      </c>
      <c r="S45" s="7">
        <f>Returns!S45-Returns!$W45</f>
        <v>1.6999999999999999E-3</v>
      </c>
      <c r="T45" s="7">
        <f>Returns!T45-Returns!$W45</f>
        <v>2.3E-3</v>
      </c>
      <c r="U45" s="7">
        <f>Returns!V45-Returns!$W45</f>
        <v>3.6499999999999998E-2</v>
      </c>
    </row>
    <row r="46" spans="1:21" ht="14" thickBot="1" x14ac:dyDescent="0.2">
      <c r="A46" s="6">
        <v>42278</v>
      </c>
      <c r="B46" s="7">
        <f>Returns!B46-Returns!$W46</f>
        <v>8.5099999999999995E-2</v>
      </c>
      <c r="C46" s="7">
        <f>Returns!C46-Returns!$W46</f>
        <v>0.1089</v>
      </c>
      <c r="D46" s="7">
        <f>Returns!D46-Returns!$W46</f>
        <v>0.1203</v>
      </c>
      <c r="E46" s="7">
        <f>Returns!E46-Returns!$W46</f>
        <v>0.1027</v>
      </c>
      <c r="F46" s="7">
        <f>Returns!F46-Returns!$W46</f>
        <v>7.8299999999999995E-2</v>
      </c>
      <c r="G46" s="7">
        <f>Returns!G46-Returns!$W46</f>
        <v>0.22270000000000001</v>
      </c>
      <c r="H46" s="7">
        <f>Returns!H46-Returns!$W46</f>
        <v>0.16830000000000001</v>
      </c>
      <c r="I46" s="7">
        <f>Returns!I46-Returns!$W46</f>
        <v>0.1016</v>
      </c>
      <c r="J46" s="7">
        <f>Returns!J46-Returns!$W46</f>
        <v>0.1416</v>
      </c>
      <c r="K46" s="7">
        <f>Returns!K46-Returns!$W46</f>
        <v>7.6999999999999999E-2</v>
      </c>
      <c r="L46" s="7">
        <f>Returns!L46-Returns!$W46</f>
        <v>6.8099999999999994E-2</v>
      </c>
      <c r="M46" s="7">
        <f>Returns!M46-Returns!$W46</f>
        <v>1.23E-2</v>
      </c>
      <c r="N46" s="7">
        <f>Returns!N46-Returns!$W46</f>
        <v>0.15210000000000001</v>
      </c>
      <c r="O46" s="7">
        <f>Returns!O46-Returns!$W46</f>
        <v>0.1416</v>
      </c>
      <c r="P46" s="7">
        <f>Returns!P46-Returns!$W46</f>
        <v>8.5699999999999998E-2</v>
      </c>
      <c r="Q46" s="7">
        <f>Returns!Q46-Returns!$W46</f>
        <v>4.3900000000000002E-2</v>
      </c>
      <c r="R46" s="7">
        <f>Returns!R46-Returns!$W46</f>
        <v>0.1129</v>
      </c>
      <c r="S46" s="7">
        <f>Returns!S46-Returns!$W46</f>
        <v>-0.1172</v>
      </c>
      <c r="T46" s="7">
        <f>Returns!T46-Returns!$W46</f>
        <v>-0.1072</v>
      </c>
      <c r="U46" s="7">
        <f>Returns!V46-Returns!$W46</f>
        <v>0.21690000000000001</v>
      </c>
    </row>
    <row r="47" spans="1:21" ht="14" thickBot="1" x14ac:dyDescent="0.2">
      <c r="A47" s="6">
        <v>42309</v>
      </c>
      <c r="B47" s="7">
        <f>Returns!B47-Returns!$W47</f>
        <v>3.7000000000000002E-3</v>
      </c>
      <c r="C47" s="7">
        <f>Returns!C47-Returns!$W47</f>
        <v>2.5000000000000001E-3</v>
      </c>
      <c r="D47" s="7">
        <f>Returns!D47-Returns!$W47</f>
        <v>2.7000000000000001E-3</v>
      </c>
      <c r="E47" s="7">
        <f>Returns!E47-Returns!$W47</f>
        <v>2.0000000000000001E-4</v>
      </c>
      <c r="F47" s="7">
        <f>Returns!F47-Returns!$W47</f>
        <v>3.1600000000000003E-2</v>
      </c>
      <c r="G47" s="7">
        <f>Returns!G47-Returns!$W47</f>
        <v>6.2199999999999998E-2</v>
      </c>
      <c r="H47" s="7">
        <f>Returns!H47-Returns!$W47</f>
        <v>4.4699999999999997E-2</v>
      </c>
      <c r="I47" s="7">
        <f>Returns!I47-Returns!$W47</f>
        <v>-0.19489999999999999</v>
      </c>
      <c r="J47" s="7">
        <f>Returns!J47-Returns!$W47</f>
        <v>0.12559999999999999</v>
      </c>
      <c r="K47" s="7">
        <f>Returns!K47-Returns!$W47</f>
        <v>3.8699999999999998E-2</v>
      </c>
      <c r="L47" s="7">
        <f>Returns!L47-Returns!$W47</f>
        <v>5.2600000000000001E-2</v>
      </c>
      <c r="M47" s="7">
        <f>Returns!M47-Returns!$W47</f>
        <v>2.64E-2</v>
      </c>
      <c r="N47" s="7">
        <f>Returns!N47-Returns!$W47</f>
        <v>1.7100000000000001E-2</v>
      </c>
      <c r="O47" s="7">
        <f>Returns!O47-Returns!$W47</f>
        <v>6.0600000000000001E-2</v>
      </c>
      <c r="P47" s="7">
        <f>Returns!P47-Returns!$W47</f>
        <v>3.8300000000000001E-2</v>
      </c>
      <c r="Q47" s="7">
        <f>Returns!Q47-Returns!$W47</f>
        <v>6.8999999999999999E-3</v>
      </c>
      <c r="R47" s="7">
        <f>Returns!R47-Returns!$W47</f>
        <v>-2.3999999999999998E-3</v>
      </c>
      <c r="S47" s="7">
        <f>Returns!S47-Returns!$W47</f>
        <v>2.8000000000000001E-2</v>
      </c>
      <c r="T47" s="7">
        <f>Returns!T47-Returns!$W47</f>
        <v>2.2599999999999999E-2</v>
      </c>
      <c r="U47" s="7">
        <f>Returns!V47-Returns!$W47</f>
        <v>-8.8999999999999999E-3</v>
      </c>
    </row>
    <row r="48" spans="1:21" ht="14" thickBot="1" x14ac:dyDescent="0.2">
      <c r="A48" s="6">
        <v>42339</v>
      </c>
      <c r="B48" s="7">
        <f>Returns!B48-Returns!$W48</f>
        <v>-1.7399999999999999E-2</v>
      </c>
      <c r="C48" s="7">
        <f>Returns!C48-Returns!$W48</f>
        <v>-3.8000000000000006E-2</v>
      </c>
      <c r="D48" s="7">
        <f>Returns!D48-Returns!$W48</f>
        <v>-3.0000000000000003E-4</v>
      </c>
      <c r="E48" s="7">
        <f>Returns!E48-Returns!$W48</f>
        <v>-2.5499999999999998E-2</v>
      </c>
      <c r="F48" s="7">
        <f>Returns!F48-Returns!$W48</f>
        <v>2.7E-2</v>
      </c>
      <c r="G48" s="7">
        <f>Returns!G48-Returns!$W48</f>
        <v>1.66E-2</v>
      </c>
      <c r="H48" s="7">
        <f>Returns!H48-Returns!$W48</f>
        <v>2.18E-2</v>
      </c>
      <c r="I48" s="7">
        <f>Returns!I48-Returns!$W48</f>
        <v>5.0999999999999995E-3</v>
      </c>
      <c r="J48" s="7">
        <f>Returns!J48-Returns!$W48</f>
        <v>-5.4000000000000003E-3</v>
      </c>
      <c r="K48" s="7">
        <f>Returns!K48-Returns!$W48</f>
        <v>-3.1800000000000002E-2</v>
      </c>
      <c r="L48" s="7">
        <f>Returns!L48-Returns!$W48</f>
        <v>-5.9900000000000002E-2</v>
      </c>
      <c r="M48" s="7">
        <f>Returns!M48-Returns!$W48</f>
        <v>-0.1439</v>
      </c>
      <c r="N48" s="7">
        <f>Returns!N48-Returns!$W48</f>
        <v>-1.4999999999999999E-2</v>
      </c>
      <c r="O48" s="7">
        <f>Returns!O48-Returns!$W48</f>
        <v>-7.1400000000000005E-2</v>
      </c>
      <c r="P48" s="7">
        <f>Returns!P48-Returns!$W48</f>
        <v>-0.14199999999999999</v>
      </c>
      <c r="Q48" s="7">
        <f>Returns!Q48-Returns!$W48</f>
        <v>-6.59E-2</v>
      </c>
      <c r="R48" s="7">
        <f>Returns!R48-Returns!$W48</f>
        <v>-6.8100000000000008E-2</v>
      </c>
      <c r="S48" s="7">
        <f>Returns!S48-Returns!$W48</f>
        <v>5.04E-2</v>
      </c>
      <c r="T48" s="7">
        <f>Returns!T48-Returns!$W48</f>
        <v>7.3000000000000001E-3</v>
      </c>
      <c r="U48" s="7">
        <f>Returns!V48-Returns!$W48</f>
        <v>-6.0100000000000001E-2</v>
      </c>
    </row>
    <row r="49" spans="1:21" ht="14" thickBot="1" x14ac:dyDescent="0.2">
      <c r="A49" s="6">
        <v>42370</v>
      </c>
      <c r="B49" s="7">
        <f>Returns!B49-Returns!$W49</f>
        <v>-4.99E-2</v>
      </c>
      <c r="C49" s="7">
        <f>Returns!C49-Returns!$W49</f>
        <v>2.3E-3</v>
      </c>
      <c r="D49" s="7">
        <f>Returns!D49-Returns!$W49</f>
        <v>-0.152</v>
      </c>
      <c r="E49" s="7">
        <f>Returns!E49-Returns!$W49</f>
        <v>9.9000000000000008E-3</v>
      </c>
      <c r="F49" s="7">
        <f>Returns!F49-Returns!$W49</f>
        <v>-5.1300000000000005E-2</v>
      </c>
      <c r="G49" s="7">
        <f>Returns!G49-Returns!$W49</f>
        <v>-0.13159999999999999</v>
      </c>
      <c r="H49" s="7">
        <f>Returns!H49-Returns!$W49</f>
        <v>-2.1100000000000001E-2</v>
      </c>
      <c r="I49" s="7">
        <f>Returns!I49-Returns!$W49</f>
        <v>-3.6400000000000002E-2</v>
      </c>
      <c r="J49" s="7">
        <f>Returns!J49-Returns!$W49</f>
        <v>-5.4700000000000006E-2</v>
      </c>
      <c r="K49" s="7">
        <f>Returns!K49-Returns!$W49</f>
        <v>-0.15989999999999999</v>
      </c>
      <c r="L49" s="7">
        <f>Returns!L49-Returns!$W49</f>
        <v>-0.1172</v>
      </c>
      <c r="M49" s="7">
        <f>Returns!M49-Returns!$W49</f>
        <v>-5.7300000000000004E-2</v>
      </c>
      <c r="N49" s="7">
        <f>Returns!N49-Returns!$W49</f>
        <v>-3.8900000000000004E-2</v>
      </c>
      <c r="O49" s="7">
        <f>Returns!O49-Returns!$W49</f>
        <v>-0.1464</v>
      </c>
      <c r="P49" s="7">
        <f>Returns!P49-Returns!$W49</f>
        <v>-6.6200000000000009E-2</v>
      </c>
      <c r="Q49" s="7">
        <f>Returns!Q49-Returns!$W49</f>
        <v>-3.1600000000000003E-2</v>
      </c>
      <c r="R49" s="7">
        <f>Returns!R49-Returns!$W49</f>
        <v>-8.8200000000000001E-2</v>
      </c>
      <c r="S49" s="7">
        <f>Returns!S49-Returns!$W49</f>
        <v>8.2400000000000001E-2</v>
      </c>
      <c r="T49" s="7">
        <f>Returns!T49-Returns!$W49</f>
        <v>-2.8E-3</v>
      </c>
      <c r="U49" s="7">
        <f>Returns!V49-Returns!$W49</f>
        <v>-0.12639999999999998</v>
      </c>
    </row>
    <row r="50" spans="1:21" ht="14" thickBot="1" x14ac:dyDescent="0.2">
      <c r="A50" s="6">
        <v>42401</v>
      </c>
      <c r="B50" s="7">
        <f>Returns!B50-Returns!$W50</f>
        <v>-1E-3</v>
      </c>
      <c r="C50" s="7">
        <f>Returns!C50-Returns!$W50</f>
        <v>4.6199999999999998E-2</v>
      </c>
      <c r="D50" s="7">
        <f>Returns!D50-Returns!$W50</f>
        <v>2.3300000000000001E-2</v>
      </c>
      <c r="E50" s="7">
        <f>Returns!E50-Returns!$W50</f>
        <v>-5.0200000000000002E-2</v>
      </c>
      <c r="F50" s="7">
        <f>Returns!F50-Returns!$W50</f>
        <v>-4.4899999999999995E-2</v>
      </c>
      <c r="G50" s="7">
        <f>Returns!G50-Returns!$W50</f>
        <v>-5.8900000000000001E-2</v>
      </c>
      <c r="H50" s="7">
        <f>Returns!H50-Returns!$W50</f>
        <v>-6.0999999999999999E-2</v>
      </c>
      <c r="I50" s="7">
        <f>Returns!I50-Returns!$W50</f>
        <v>-2.2000000000000001E-3</v>
      </c>
      <c r="J50" s="7">
        <f>Returns!J50-Returns!$W50</f>
        <v>7.4699999999999989E-2</v>
      </c>
      <c r="K50" s="7">
        <f>Returns!K50-Returns!$W50</f>
        <v>-0.1148</v>
      </c>
      <c r="L50" s="7">
        <f>Returns!L50-Returns!$W50</f>
        <v>-2.3099999999999999E-2</v>
      </c>
      <c r="M50" s="7">
        <f>Returns!M50-Returns!$W50</f>
        <v>-1.11E-2</v>
      </c>
      <c r="N50" s="7">
        <f>Returns!N50-Returns!$W50</f>
        <v>-2.3E-2</v>
      </c>
      <c r="O50" s="7">
        <f>Returns!O50-Returns!$W50</f>
        <v>1.43E-2</v>
      </c>
      <c r="P50" s="7">
        <f>Returns!P50-Returns!$W50</f>
        <v>2.0800000000000003E-2</v>
      </c>
      <c r="Q50" s="7">
        <f>Returns!Q50-Returns!$W50</f>
        <v>4.4000000000000004E-2</v>
      </c>
      <c r="R50" s="7">
        <f>Returns!R50-Returns!$W50</f>
        <v>-3.3E-3</v>
      </c>
      <c r="S50" s="7">
        <f>Returns!S50-Returns!$W50</f>
        <v>-5.0000000000000001E-4</v>
      </c>
      <c r="T50" s="7">
        <f>Returns!T50-Returns!$W50</f>
        <v>1.1999999999999999E-3</v>
      </c>
      <c r="U50" s="7">
        <f>Returns!V50-Returns!$W50</f>
        <v>0.11489999999999999</v>
      </c>
    </row>
    <row r="51" spans="1:21" ht="14" thickBot="1" x14ac:dyDescent="0.2">
      <c r="A51" s="6">
        <v>42430</v>
      </c>
      <c r="B51" s="7">
        <f>Returns!B51-Returns!$W51</f>
        <v>6.7099999999999993E-2</v>
      </c>
      <c r="C51" s="7">
        <f>Returns!C51-Returns!$W51</f>
        <v>6.2E-2</v>
      </c>
      <c r="D51" s="7">
        <f>Returns!D51-Returns!$W51</f>
        <v>7.959999999999999E-2</v>
      </c>
      <c r="E51" s="7">
        <f>Returns!E51-Returns!$W51</f>
        <v>0.15079999999999999</v>
      </c>
      <c r="F51" s="7">
        <f>Returns!F51-Returns!$W51</f>
        <v>0.10139999999999999</v>
      </c>
      <c r="G51" s="7">
        <f>Returns!G51-Returns!$W51</f>
        <v>7.4199999999999988E-2</v>
      </c>
      <c r="H51" s="7">
        <f>Returns!H51-Returns!$W51</f>
        <v>6.7399999999999988E-2</v>
      </c>
      <c r="I51" s="7">
        <f>Returns!I51-Returns!$W51</f>
        <v>3.8400000000000004E-2</v>
      </c>
      <c r="J51" s="7">
        <f>Returns!J51-Returns!$W51</f>
        <v>0.12219999999999999</v>
      </c>
      <c r="K51" s="7">
        <f>Returns!K51-Returns!$W51</f>
        <v>8.3799999999999999E-2</v>
      </c>
      <c r="L51" s="7">
        <f>Returns!L51-Returns!$W51</f>
        <v>4.0500000000000001E-2</v>
      </c>
      <c r="M51" s="7">
        <f>Returns!M51-Returns!$W51</f>
        <v>2.2200000000000001E-2</v>
      </c>
      <c r="N51" s="7">
        <f>Returns!N51-Returns!$W51</f>
        <v>0.1431</v>
      </c>
      <c r="O51" s="7">
        <f>Returns!O51-Returns!$W51</f>
        <v>2.3E-3</v>
      </c>
      <c r="P51" s="7">
        <f>Returns!P51-Returns!$W51</f>
        <v>0.10639999999999999</v>
      </c>
      <c r="Q51" s="7">
        <f>Returns!Q51-Returns!$W51</f>
        <v>9.219999999999999E-2</v>
      </c>
      <c r="R51" s="7">
        <f>Returns!R51-Returns!$W51</f>
        <v>3.95E-2</v>
      </c>
      <c r="S51" s="7">
        <f>Returns!S51-Returns!$W51</f>
        <v>3.9899999999999998E-2</v>
      </c>
      <c r="T51" s="7">
        <f>Returns!T51-Returns!$W51</f>
        <v>0.12919999999999998</v>
      </c>
      <c r="U51" s="7">
        <f>Returns!V51-Returns!$W51</f>
        <v>6.9699999999999998E-2</v>
      </c>
    </row>
    <row r="52" spans="1:21" ht="14" thickBot="1" x14ac:dyDescent="0.2">
      <c r="A52" s="6">
        <v>42461</v>
      </c>
      <c r="B52" s="7">
        <f>Returns!B52-Returns!$W52</f>
        <v>3.8E-3</v>
      </c>
      <c r="C52" s="7">
        <f>Returns!C52-Returns!$W52</f>
        <v>4.3999999999999994E-3</v>
      </c>
      <c r="D52" s="7">
        <f>Returns!D52-Returns!$W52</f>
        <v>-6.4500000000000002E-2</v>
      </c>
      <c r="E52" s="7">
        <f>Returns!E52-Returns!$W52</f>
        <v>-1.21E-2</v>
      </c>
      <c r="F52" s="7">
        <f>Returns!F52-Returns!$W52</f>
        <v>4.3999999999999994E-3</v>
      </c>
      <c r="G52" s="7">
        <f>Returns!G52-Returns!$W52</f>
        <v>0.111</v>
      </c>
      <c r="H52" s="7">
        <f>Returns!H52-Returns!$W52</f>
        <v>-6.9800000000000001E-2</v>
      </c>
      <c r="I52" s="7">
        <f>Returns!I52-Returns!$W52</f>
        <v>9.9900000000000003E-2</v>
      </c>
      <c r="J52" s="7">
        <f>Returns!J52-Returns!$W52</f>
        <v>-3.3600000000000005E-2</v>
      </c>
      <c r="K52" s="7">
        <f>Returns!K52-Returns!$W52</f>
        <v>7.6799999999999993E-2</v>
      </c>
      <c r="L52" s="7">
        <f>Returns!L52-Returns!$W52</f>
        <v>9.7099999999999992E-2</v>
      </c>
      <c r="M52" s="7">
        <f>Returns!M52-Returns!$W52</f>
        <v>0.1033</v>
      </c>
      <c r="N52" s="7">
        <f>Returns!N52-Returns!$W52</f>
        <v>7.0999999999999994E-2</v>
      </c>
      <c r="O52" s="7">
        <f>Returns!O52-Returns!$W52</f>
        <v>2.3800000000000002E-2</v>
      </c>
      <c r="P52" s="7">
        <f>Returns!P52-Returns!$W52</f>
        <v>0.15640000000000001</v>
      </c>
      <c r="Q52" s="7">
        <f>Returns!Q52-Returns!$W52</f>
        <v>-3.8999999999999998E-3</v>
      </c>
      <c r="R52" s="7">
        <f>Returns!R52-Returns!$W52</f>
        <v>3.9699999999999999E-2</v>
      </c>
      <c r="S52" s="7">
        <f>Returns!S52-Returns!$W52</f>
        <v>-2.3799999999999998E-2</v>
      </c>
      <c r="T52" s="7">
        <f>Returns!T52-Returns!$W52</f>
        <v>-2.2599999999999999E-2</v>
      </c>
      <c r="U52" s="7">
        <f>Returns!V52-Returns!$W52</f>
        <v>-4.3E-3</v>
      </c>
    </row>
    <row r="53" spans="1:21" ht="14" thickBot="1" x14ac:dyDescent="0.2">
      <c r="A53" s="6">
        <v>42491</v>
      </c>
      <c r="B53" s="7">
        <f>Returns!B53-Returns!$W53</f>
        <v>1.6900000000000002E-2</v>
      </c>
      <c r="C53" s="7">
        <f>Returns!C53-Returns!$W53</f>
        <v>1.2200000000000001E-2</v>
      </c>
      <c r="D53" s="7">
        <f>Returns!D53-Returns!$W53</f>
        <v>1.8700000000000001E-2</v>
      </c>
      <c r="E53" s="7">
        <f>Returns!E53-Returns!$W53</f>
        <v>5.3499999999999999E-2</v>
      </c>
      <c r="F53" s="7">
        <f>Returns!F53-Returns!$W53</f>
        <v>5.5599999999999997E-2</v>
      </c>
      <c r="G53" s="7">
        <f>Returns!G53-Returns!$W53</f>
        <v>9.5699999999999993E-2</v>
      </c>
      <c r="H53" s="7">
        <f>Returns!H53-Returns!$W53</f>
        <v>6.1499999999999999E-2</v>
      </c>
      <c r="I53" s="7">
        <f>Returns!I53-Returns!$W53</f>
        <v>7.9399999999999998E-2</v>
      </c>
      <c r="J53" s="7">
        <f>Returns!J53-Returns!$W53</f>
        <v>0.1981</v>
      </c>
      <c r="K53" s="7">
        <f>Returns!K53-Returns!$W53</f>
        <v>1.5700000000000002E-2</v>
      </c>
      <c r="L53" s="7">
        <f>Returns!L53-Returns!$W53</f>
        <v>4.5099999999999994E-2</v>
      </c>
      <c r="M53" s="7">
        <f>Returns!M53-Returns!$W53</f>
        <v>-3.7500000000000006E-2</v>
      </c>
      <c r="N53" s="7">
        <f>Returns!N53-Returns!$W53</f>
        <v>-1.2000000000000001E-3</v>
      </c>
      <c r="O53" s="7">
        <f>Returns!O53-Returns!$W53</f>
        <v>1.0999999999999998E-3</v>
      </c>
      <c r="P53" s="7">
        <f>Returns!P53-Returns!$W53</f>
        <v>2.53E-2</v>
      </c>
      <c r="Q53" s="7">
        <f>Returns!Q53-Returns!$W53</f>
        <v>-1.1399999999999999E-2</v>
      </c>
      <c r="R53" s="7">
        <f>Returns!R53-Returns!$W53</f>
        <v>-3.9200000000000006E-2</v>
      </c>
      <c r="S53" s="7">
        <f>Returns!S53-Returns!$W53</f>
        <v>6.6099999999999992E-2</v>
      </c>
      <c r="T53" s="7">
        <f>Returns!T53-Returns!$W53</f>
        <v>3.1699999999999999E-2</v>
      </c>
      <c r="U53" s="7">
        <f>Returns!V53-Returns!$W53</f>
        <v>-4.7800000000000002E-2</v>
      </c>
    </row>
    <row r="54" spans="1:21" ht="14" thickBot="1" x14ac:dyDescent="0.2">
      <c r="A54" s="6">
        <v>42522</v>
      </c>
      <c r="B54" s="7">
        <f>Returns!B54-Returns!$W54</f>
        <v>3.3E-3</v>
      </c>
      <c r="C54" s="7">
        <f>Returns!C54-Returns!$W54</f>
        <v>4.02E-2</v>
      </c>
      <c r="D54" s="7">
        <f>Returns!D54-Returns!$W54</f>
        <v>-8.3000000000000001E-3</v>
      </c>
      <c r="E54" s="7">
        <f>Returns!E54-Returns!$W54</f>
        <v>-4.7899999999999998E-2</v>
      </c>
      <c r="F54" s="7">
        <f>Returns!F54-Returns!$W54</f>
        <v>-3.7199999999999997E-2</v>
      </c>
      <c r="G54" s="7">
        <f>Returns!G54-Returns!$W54</f>
        <v>-1.0100000000000001E-2</v>
      </c>
      <c r="H54" s="7">
        <f>Returns!H54-Returns!$W54</f>
        <v>-5.9499999999999997E-2</v>
      </c>
      <c r="I54" s="7">
        <f>Returns!I54-Returns!$W54</f>
        <v>2.5999999999999999E-3</v>
      </c>
      <c r="J54" s="7">
        <f>Returns!J54-Returns!$W54</f>
        <v>-1.8599999999999998E-2</v>
      </c>
      <c r="K54" s="7">
        <f>Returns!K54-Returns!$W54</f>
        <v>-9.9900000000000003E-2</v>
      </c>
      <c r="L54" s="7">
        <f>Returns!L54-Returns!$W54</f>
        <v>-7.6500000000000012E-2</v>
      </c>
      <c r="M54" s="7">
        <f>Returns!M54-Returns!$W54</f>
        <v>-2.7199999999999998E-2</v>
      </c>
      <c r="N54" s="7">
        <f>Returns!N54-Returns!$W54</f>
        <v>3.7700000000000004E-2</v>
      </c>
      <c r="O54" s="7">
        <f>Returns!O54-Returns!$W54</f>
        <v>-4.3099999999999999E-2</v>
      </c>
      <c r="P54" s="7">
        <f>Returns!P54-Returns!$W54</f>
        <v>7.3499999999999996E-2</v>
      </c>
      <c r="Q54" s="7">
        <f>Returns!Q54-Returns!$W54</f>
        <v>4.4700000000000004E-2</v>
      </c>
      <c r="R54" s="7">
        <f>Returns!R54-Returns!$W54</f>
        <v>-1.43E-2</v>
      </c>
      <c r="S54" s="7">
        <f>Returns!S54-Returns!$W54</f>
        <v>3.1400000000000004E-2</v>
      </c>
      <c r="T54" s="7">
        <f>Returns!T54-Returns!$W54</f>
        <v>9.8999999999999991E-3</v>
      </c>
      <c r="U54" s="7">
        <f>Returns!V54-Returns!$W54</f>
        <v>-7.5000000000000011E-2</v>
      </c>
    </row>
    <row r="55" spans="1:21" ht="14" thickBot="1" x14ac:dyDescent="0.2">
      <c r="A55" s="6">
        <v>42552</v>
      </c>
      <c r="B55" s="7">
        <f>Returns!B55-Returns!$W55</f>
        <v>3.6299999999999999E-2</v>
      </c>
      <c r="C55" s="7">
        <f>Returns!C55-Returns!$W55</f>
        <v>1.83E-2</v>
      </c>
      <c r="D55" s="7">
        <f>Returns!D55-Returns!$W55</f>
        <v>0.1452</v>
      </c>
      <c r="E55" s="7">
        <f>Returns!E55-Returns!$W55</f>
        <v>-4.3999999999999994E-3</v>
      </c>
      <c r="F55" s="7">
        <f>Returns!F55-Returns!$W55</f>
        <v>2.1400000000000002E-2</v>
      </c>
      <c r="G55" s="7">
        <f>Returns!G55-Returns!$W55</f>
        <v>6.0200000000000004E-2</v>
      </c>
      <c r="H55" s="7">
        <f>Returns!H55-Returns!$W55</f>
        <v>0.11059999999999999</v>
      </c>
      <c r="I55" s="7">
        <f>Returns!I55-Returns!$W55</f>
        <v>5.0900000000000001E-2</v>
      </c>
      <c r="J55" s="7">
        <f>Returns!J55-Returns!$W55</f>
        <v>9.6599999999999991E-2</v>
      </c>
      <c r="K55" s="7">
        <f>Returns!K55-Returns!$W55</f>
        <v>9.169999999999999E-2</v>
      </c>
      <c r="L55" s="7">
        <f>Returns!L55-Returns!$W55</f>
        <v>1.8800000000000001E-2</v>
      </c>
      <c r="M55" s="7">
        <f>Returns!M55-Returns!$W55</f>
        <v>5.96E-2</v>
      </c>
      <c r="N55" s="7">
        <f>Returns!N55-Returns!$W55</f>
        <v>-2.2599999999999999E-2</v>
      </c>
      <c r="O55" s="7">
        <f>Returns!O55-Returns!$W55</f>
        <v>0.33090000000000003</v>
      </c>
      <c r="P55" s="7">
        <f>Returns!P55-Returns!$W55</f>
        <v>-3.6199999999999996E-2</v>
      </c>
      <c r="Q55" s="7">
        <f>Returns!Q55-Returns!$W55</f>
        <v>3.3E-3</v>
      </c>
      <c r="R55" s="7">
        <f>Returns!R55-Returns!$W55</f>
        <v>-1.2200000000000001E-2</v>
      </c>
      <c r="S55" s="7">
        <f>Returns!S55-Returns!$W55</f>
        <v>-8.9999999999999998E-4</v>
      </c>
      <c r="T55" s="7">
        <f>Returns!T55-Returns!$W55</f>
        <v>8.3999999999999991E-2</v>
      </c>
      <c r="U55" s="7">
        <f>Returns!V55-Returns!$W55</f>
        <v>-5.6299999999999996E-2</v>
      </c>
    </row>
    <row r="56" spans="1:21" ht="14" thickBot="1" x14ac:dyDescent="0.2">
      <c r="A56" s="6">
        <v>42583</v>
      </c>
      <c r="B56" s="7">
        <f>Returns!B56-Returns!$W56</f>
        <v>9.999999999999998E-4</v>
      </c>
      <c r="C56" s="7">
        <f>Returns!C56-Returns!$W56</f>
        <v>1.0999999999999999E-2</v>
      </c>
      <c r="D56" s="7">
        <f>Returns!D56-Returns!$W56</f>
        <v>-6.1199999999999997E-2</v>
      </c>
      <c r="E56" s="7">
        <f>Returns!E56-Returns!$W56</f>
        <v>1.9200000000000002E-2</v>
      </c>
      <c r="F56" s="7">
        <f>Returns!F56-Returns!$W56</f>
        <v>4.53E-2</v>
      </c>
      <c r="G56" s="7">
        <f>Returns!G56-Returns!$W56</f>
        <v>1.3399999999999999E-2</v>
      </c>
      <c r="H56" s="7">
        <f>Returns!H56-Returns!$W56</f>
        <v>-2.5000000000000001E-3</v>
      </c>
      <c r="I56" s="7">
        <f>Returns!I56-Returns!$W56</f>
        <v>-2.2799999999999997E-2</v>
      </c>
      <c r="J56" s="7">
        <f>Returns!J56-Returns!$W56</f>
        <v>0.13869999999999999</v>
      </c>
      <c r="K56" s="7">
        <f>Returns!K56-Returns!$W56</f>
        <v>0.11889999999999999</v>
      </c>
      <c r="L56" s="7">
        <f>Returns!L56-Returns!$W56</f>
        <v>5.74E-2</v>
      </c>
      <c r="M56" s="7">
        <f>Returns!M56-Returns!$W56</f>
        <v>3.0700000000000002E-2</v>
      </c>
      <c r="N56" s="7">
        <f>Returns!N56-Returns!$W56</f>
        <v>-8.4000000000000012E-3</v>
      </c>
      <c r="O56" s="7">
        <f>Returns!O56-Returns!$W56</f>
        <v>3.1899999999999998E-2</v>
      </c>
      <c r="P56" s="7">
        <f>Returns!P56-Returns!$W56</f>
        <v>-1.5100000000000001E-2</v>
      </c>
      <c r="Q56" s="7">
        <f>Returns!Q56-Returns!$W56</f>
        <v>1.7300000000000003E-2</v>
      </c>
      <c r="R56" s="7">
        <f>Returns!R56-Returns!$W56</f>
        <v>-1.5699999999999999E-2</v>
      </c>
      <c r="S56" s="7">
        <f>Returns!S56-Returns!$W56</f>
        <v>-1.4500000000000001E-2</v>
      </c>
      <c r="T56" s="7">
        <f>Returns!T56-Returns!$W56</f>
        <v>1.4199999999999999E-2</v>
      </c>
      <c r="U56" s="7">
        <f>Returns!V56-Returns!$W56</f>
        <v>-1E-3</v>
      </c>
    </row>
    <row r="57" spans="1:21" ht="14" thickBot="1" x14ac:dyDescent="0.2">
      <c r="A57" s="6">
        <v>42614</v>
      </c>
      <c r="B57" s="7">
        <f>Returns!B57-Returns!$W57</f>
        <v>-1E-4</v>
      </c>
      <c r="C57" s="7">
        <f>Returns!C57-Returns!$W57</f>
        <v>-1.6999999999999998E-2</v>
      </c>
      <c r="D57" s="7">
        <f>Returns!D57-Returns!$W57</f>
        <v>6.2000000000000006E-3</v>
      </c>
      <c r="E57" s="7">
        <f>Returns!E57-Returns!$W57</f>
        <v>6.2100000000000002E-2</v>
      </c>
      <c r="F57" s="7">
        <f>Returns!F57-Returns!$W57</f>
        <v>6.0700000000000004E-2</v>
      </c>
      <c r="G57" s="7">
        <f>Returns!G57-Returns!$W57</f>
        <v>8.8399999999999992E-2</v>
      </c>
      <c r="H57" s="7">
        <f>Returns!H57-Returns!$W57</f>
        <v>1.3099999999999999E-2</v>
      </c>
      <c r="I57" s="7">
        <f>Returns!I57-Returns!$W57</f>
        <v>-3.6499999999999998E-2</v>
      </c>
      <c r="J57" s="7">
        <f>Returns!J57-Returns!$W57</f>
        <v>1.0199999999999999E-2</v>
      </c>
      <c r="K57" s="7">
        <f>Returns!K57-Returns!$W57</f>
        <v>-3.0599999999999999E-2</v>
      </c>
      <c r="L57" s="7">
        <f>Returns!L57-Returns!$W57</f>
        <v>-4.3199999999999995E-2</v>
      </c>
      <c r="M57" s="7">
        <f>Returns!M57-Returns!$W57</f>
        <v>2.7100000000000003E-2</v>
      </c>
      <c r="N57" s="7">
        <f>Returns!N57-Returns!$W57</f>
        <v>2.3100000000000002E-2</v>
      </c>
      <c r="O57" s="7">
        <f>Returns!O57-Returns!$W57</f>
        <v>2.2800000000000001E-2</v>
      </c>
      <c r="P57" s="7">
        <f>Returns!P57-Returns!$W57</f>
        <v>4.7600000000000003E-2</v>
      </c>
      <c r="Q57" s="7">
        <f>Returns!Q57-Returns!$W57</f>
        <v>1.0999999999999998E-3</v>
      </c>
      <c r="R57" s="7">
        <f>Returns!R57-Returns!$W57</f>
        <v>-1.7099999999999997E-2</v>
      </c>
      <c r="S57" s="7">
        <f>Returns!S57-Returns!$W57</f>
        <v>9.2999999999999992E-3</v>
      </c>
      <c r="T57" s="7">
        <f>Returns!T57-Returns!$W57</f>
        <v>9.0000000000000008E-4</v>
      </c>
      <c r="U57" s="7">
        <f>Returns!V57-Returns!$W57</f>
        <v>5.4300000000000001E-2</v>
      </c>
    </row>
    <row r="58" spans="1:21" ht="14" thickBot="1" x14ac:dyDescent="0.2">
      <c r="A58" s="6">
        <v>42644</v>
      </c>
      <c r="B58" s="7">
        <f>Returns!B58-Returns!$W58</f>
        <v>-1.7499999999999998E-2</v>
      </c>
      <c r="C58" s="7">
        <f>Returns!C58-Returns!$W58</f>
        <v>-6.2199999999999998E-2</v>
      </c>
      <c r="D58" s="7">
        <f>Returns!D58-Returns!$W58</f>
        <v>-6.6400000000000001E-2</v>
      </c>
      <c r="E58" s="7">
        <f>Returns!E58-Returns!$W58</f>
        <v>-3.8800000000000001E-2</v>
      </c>
      <c r="F58" s="7">
        <f>Returns!F58-Returns!$W58</f>
        <v>-9.7000000000000003E-3</v>
      </c>
      <c r="G58" s="7">
        <f>Returns!G58-Returns!$W58</f>
        <v>-5.6899999999999999E-2</v>
      </c>
      <c r="H58" s="7">
        <f>Returns!H58-Returns!$W58</f>
        <v>9.0999999999999987E-3</v>
      </c>
      <c r="I58" s="7">
        <f>Returns!I58-Returns!$W58</f>
        <v>3.3000000000000002E-2</v>
      </c>
      <c r="J58" s="7">
        <f>Returns!J58-Returns!$W58</f>
        <v>-3.5699999999999996E-2</v>
      </c>
      <c r="K58" s="7">
        <f>Returns!K58-Returns!$W58</f>
        <v>5.4100000000000002E-2</v>
      </c>
      <c r="L58" s="7">
        <f>Returns!L58-Returns!$W58</f>
        <v>8.9499999999999996E-2</v>
      </c>
      <c r="M58" s="7">
        <f>Returns!M58-Returns!$W58</f>
        <v>9.7499999999999989E-2</v>
      </c>
      <c r="N58" s="7">
        <f>Returns!N58-Returns!$W58</f>
        <v>1.7600000000000001E-2</v>
      </c>
      <c r="O58" s="7">
        <f>Returns!O58-Returns!$W58</f>
        <v>-0.1336</v>
      </c>
      <c r="P58" s="7">
        <f>Returns!P58-Returns!$W58</f>
        <v>2.4800000000000003E-2</v>
      </c>
      <c r="Q58" s="7">
        <f>Returns!Q58-Returns!$W58</f>
        <v>-1.4800000000000001E-2</v>
      </c>
      <c r="R58" s="7">
        <f>Returns!R58-Returns!$W58</f>
        <v>-2E-3</v>
      </c>
      <c r="S58" s="7">
        <f>Returns!S58-Returns!$W58</f>
        <v>-2.93E-2</v>
      </c>
      <c r="T58" s="7">
        <f>Returns!T58-Returns!$W58</f>
        <v>-4.4600000000000001E-2</v>
      </c>
      <c r="U58" s="7">
        <f>Returns!V58-Returns!$W58</f>
        <v>2.9600000000000001E-2</v>
      </c>
    </row>
    <row r="59" spans="1:21" ht="14" thickBot="1" x14ac:dyDescent="0.2">
      <c r="A59" s="6">
        <v>42675</v>
      </c>
      <c r="B59" s="7">
        <f>Returns!B59-Returns!$W59</f>
        <v>3.6699999999999997E-2</v>
      </c>
      <c r="C59" s="7">
        <f>Returns!C59-Returns!$W59</f>
        <v>4.5499999999999999E-2</v>
      </c>
      <c r="D59" s="7">
        <f>Returns!D59-Returns!$W59</f>
        <v>-2.9899999999999999E-2</v>
      </c>
      <c r="E59" s="7">
        <f>Returns!E59-Returns!$W59</f>
        <v>2.7300000000000001E-2</v>
      </c>
      <c r="F59" s="7">
        <f>Returns!F59-Returns!$W59</f>
        <v>-4.3800000000000006E-2</v>
      </c>
      <c r="G59" s="7">
        <f>Returns!G59-Returns!$W59</f>
        <v>-4.9800000000000004E-2</v>
      </c>
      <c r="H59" s="7">
        <f>Returns!H59-Returns!$W59</f>
        <v>-3.39E-2</v>
      </c>
      <c r="I59" s="7">
        <f>Returns!I59-Returns!$W59</f>
        <v>-6.9999999999999999E-4</v>
      </c>
      <c r="J59" s="7">
        <f>Returns!J59-Returns!$W59</f>
        <v>0.11069999999999999</v>
      </c>
      <c r="K59" s="7">
        <f>Returns!K59-Returns!$W59</f>
        <v>0.28460000000000002</v>
      </c>
      <c r="L59" s="7">
        <f>Returns!L59-Returns!$W59</f>
        <v>9.5799999999999996E-2</v>
      </c>
      <c r="M59" s="7">
        <f>Returns!M59-Returns!$W59</f>
        <v>0.16470000000000001</v>
      </c>
      <c r="N59" s="7">
        <f>Returns!N59-Returns!$W59</f>
        <v>7.5600000000000001E-2</v>
      </c>
      <c r="O59" s="7">
        <f>Returns!O59-Returns!$W59</f>
        <v>-2.47E-2</v>
      </c>
      <c r="P59" s="7">
        <f>Returns!P59-Returns!$W59</f>
        <v>0.154</v>
      </c>
      <c r="Q59" s="7">
        <f>Returns!Q59-Returns!$W59</f>
        <v>8.3199999999999996E-2</v>
      </c>
      <c r="R59" s="7">
        <f>Returns!R59-Returns!$W59</f>
        <v>6.93E-2</v>
      </c>
      <c r="S59" s="7">
        <f>Returns!S59-Returns!$W59</f>
        <v>5.7999999999999996E-3</v>
      </c>
      <c r="T59" s="7">
        <f>Returns!T59-Returns!$W59</f>
        <v>2.1899999999999999E-2</v>
      </c>
      <c r="U59" s="7">
        <f>Returns!V59-Returns!$W59</f>
        <v>0.16370000000000001</v>
      </c>
    </row>
    <row r="60" spans="1:21" ht="14" thickBot="1" x14ac:dyDescent="0.2">
      <c r="A60" s="11">
        <v>42705</v>
      </c>
      <c r="B60" s="7">
        <f>Returns!B60-Returns!$W60</f>
        <v>1.9999999999999997E-2</v>
      </c>
      <c r="C60" s="7">
        <f>Returns!C60-Returns!$W60</f>
        <v>3.95E-2</v>
      </c>
      <c r="D60" s="7">
        <f>Returns!D60-Returns!$W60</f>
        <v>8.6E-3</v>
      </c>
      <c r="E60" s="7">
        <f>Returns!E60-Returns!$W60</f>
        <v>-1.9600000000000003E-2</v>
      </c>
      <c r="F60" s="7">
        <f>Returns!F60-Returns!$W60</f>
        <v>1.1000000000000001E-3</v>
      </c>
      <c r="G60" s="7">
        <f>Returns!G60-Returns!$W60</f>
        <v>-1.1999999999999999E-3</v>
      </c>
      <c r="H60" s="7">
        <f>Returns!H60-Returns!$W60</f>
        <v>1.7899999999999999E-2</v>
      </c>
      <c r="I60" s="7">
        <f>Returns!I60-Returns!$W60</f>
        <v>5.57E-2</v>
      </c>
      <c r="J60" s="7">
        <f>Returns!J60-Returns!$W60</f>
        <v>1.9000000000000002E-3</v>
      </c>
      <c r="K60" s="7">
        <f>Returns!K60-Returns!$W60</f>
        <v>4.6099999999999995E-2</v>
      </c>
      <c r="L60" s="7">
        <f>Returns!L60-Returns!$W60</f>
        <v>-1.1000000000000001E-3</v>
      </c>
      <c r="M60" s="7">
        <f>Returns!M60-Returns!$W60</f>
        <v>9.6000000000000009E-3</v>
      </c>
      <c r="N60" s="7">
        <f>Returns!N60-Returns!$W60</f>
        <v>5.4699999999999999E-2</v>
      </c>
      <c r="O60" s="7">
        <f>Returns!O60-Returns!$W60</f>
        <v>6.7299999999999999E-2</v>
      </c>
      <c r="P60" s="7">
        <f>Returns!P60-Returns!$W60</f>
        <v>2.1899999999999999E-2</v>
      </c>
      <c r="Q60" s="7">
        <f>Returns!Q60-Returns!$W60</f>
        <v>-1.1299999999999999E-2</v>
      </c>
      <c r="R60" s="7">
        <f>Returns!R60-Returns!$W60</f>
        <v>5.9299999999999999E-2</v>
      </c>
      <c r="S60" s="7">
        <f>Returns!S60-Returns!$W60</f>
        <v>-1.1899999999999999E-2</v>
      </c>
      <c r="T60" s="7">
        <f>Returns!T60-Returns!$W60</f>
        <v>-1.1999999999999999E-3</v>
      </c>
      <c r="U60" s="7">
        <f>Returns!V60-Returns!$W60</f>
        <v>7.1300000000000002E-2</v>
      </c>
    </row>
    <row r="61" spans="1:21" ht="14" thickBot="1" x14ac:dyDescent="0.2">
      <c r="A61" s="23">
        <v>42736</v>
      </c>
      <c r="B61" s="18">
        <f>Returns!B61-Returns!$W61</f>
        <v>1.7899999999999999E-2</v>
      </c>
      <c r="C61" s="18">
        <f>Returns!C61-Returns!$W61</f>
        <v>-2.1000000000000001E-2</v>
      </c>
      <c r="D61" s="18">
        <f>Returns!D61-Returns!$W61</f>
        <v>9.4500000000000001E-2</v>
      </c>
      <c r="E61" s="18">
        <f>Returns!E61-Returns!$W61</f>
        <v>-2.7799999999999998E-2</v>
      </c>
      <c r="F61" s="18">
        <f>Returns!F61-Returns!$W61</f>
        <v>0.1013</v>
      </c>
      <c r="G61" s="18">
        <f>Returns!G61-Returns!$W61</f>
        <v>9.8199999999999996E-2</v>
      </c>
      <c r="H61" s="18">
        <f>Returns!H61-Returns!$W61</f>
        <v>3.2399999999999998E-2</v>
      </c>
      <c r="I61" s="18">
        <f>Returns!I61-Returns!$W61</f>
        <v>-3.04E-2</v>
      </c>
      <c r="J61" s="18">
        <f>Returns!J61-Returns!$W61</f>
        <v>6.1400000000000003E-2</v>
      </c>
      <c r="K61" s="18">
        <f>Returns!K61-Returns!$W61</f>
        <v>2.4400000000000002E-2</v>
      </c>
      <c r="L61" s="18">
        <f>Returns!L61-Returns!$W61</f>
        <v>-5.1900000000000002E-2</v>
      </c>
      <c r="M61" s="18">
        <f>Returns!M61-Returns!$W61</f>
        <v>-2.9100000000000001E-2</v>
      </c>
      <c r="N61" s="18">
        <f>Returns!N61-Returns!$W61</f>
        <v>-5.3999999999999999E-2</v>
      </c>
      <c r="O61" s="18">
        <f>Returns!O61-Returns!$W61</f>
        <v>7.2099999999999997E-2</v>
      </c>
      <c r="P61" s="18">
        <f>Returns!P61-Returns!$W61</f>
        <v>4.58E-2</v>
      </c>
      <c r="Q61" s="18">
        <f>Returns!Q61-Returns!$W61</f>
        <v>-4.8099999999999997E-2</v>
      </c>
      <c r="R61" s="18">
        <f>Returns!R61-Returns!$W61</f>
        <v>6.1699999999999998E-2</v>
      </c>
      <c r="S61" s="18">
        <f>Returns!S61-Returns!$W61</f>
        <v>-3.44E-2</v>
      </c>
      <c r="T61" s="18">
        <f>Returns!T61-Returns!$W61</f>
        <v>3.95E-2</v>
      </c>
      <c r="U61" s="18">
        <f>Returns!V61-Returns!$W61</f>
        <v>4.9599999999999998E-2</v>
      </c>
    </row>
    <row r="63" spans="1:21" ht="13" thickBot="1" x14ac:dyDescent="0.2">
      <c r="A63" s="5" t="s">
        <v>80</v>
      </c>
    </row>
    <row r="64" spans="1:21" ht="15" thickBot="1" x14ac:dyDescent="0.2">
      <c r="A64" s="24"/>
      <c r="B64" s="21" t="s">
        <v>76</v>
      </c>
      <c r="C64" s="21" t="s">
        <v>23</v>
      </c>
      <c r="D64" s="21" t="s">
        <v>24</v>
      </c>
      <c r="E64" s="21" t="s">
        <v>65</v>
      </c>
      <c r="F64" s="21" t="s">
        <v>66</v>
      </c>
      <c r="G64" s="21" t="s">
        <v>67</v>
      </c>
      <c r="H64" s="21" t="s">
        <v>25</v>
      </c>
      <c r="I64" s="21" t="s">
        <v>26</v>
      </c>
      <c r="J64" s="21" t="s">
        <v>68</v>
      </c>
      <c r="K64" s="21" t="s">
        <v>69</v>
      </c>
      <c r="L64" s="21" t="s">
        <v>28</v>
      </c>
      <c r="M64" s="21" t="s">
        <v>27</v>
      </c>
      <c r="N64" s="21" t="s">
        <v>70</v>
      </c>
      <c r="O64" s="21" t="s">
        <v>71</v>
      </c>
      <c r="P64" s="21" t="s">
        <v>72</v>
      </c>
      <c r="Q64" s="21" t="s">
        <v>29</v>
      </c>
      <c r="R64" s="21" t="s">
        <v>73</v>
      </c>
      <c r="S64" s="21" t="s">
        <v>30</v>
      </c>
      <c r="T64" s="21" t="s">
        <v>74</v>
      </c>
      <c r="U64" s="21" t="s">
        <v>75</v>
      </c>
    </row>
    <row r="65" spans="1:21" ht="36" customHeight="1" x14ac:dyDescent="0.15">
      <c r="A65" s="19" t="s">
        <v>64</v>
      </c>
      <c r="B65" s="8">
        <f xml:space="preserve"> AVERAGE(B2:B61)</f>
        <v>1.1328333333333334E-2</v>
      </c>
      <c r="C65" s="8">
        <f t="shared" ref="C65:U65" si="0" xml:space="preserve"> AVERAGE(C2:C61)</f>
        <v>1.4609999999999991E-2</v>
      </c>
      <c r="D65" s="8">
        <f t="shared" si="0"/>
        <v>1.1355000000000002E-2</v>
      </c>
      <c r="E65" s="8">
        <f t="shared" si="0"/>
        <v>1.4676666666666668E-2</v>
      </c>
      <c r="F65" s="8">
        <f t="shared" si="0"/>
        <v>2.323833333333333E-2</v>
      </c>
      <c r="G65" s="8">
        <f t="shared" si="0"/>
        <v>2.7406666666666666E-2</v>
      </c>
      <c r="H65" s="8">
        <f t="shared" si="0"/>
        <v>1.8630000000000001E-2</v>
      </c>
      <c r="I65" s="8">
        <f t="shared" si="0"/>
        <v>1.1336666666666672E-2</v>
      </c>
      <c r="J65" s="8">
        <f t="shared" si="0"/>
        <v>2.2263333333333336E-2</v>
      </c>
      <c r="K65" s="8">
        <f t="shared" si="0"/>
        <v>2.3789999999999995E-2</v>
      </c>
      <c r="L65" s="8">
        <f t="shared" si="0"/>
        <v>1.6795000000000001E-2</v>
      </c>
      <c r="M65" s="8">
        <f t="shared" si="0"/>
        <v>7.5900000000000013E-3</v>
      </c>
      <c r="N65" s="8">
        <f t="shared" si="0"/>
        <v>5.7983333333333324E-3</v>
      </c>
      <c r="O65" s="8">
        <f t="shared" si="0"/>
        <v>1.7316666666666664E-2</v>
      </c>
      <c r="P65" s="8">
        <f t="shared" si="0"/>
        <v>1.1558333333333332E-2</v>
      </c>
      <c r="Q65" s="8">
        <f t="shared" si="0"/>
        <v>9.3716666666666653E-3</v>
      </c>
      <c r="R65" s="8">
        <f t="shared" si="0"/>
        <v>1.9986666666666673E-2</v>
      </c>
      <c r="S65" s="8">
        <f t="shared" si="0"/>
        <v>4.5849999999999979E-3</v>
      </c>
      <c r="T65" s="8">
        <f t="shared" si="0"/>
        <v>9.4333333333333318E-3</v>
      </c>
      <c r="U65" s="8">
        <f t="shared" si="0"/>
        <v>3.2163333333333342E-2</v>
      </c>
    </row>
    <row r="68" spans="1:21" ht="13" x14ac:dyDescent="0.15">
      <c r="B68" s="70" t="s">
        <v>77</v>
      </c>
      <c r="C68" s="70"/>
      <c r="D68" s="70"/>
    </row>
    <row r="70" spans="1:21" ht="14" x14ac:dyDescent="0.15">
      <c r="C70" s="21" t="s">
        <v>23</v>
      </c>
      <c r="D70" s="21" t="s">
        <v>24</v>
      </c>
      <c r="E70" s="21" t="s">
        <v>65</v>
      </c>
      <c r="F70" s="21" t="s">
        <v>66</v>
      </c>
      <c r="G70" s="21" t="s">
        <v>67</v>
      </c>
      <c r="H70" s="21" t="s">
        <v>25</v>
      </c>
      <c r="I70" s="21" t="s">
        <v>26</v>
      </c>
      <c r="J70" s="21" t="s">
        <v>68</v>
      </c>
      <c r="K70" s="21" t="s">
        <v>69</v>
      </c>
      <c r="L70" s="21" t="s">
        <v>28</v>
      </c>
      <c r="M70" s="21" t="s">
        <v>27</v>
      </c>
      <c r="N70" s="21" t="s">
        <v>70</v>
      </c>
      <c r="O70" s="21" t="s">
        <v>71</v>
      </c>
      <c r="P70" s="21" t="s">
        <v>72</v>
      </c>
      <c r="Q70" s="21" t="s">
        <v>29</v>
      </c>
      <c r="R70" s="21" t="s">
        <v>73</v>
      </c>
      <c r="S70" s="21" t="s">
        <v>30</v>
      </c>
      <c r="T70" s="21" t="s">
        <v>74</v>
      </c>
      <c r="U70" s="21" t="s">
        <v>75</v>
      </c>
    </row>
    <row r="71" spans="1:21" ht="14" x14ac:dyDescent="0.15">
      <c r="B71" s="21" t="s">
        <v>23</v>
      </c>
      <c r="C71" s="31">
        <f t="array" ref="C71:U89">12*MMULT(TRANSPOSE(C2:U61-C65:U65),(C2:U61-C65:U65))/59</f>
        <v>1.938980623728814E-2</v>
      </c>
      <c r="D71" s="32">
        <v>1.3196863118644068E-2</v>
      </c>
      <c r="E71" s="32">
        <v>1.1879415050847459E-2</v>
      </c>
      <c r="F71" s="32">
        <v>7.7171200677966078E-3</v>
      </c>
      <c r="G71" s="32">
        <v>1.2423245288135593E-2</v>
      </c>
      <c r="H71" s="32">
        <v>7.125401084745765E-3</v>
      </c>
      <c r="I71" s="32">
        <v>9.3633351864406775E-3</v>
      </c>
      <c r="J71" s="32">
        <v>2.4057161084745766E-2</v>
      </c>
      <c r="K71" s="32">
        <v>8.6915585084745769E-3</v>
      </c>
      <c r="L71" s="32">
        <v>1.0964105694915254E-2</v>
      </c>
      <c r="M71" s="32">
        <v>5.9515313898305076E-3</v>
      </c>
      <c r="N71" s="32">
        <v>1.4834575118644064E-2</v>
      </c>
      <c r="O71" s="32">
        <v>1.1459137627118645E-2</v>
      </c>
      <c r="P71" s="32">
        <v>8.1141142372881409E-3</v>
      </c>
      <c r="Q71" s="32">
        <v>1.3153498372881357E-2</v>
      </c>
      <c r="R71" s="32">
        <v>1.2688657220338986E-2</v>
      </c>
      <c r="S71" s="32">
        <v>2.9059747118644055E-3</v>
      </c>
      <c r="T71" s="32">
        <v>6.0373932203389834E-3</v>
      </c>
      <c r="U71" s="32">
        <v>1.3274087186440676E-2</v>
      </c>
    </row>
    <row r="72" spans="1:21" ht="14" x14ac:dyDescent="0.15">
      <c r="B72" s="21" t="s">
        <v>24</v>
      </c>
      <c r="C72" s="32">
        <v>1.3196863118644068E-2</v>
      </c>
      <c r="D72" s="32">
        <v>3.7191125796610179E-2</v>
      </c>
      <c r="E72" s="32">
        <v>1.5312013627118646E-2</v>
      </c>
      <c r="F72" s="32">
        <v>1.5170880711864412E-2</v>
      </c>
      <c r="G72" s="32">
        <v>2.5638886372881354E-2</v>
      </c>
      <c r="H72" s="32">
        <v>2.0771259864406779E-2</v>
      </c>
      <c r="I72" s="32">
        <v>1.1244372000000001E-2</v>
      </c>
      <c r="J72" s="32">
        <v>2.1590331050847456E-2</v>
      </c>
      <c r="K72" s="32">
        <v>1.5005087389830505E-2</v>
      </c>
      <c r="L72" s="32">
        <v>1.2772028440677966E-2</v>
      </c>
      <c r="M72" s="32">
        <v>5.6362440000000003E-3</v>
      </c>
      <c r="N72" s="32">
        <v>1.1625100779661012E-2</v>
      </c>
      <c r="O72" s="32">
        <v>2.9480032881355939E-2</v>
      </c>
      <c r="P72" s="32">
        <v>1.0546756779661022E-2</v>
      </c>
      <c r="Q72" s="32">
        <v>8.8596495254237278E-3</v>
      </c>
      <c r="R72" s="32">
        <v>2.1087979118644067E-2</v>
      </c>
      <c r="S72" s="32">
        <v>2.3869463389830517E-3</v>
      </c>
      <c r="T72" s="32">
        <v>1.0933407457627116E-2</v>
      </c>
      <c r="U72" s="32">
        <v>1.3139605627118647E-2</v>
      </c>
    </row>
    <row r="73" spans="1:21" ht="14" x14ac:dyDescent="0.15">
      <c r="B73" s="21" t="s">
        <v>65</v>
      </c>
      <c r="C73" s="32">
        <v>1.1879415050847459E-2</v>
      </c>
      <c r="D73" s="32">
        <v>1.5312013627118646E-2</v>
      </c>
      <c r="E73" s="32">
        <v>3.2240580474576258E-2</v>
      </c>
      <c r="F73" s="32">
        <v>1.362220345762712E-2</v>
      </c>
      <c r="G73" s="32">
        <v>1.7731155118644065E-2</v>
      </c>
      <c r="H73" s="32">
        <v>1.6079760406779661E-2</v>
      </c>
      <c r="I73" s="32">
        <v>6.7828151864406756E-3</v>
      </c>
      <c r="J73" s="32">
        <v>1.8666615999999997E-2</v>
      </c>
      <c r="K73" s="32">
        <v>1.9689157830508473E-2</v>
      </c>
      <c r="L73" s="32">
        <v>1.6587025016949159E-2</v>
      </c>
      <c r="M73" s="32">
        <v>2.3063361355932202E-3</v>
      </c>
      <c r="N73" s="32">
        <v>1.5643150711864406E-2</v>
      </c>
      <c r="O73" s="32">
        <v>1.4244523389830507E-2</v>
      </c>
      <c r="P73" s="32">
        <v>6.9182911864406737E-3</v>
      </c>
      <c r="Q73" s="32">
        <v>1.1326254983050845E-2</v>
      </c>
      <c r="R73" s="32">
        <v>1.5661594847457622E-2</v>
      </c>
      <c r="S73" s="32">
        <v>3.1994357288135586E-3</v>
      </c>
      <c r="T73" s="32">
        <v>9.3847294915254242E-3</v>
      </c>
      <c r="U73" s="32">
        <v>6.4040315932203376E-3</v>
      </c>
    </row>
    <row r="74" spans="1:21" ht="14" x14ac:dyDescent="0.15">
      <c r="B74" s="21" t="s">
        <v>66</v>
      </c>
      <c r="C74" s="32">
        <v>7.7171200677966078E-3</v>
      </c>
      <c r="D74" s="32">
        <v>1.5170880711864412E-2</v>
      </c>
      <c r="E74" s="32">
        <v>1.362220345762712E-2</v>
      </c>
      <c r="F74" s="32">
        <v>3.5410198338983054E-2</v>
      </c>
      <c r="G74" s="32">
        <v>2.1290535186440671E-2</v>
      </c>
      <c r="H74" s="32">
        <v>1.2693587999999999E-2</v>
      </c>
      <c r="I74" s="32">
        <v>1.0705666915254236E-2</v>
      </c>
      <c r="J74" s="32">
        <v>2.8382343932203395E-2</v>
      </c>
      <c r="K74" s="32">
        <v>1.7622112474576276E-2</v>
      </c>
      <c r="L74" s="32">
        <v>1.3649117593220341E-2</v>
      </c>
      <c r="M74" s="32">
        <v>3.6428284067796593E-3</v>
      </c>
      <c r="N74" s="32">
        <v>9.8998970508474577E-3</v>
      </c>
      <c r="O74" s="32">
        <v>1.4544675593220343E-2</v>
      </c>
      <c r="P74" s="32">
        <v>6.0512757627118651E-3</v>
      </c>
      <c r="Q74" s="32">
        <v>9.4338152881355917E-3</v>
      </c>
      <c r="R74" s="32">
        <v>1.5986377762711865E-2</v>
      </c>
      <c r="S74" s="32">
        <v>-1.6017794237288138E-3</v>
      </c>
      <c r="T74" s="32">
        <v>1.7697232542372883E-2</v>
      </c>
      <c r="U74" s="32">
        <v>5.9777174915254232E-3</v>
      </c>
    </row>
    <row r="75" spans="1:21" ht="14" x14ac:dyDescent="0.15">
      <c r="B75" s="21" t="s">
        <v>67</v>
      </c>
      <c r="C75" s="32">
        <v>1.2423245288135593E-2</v>
      </c>
      <c r="D75" s="32">
        <v>2.5638886372881354E-2</v>
      </c>
      <c r="E75" s="32">
        <v>1.7731155118644065E-2</v>
      </c>
      <c r="F75" s="32">
        <v>2.1290535186440671E-2</v>
      </c>
      <c r="G75" s="32">
        <v>7.8599352677966125E-2</v>
      </c>
      <c r="H75" s="32">
        <v>3.0985150779661016E-2</v>
      </c>
      <c r="I75" s="32">
        <v>9.4182031186440685E-3</v>
      </c>
      <c r="J75" s="32">
        <v>2.0270602305084748E-2</v>
      </c>
      <c r="K75" s="32">
        <v>1.181502183050848E-2</v>
      </c>
      <c r="L75" s="32">
        <v>1.5453545491525422E-2</v>
      </c>
      <c r="M75" s="32">
        <v>1.3366601491525423E-2</v>
      </c>
      <c r="N75" s="32">
        <v>8.1790679322033943E-3</v>
      </c>
      <c r="O75" s="32">
        <v>3.2664535593220342E-2</v>
      </c>
      <c r="P75" s="32">
        <v>1.4511062372881359E-2</v>
      </c>
      <c r="Q75" s="32">
        <v>9.0103670508474565E-3</v>
      </c>
      <c r="R75" s="32">
        <v>1.6491900067796612E-2</v>
      </c>
      <c r="S75" s="32">
        <v>-2.3080442033898319E-3</v>
      </c>
      <c r="T75" s="32">
        <v>1.0320139661016949E-2</v>
      </c>
      <c r="U75" s="32">
        <v>1.8151294508474577E-2</v>
      </c>
    </row>
    <row r="76" spans="1:21" ht="14" x14ac:dyDescent="0.15">
      <c r="B76" s="21" t="s">
        <v>25</v>
      </c>
      <c r="C76" s="32">
        <v>7.125401084745765E-3</v>
      </c>
      <c r="D76" s="32">
        <v>2.0771259864406779E-2</v>
      </c>
      <c r="E76" s="32">
        <v>1.6079760406779661E-2</v>
      </c>
      <c r="F76" s="32">
        <v>1.2693587999999999E-2</v>
      </c>
      <c r="G76" s="32">
        <v>3.0985150779661016E-2</v>
      </c>
      <c r="H76" s="32">
        <v>4.2705076474576255E-2</v>
      </c>
      <c r="I76" s="32">
        <v>6.0102069152542367E-3</v>
      </c>
      <c r="J76" s="32">
        <v>1.4265635796610164E-2</v>
      </c>
      <c r="K76" s="32">
        <v>1.383467959322034E-2</v>
      </c>
      <c r="L76" s="32">
        <v>6.9232228474576298E-3</v>
      </c>
      <c r="M76" s="32">
        <v>7.722345355932205E-3</v>
      </c>
      <c r="N76" s="32">
        <v>5.7300372203389818E-3</v>
      </c>
      <c r="O76" s="32">
        <v>2.2250103050847458E-2</v>
      </c>
      <c r="P76" s="32">
        <v>1.0183754237288135E-2</v>
      </c>
      <c r="Q76" s="32">
        <v>4.3878205423728807E-3</v>
      </c>
      <c r="R76" s="32">
        <v>1.3865789288135597E-2</v>
      </c>
      <c r="S76" s="32">
        <v>-3.296030440677966E-3</v>
      </c>
      <c r="T76" s="32">
        <v>-2.8956854237288153E-3</v>
      </c>
      <c r="U76" s="32">
        <v>1.151558969491525E-2</v>
      </c>
    </row>
    <row r="77" spans="1:21" ht="14" x14ac:dyDescent="0.15">
      <c r="B77" s="21" t="s">
        <v>26</v>
      </c>
      <c r="C77" s="32">
        <v>9.3633351864406775E-3</v>
      </c>
      <c r="D77" s="32">
        <v>1.1244372000000001E-2</v>
      </c>
      <c r="E77" s="32">
        <v>6.7828151864406756E-3</v>
      </c>
      <c r="F77" s="32">
        <v>1.0705666915254236E-2</v>
      </c>
      <c r="G77" s="32">
        <v>9.4182031186440685E-3</v>
      </c>
      <c r="H77" s="33">
        <v>6.0102069152542367E-3</v>
      </c>
      <c r="I77" s="32">
        <v>4.8550315796610163E-2</v>
      </c>
      <c r="J77" s="32">
        <v>1.5149501830508477E-2</v>
      </c>
      <c r="K77" s="32">
        <v>1.2646407864406781E-2</v>
      </c>
      <c r="L77" s="32">
        <v>1.5778895796610168E-2</v>
      </c>
      <c r="M77" s="32">
        <v>1.0097764474576273E-2</v>
      </c>
      <c r="N77" s="32">
        <v>1.0330780406779663E-2</v>
      </c>
      <c r="O77" s="32">
        <v>1.14559186440678E-2</v>
      </c>
      <c r="P77" s="32">
        <v>3.7209318644067803E-3</v>
      </c>
      <c r="Q77" s="32">
        <v>1.1197450644067799E-2</v>
      </c>
      <c r="R77" s="32">
        <v>1.3489002576271183E-2</v>
      </c>
      <c r="S77" s="32">
        <v>3.1393409491525435E-3</v>
      </c>
      <c r="T77" s="32">
        <v>6.6803301694915249E-3</v>
      </c>
      <c r="U77" s="32">
        <v>1.4097931661016954E-2</v>
      </c>
    </row>
    <row r="78" spans="1:21" ht="14" x14ac:dyDescent="0.15">
      <c r="B78" s="21" t="s">
        <v>68</v>
      </c>
      <c r="C78" s="32">
        <v>2.4057161084745766E-2</v>
      </c>
      <c r="D78" s="32">
        <v>2.1590331050847456E-2</v>
      </c>
      <c r="E78" s="32">
        <v>1.8666615999999997E-2</v>
      </c>
      <c r="F78" s="32">
        <v>2.8382343932203395E-2</v>
      </c>
      <c r="G78" s="32">
        <v>2.0270602305084748E-2</v>
      </c>
      <c r="H78" s="32">
        <v>1.4265635796610164E-2</v>
      </c>
      <c r="I78" s="32">
        <v>1.5149501830508477E-2</v>
      </c>
      <c r="J78" s="32">
        <v>7.8499818169491531E-2</v>
      </c>
      <c r="K78" s="32">
        <v>2.9660100610169497E-2</v>
      </c>
      <c r="L78" s="32">
        <v>2.6711468949152536E-2</v>
      </c>
      <c r="M78" s="32">
        <v>1.5084412474576267E-2</v>
      </c>
      <c r="N78" s="32">
        <v>2.3256082644067796E-2</v>
      </c>
      <c r="O78" s="32">
        <v>2.7792125423728813E-2</v>
      </c>
      <c r="P78" s="32">
        <v>1.7007754237288134E-2</v>
      </c>
      <c r="Q78" s="32">
        <v>1.786645376271186E-2</v>
      </c>
      <c r="R78" s="32">
        <v>1.7476608949152556E-2</v>
      </c>
      <c r="S78" s="32">
        <v>3.0998251525423716E-3</v>
      </c>
      <c r="T78" s="32">
        <v>1.1705150508474581E-2</v>
      </c>
      <c r="U78" s="32">
        <v>1.9636700203389833E-2</v>
      </c>
    </row>
    <row r="79" spans="1:21" ht="14" x14ac:dyDescent="0.15">
      <c r="B79" s="21" t="s">
        <v>69</v>
      </c>
      <c r="C79" s="32">
        <v>8.6915585084745769E-3</v>
      </c>
      <c r="D79" s="32">
        <v>1.5005087389830505E-2</v>
      </c>
      <c r="E79" s="32">
        <v>1.9689157830508473E-2</v>
      </c>
      <c r="F79" s="32">
        <v>1.7622112474576276E-2</v>
      </c>
      <c r="G79" s="32">
        <v>1.181502183050848E-2</v>
      </c>
      <c r="H79" s="32">
        <v>1.383467959322034E-2</v>
      </c>
      <c r="I79" s="32">
        <v>1.2646407864406781E-2</v>
      </c>
      <c r="J79" s="32">
        <v>2.9660100610169497E-2</v>
      </c>
      <c r="K79" s="32">
        <v>9.1203314033898308E-2</v>
      </c>
      <c r="L79" s="32">
        <v>4.449290176271186E-2</v>
      </c>
      <c r="M79" s="32">
        <v>1.6192421694915214E-3</v>
      </c>
      <c r="N79" s="32">
        <v>1.7698789627118641E-2</v>
      </c>
      <c r="O79" s="32">
        <v>1.7920824406779664E-2</v>
      </c>
      <c r="P79" s="32">
        <v>5.2446864406779682E-3</v>
      </c>
      <c r="Q79" s="32">
        <v>1.5310365355932207E-2</v>
      </c>
      <c r="R79" s="32">
        <v>1.871172040677966E-2</v>
      </c>
      <c r="S79" s="32">
        <v>-5.8555604745762716E-3</v>
      </c>
      <c r="T79" s="32">
        <v>1.0909804067796611E-2</v>
      </c>
      <c r="U79" s="32">
        <v>1.1913497898305087E-2</v>
      </c>
    </row>
    <row r="80" spans="1:21" ht="14" x14ac:dyDescent="0.15">
      <c r="B80" s="21" t="s">
        <v>28</v>
      </c>
      <c r="C80" s="32">
        <v>1.0964105694915254E-2</v>
      </c>
      <c r="D80" s="32">
        <v>1.2772028440677966E-2</v>
      </c>
      <c r="E80" s="32">
        <v>1.6587025016949159E-2</v>
      </c>
      <c r="F80" s="32">
        <v>1.3649117593220341E-2</v>
      </c>
      <c r="G80" s="32">
        <v>1.5453545491525422E-2</v>
      </c>
      <c r="H80" s="32">
        <v>6.9232228474576298E-3</v>
      </c>
      <c r="I80" s="32">
        <v>1.5778895796610168E-2</v>
      </c>
      <c r="J80" s="32">
        <v>2.6711468949152536E-2</v>
      </c>
      <c r="K80" s="32">
        <v>4.449290176271186E-2</v>
      </c>
      <c r="L80" s="32">
        <v>4.491864172881356E-2</v>
      </c>
      <c r="M80" s="32">
        <v>1.1723006847457628E-2</v>
      </c>
      <c r="N80" s="32">
        <v>2.0964382271186435E-2</v>
      </c>
      <c r="O80" s="32">
        <v>1.4648335932203386E-2</v>
      </c>
      <c r="P80" s="32">
        <v>1.5323444237288132E-2</v>
      </c>
      <c r="Q80" s="32">
        <v>1.5369464033898304E-2</v>
      </c>
      <c r="R80" s="32">
        <v>1.5754280542372885E-2</v>
      </c>
      <c r="S80" s="32">
        <v>-2.4159853220338968E-3</v>
      </c>
      <c r="T80" s="32">
        <v>9.7628684745762733E-3</v>
      </c>
      <c r="U80" s="32">
        <v>8.1784879322033908E-3</v>
      </c>
    </row>
    <row r="81" spans="1:21" ht="14" x14ac:dyDescent="0.15">
      <c r="B81" s="21" t="s">
        <v>27</v>
      </c>
      <c r="C81" s="32">
        <v>5.9515313898305076E-3</v>
      </c>
      <c r="D81" s="32">
        <v>5.6362440000000003E-3</v>
      </c>
      <c r="E81" s="32">
        <v>2.3063361355932202E-3</v>
      </c>
      <c r="F81" s="32">
        <v>3.6428284067796593E-3</v>
      </c>
      <c r="G81" s="32">
        <v>1.3366601491525423E-2</v>
      </c>
      <c r="H81" s="32">
        <v>7.722345355932205E-3</v>
      </c>
      <c r="I81" s="32">
        <v>1.0097764474576273E-2</v>
      </c>
      <c r="J81" s="32">
        <v>1.5084412474576267E-2</v>
      </c>
      <c r="K81" s="32">
        <v>1.6192421694915214E-3</v>
      </c>
      <c r="L81" s="32">
        <v>1.1723006847457628E-2</v>
      </c>
      <c r="M81" s="32">
        <v>5.8854914033898295E-2</v>
      </c>
      <c r="N81" s="32">
        <v>1.5343386915254236E-2</v>
      </c>
      <c r="O81" s="32">
        <v>1.2598757288135599E-2</v>
      </c>
      <c r="P81" s="32">
        <v>4.5090420000000006E-2</v>
      </c>
      <c r="Q81" s="32">
        <v>5.7116751864406774E-3</v>
      </c>
      <c r="R81" s="32">
        <v>1.2098262101694917E-2</v>
      </c>
      <c r="S81" s="32">
        <v>-2.2536793220339022E-4</v>
      </c>
      <c r="T81" s="32">
        <v>6.2157254237288143E-3</v>
      </c>
      <c r="U81" s="32">
        <v>2.2897716203389824E-2</v>
      </c>
    </row>
    <row r="82" spans="1:21" ht="14" x14ac:dyDescent="0.15">
      <c r="B82" s="21" t="s">
        <v>70</v>
      </c>
      <c r="C82" s="32">
        <v>1.4834575118644064E-2</v>
      </c>
      <c r="D82" s="32">
        <v>1.1625100779661012E-2</v>
      </c>
      <c r="E82" s="32">
        <v>1.5643150711864406E-2</v>
      </c>
      <c r="F82" s="32">
        <v>9.8998970508474577E-3</v>
      </c>
      <c r="G82" s="32">
        <v>8.1790679322033943E-3</v>
      </c>
      <c r="H82" s="32">
        <v>5.7300372203389818E-3</v>
      </c>
      <c r="I82" s="32">
        <v>1.0330780406779663E-2</v>
      </c>
      <c r="J82" s="32">
        <v>2.3256082644067796E-2</v>
      </c>
      <c r="K82" s="32">
        <v>1.7698789627118641E-2</v>
      </c>
      <c r="L82" s="32">
        <v>2.0964382271186435E-2</v>
      </c>
      <c r="M82" s="32">
        <v>1.5343386915254236E-2</v>
      </c>
      <c r="N82" s="32">
        <v>3.4852826406779676E-2</v>
      </c>
      <c r="O82" s="32">
        <v>8.0820206779661004E-3</v>
      </c>
      <c r="P82" s="32">
        <v>3.0916030338983044E-2</v>
      </c>
      <c r="Q82" s="32">
        <v>1.1905492305084746E-2</v>
      </c>
      <c r="R82" s="32">
        <v>1.6380693288135597E-2</v>
      </c>
      <c r="S82" s="32">
        <v>-1.8300165762711877E-3</v>
      </c>
      <c r="T82" s="32">
        <v>6.6305722033898314E-3</v>
      </c>
      <c r="U82" s="32">
        <v>4.5564134915254241E-3</v>
      </c>
    </row>
    <row r="83" spans="1:21" ht="14" x14ac:dyDescent="0.15">
      <c r="B83" s="21" t="s">
        <v>71</v>
      </c>
      <c r="C83" s="32">
        <v>1.1459137627118645E-2</v>
      </c>
      <c r="D83" s="32">
        <v>2.9480032881355939E-2</v>
      </c>
      <c r="E83" s="32">
        <v>1.4244523389830507E-2</v>
      </c>
      <c r="F83" s="32">
        <v>1.4544675593220343E-2</v>
      </c>
      <c r="G83" s="32">
        <v>3.2664535593220342E-2</v>
      </c>
      <c r="H83" s="32">
        <v>2.2250103050847458E-2</v>
      </c>
      <c r="I83" s="32">
        <v>1.14559186440678E-2</v>
      </c>
      <c r="J83" s="32">
        <v>2.7792125423728813E-2</v>
      </c>
      <c r="K83" s="32">
        <v>1.7920824406779664E-2</v>
      </c>
      <c r="L83" s="32">
        <v>1.4648335932203386E-2</v>
      </c>
      <c r="M83" s="32">
        <v>1.2598757288135599E-2</v>
      </c>
      <c r="N83" s="32">
        <v>8.0820206779661004E-3</v>
      </c>
      <c r="O83" s="32">
        <v>6.9812408813559323E-2</v>
      </c>
      <c r="P83" s="32">
        <v>8.7942145762711886E-3</v>
      </c>
      <c r="Q83" s="32">
        <v>5.8465318644067782E-3</v>
      </c>
      <c r="R83" s="32">
        <v>1.8122642711864409E-2</v>
      </c>
      <c r="S83" s="32">
        <v>-8.3883223728813544E-3</v>
      </c>
      <c r="T83" s="32">
        <v>6.7304779661016955E-3</v>
      </c>
      <c r="U83" s="32">
        <v>5.2223749152542397E-3</v>
      </c>
    </row>
    <row r="84" spans="1:21" ht="14" x14ac:dyDescent="0.15">
      <c r="B84" s="21" t="s">
        <v>72</v>
      </c>
      <c r="C84" s="32">
        <v>8.1141142372881409E-3</v>
      </c>
      <c r="D84" s="32">
        <v>1.0546756779661022E-2</v>
      </c>
      <c r="E84" s="32">
        <v>6.9182911864406737E-3</v>
      </c>
      <c r="F84" s="32">
        <v>6.0512757627118651E-3</v>
      </c>
      <c r="G84" s="32">
        <v>1.4511062372881359E-2</v>
      </c>
      <c r="H84" s="32">
        <v>1.0183754237288135E-2</v>
      </c>
      <c r="I84" s="32">
        <v>3.7209318644067803E-3</v>
      </c>
      <c r="J84" s="32">
        <v>1.7007754237288134E-2</v>
      </c>
      <c r="K84" s="32">
        <v>5.2446864406779682E-3</v>
      </c>
      <c r="L84" s="32">
        <v>1.5323444237288132E-2</v>
      </c>
      <c r="M84" s="32">
        <v>4.5090420000000006E-2</v>
      </c>
      <c r="N84" s="32">
        <v>3.0916030338983044E-2</v>
      </c>
      <c r="O84" s="32">
        <v>8.7942145762711886E-3</v>
      </c>
      <c r="P84" s="32">
        <v>7.8423649999999998E-2</v>
      </c>
      <c r="Q84" s="32">
        <v>5.8438859322033883E-3</v>
      </c>
      <c r="R84" s="32">
        <v>1.5985142372881355E-2</v>
      </c>
      <c r="S84" s="32">
        <v>-1.1175662542372879E-2</v>
      </c>
      <c r="T84" s="32">
        <v>5.2230433898305083E-3</v>
      </c>
      <c r="U84" s="32">
        <v>6.3951962711864411E-3</v>
      </c>
    </row>
    <row r="85" spans="1:21" ht="14" x14ac:dyDescent="0.15">
      <c r="B85" s="21" t="s">
        <v>29</v>
      </c>
      <c r="C85" s="32">
        <v>1.3153498372881357E-2</v>
      </c>
      <c r="D85" s="32">
        <v>8.8596495254237278E-3</v>
      </c>
      <c r="E85" s="32">
        <v>1.1326254983050845E-2</v>
      </c>
      <c r="F85" s="32">
        <v>9.4338152881355917E-3</v>
      </c>
      <c r="G85" s="32">
        <v>9.0103670508474565E-3</v>
      </c>
      <c r="H85" s="32">
        <v>4.3878205423728807E-3</v>
      </c>
      <c r="I85" s="32">
        <v>1.1197450644067799E-2</v>
      </c>
      <c r="J85" s="32">
        <v>1.786645376271186E-2</v>
      </c>
      <c r="K85" s="32">
        <v>1.5310365355932207E-2</v>
      </c>
      <c r="L85" s="32">
        <v>1.5369464033898304E-2</v>
      </c>
      <c r="M85" s="32">
        <v>5.7116751864406774E-3</v>
      </c>
      <c r="N85" s="32">
        <v>1.1905492305084746E-2</v>
      </c>
      <c r="O85" s="32">
        <v>5.8465318644067782E-3</v>
      </c>
      <c r="P85" s="32">
        <v>5.8438859322033883E-3</v>
      </c>
      <c r="Q85" s="32">
        <v>2.1477205796610169E-2</v>
      </c>
      <c r="R85" s="32">
        <v>1.2278336406779665E-2</v>
      </c>
      <c r="S85" s="32">
        <v>4.3083161694915245E-3</v>
      </c>
      <c r="T85" s="32">
        <v>9.4817586440677972E-3</v>
      </c>
      <c r="U85" s="32">
        <v>1.2105168338983053E-2</v>
      </c>
    </row>
    <row r="86" spans="1:21" ht="14" x14ac:dyDescent="0.15">
      <c r="B86" s="21" t="s">
        <v>73</v>
      </c>
      <c r="C86" s="32">
        <v>1.2688657220338986E-2</v>
      </c>
      <c r="D86" s="32">
        <v>2.1087979118644067E-2</v>
      </c>
      <c r="E86" s="32">
        <v>1.5661594847457622E-2</v>
      </c>
      <c r="F86" s="32">
        <v>1.5986377762711865E-2</v>
      </c>
      <c r="G86" s="32">
        <v>1.6491900067796612E-2</v>
      </c>
      <c r="H86" s="32">
        <v>1.3865789288135597E-2</v>
      </c>
      <c r="I86" s="32">
        <v>1.3489002576271183E-2</v>
      </c>
      <c r="J86" s="32">
        <v>1.7476608949152556E-2</v>
      </c>
      <c r="K86" s="32">
        <v>1.871172040677966E-2</v>
      </c>
      <c r="L86" s="32">
        <v>1.5754280542372885E-2</v>
      </c>
      <c r="M86" s="32">
        <v>1.2098262101694917E-2</v>
      </c>
      <c r="N86" s="32">
        <v>1.6380693288135597E-2</v>
      </c>
      <c r="O86" s="32">
        <v>1.8122642711864409E-2</v>
      </c>
      <c r="P86" s="32">
        <v>1.5985142372881355E-2</v>
      </c>
      <c r="Q86" s="32">
        <v>1.2278336406779665E-2</v>
      </c>
      <c r="R86" s="32">
        <v>3.2149026983050839E-2</v>
      </c>
      <c r="S86" s="32">
        <v>7.294246779661009E-4</v>
      </c>
      <c r="T86" s="32">
        <v>6.7964291525423716E-3</v>
      </c>
      <c r="U86" s="32">
        <v>1.4923586576271191E-2</v>
      </c>
    </row>
    <row r="87" spans="1:21" ht="14" x14ac:dyDescent="0.15">
      <c r="B87" s="21" t="s">
        <v>30</v>
      </c>
      <c r="C87" s="32">
        <v>2.9059747118644055E-3</v>
      </c>
      <c r="D87" s="32">
        <v>2.3869463389830517E-3</v>
      </c>
      <c r="E87" s="32">
        <v>3.1994357288135586E-3</v>
      </c>
      <c r="F87" s="32">
        <v>-1.6017794237288138E-3</v>
      </c>
      <c r="G87" s="32">
        <v>-2.3080442033898319E-3</v>
      </c>
      <c r="H87" s="32">
        <v>-3.296030440677966E-3</v>
      </c>
      <c r="I87" s="32">
        <v>3.1393409491525435E-3</v>
      </c>
      <c r="J87" s="32">
        <v>3.0998251525423716E-3</v>
      </c>
      <c r="K87" s="32">
        <v>-5.8555604745762716E-3</v>
      </c>
      <c r="L87" s="32">
        <v>-2.4159853220338968E-3</v>
      </c>
      <c r="M87" s="32">
        <v>-2.2536793220339022E-4</v>
      </c>
      <c r="N87" s="32">
        <v>-1.8300165762711877E-3</v>
      </c>
      <c r="O87" s="32">
        <v>-8.3883223728813544E-3</v>
      </c>
      <c r="P87" s="32">
        <v>-1.1175662542372879E-2</v>
      </c>
      <c r="Q87" s="32">
        <v>4.3083161694915245E-3</v>
      </c>
      <c r="R87" s="32">
        <v>7.294246779661009E-4</v>
      </c>
      <c r="S87" s="32">
        <v>2.6494815559322021E-2</v>
      </c>
      <c r="T87" s="32">
        <v>1.0922959322033896E-2</v>
      </c>
      <c r="U87" s="32">
        <v>5.2724800677966064E-3</v>
      </c>
    </row>
    <row r="88" spans="1:21" ht="14" x14ac:dyDescent="0.15">
      <c r="B88" s="21" t="s">
        <v>74</v>
      </c>
      <c r="C88" s="32">
        <v>6.0373932203389834E-3</v>
      </c>
      <c r="D88" s="32">
        <v>1.0933407457627116E-2</v>
      </c>
      <c r="E88" s="32">
        <v>9.3847294915254242E-3</v>
      </c>
      <c r="F88" s="32">
        <v>1.7697232542372883E-2</v>
      </c>
      <c r="G88" s="32">
        <v>1.0320139661016949E-2</v>
      </c>
      <c r="H88" s="32">
        <v>-2.8956854237288153E-3</v>
      </c>
      <c r="I88" s="32">
        <v>6.6803301694915249E-3</v>
      </c>
      <c r="J88" s="32">
        <v>1.1705150508474581E-2</v>
      </c>
      <c r="K88" s="32">
        <v>1.0909804067796611E-2</v>
      </c>
      <c r="L88" s="32">
        <v>9.7628684745762733E-3</v>
      </c>
      <c r="M88" s="32">
        <v>6.2157254237288143E-3</v>
      </c>
      <c r="N88" s="32">
        <v>6.6305722033898314E-3</v>
      </c>
      <c r="O88" s="32">
        <v>6.7304779661016955E-3</v>
      </c>
      <c r="P88" s="32">
        <v>5.2230433898305083E-3</v>
      </c>
      <c r="Q88" s="32">
        <v>9.4817586440677972E-3</v>
      </c>
      <c r="R88" s="32">
        <v>6.7964291525423716E-3</v>
      </c>
      <c r="S88" s="32">
        <v>1.0922959322033896E-2</v>
      </c>
      <c r="T88" s="32">
        <v>4.0111918644067789E-2</v>
      </c>
      <c r="U88" s="32">
        <v>-8.2257918644067785E-3</v>
      </c>
    </row>
    <row r="89" spans="1:21" ht="14" x14ac:dyDescent="0.15">
      <c r="B89" s="21" t="s">
        <v>75</v>
      </c>
      <c r="C89" s="32">
        <v>1.3274087186440676E-2</v>
      </c>
      <c r="D89" s="32">
        <v>1.3139605627118647E-2</v>
      </c>
      <c r="E89" s="32">
        <v>6.4040315932203376E-3</v>
      </c>
      <c r="F89" s="32">
        <v>5.9777174915254232E-3</v>
      </c>
      <c r="G89" s="32">
        <v>1.8151294508474577E-2</v>
      </c>
      <c r="H89" s="32">
        <v>1.151558969491525E-2</v>
      </c>
      <c r="I89" s="32">
        <v>1.4097931661016954E-2</v>
      </c>
      <c r="J89" s="32">
        <v>1.9636700203389833E-2</v>
      </c>
      <c r="K89" s="32">
        <v>1.1913497898305087E-2</v>
      </c>
      <c r="L89" s="32">
        <v>8.1784879322033908E-3</v>
      </c>
      <c r="M89" s="32">
        <v>2.2897716203389824E-2</v>
      </c>
      <c r="N89" s="32">
        <v>4.5564134915254241E-3</v>
      </c>
      <c r="O89" s="32">
        <v>5.2223749152542397E-3</v>
      </c>
      <c r="P89" s="32">
        <v>6.3951962711864411E-3</v>
      </c>
      <c r="Q89" s="32">
        <v>1.2105168338983053E-2</v>
      </c>
      <c r="R89" s="32">
        <v>1.4923586576271191E-2</v>
      </c>
      <c r="S89" s="32">
        <v>5.2724800677966064E-3</v>
      </c>
      <c r="T89" s="32">
        <v>-8.2257918644067785E-3</v>
      </c>
      <c r="U89" s="32">
        <v>7.3266028338983019E-2</v>
      </c>
    </row>
    <row r="92" spans="1:21" x14ac:dyDescent="0.15">
      <c r="A92" s="5" t="s">
        <v>81</v>
      </c>
    </row>
    <row r="93" spans="1:21" ht="14" x14ac:dyDescent="0.15">
      <c r="A93" s="28"/>
      <c r="B93" s="21" t="s">
        <v>76</v>
      </c>
      <c r="C93" s="21" t="s">
        <v>23</v>
      </c>
      <c r="D93" s="21" t="s">
        <v>24</v>
      </c>
      <c r="E93" s="21" t="s">
        <v>65</v>
      </c>
      <c r="F93" s="21" t="s">
        <v>66</v>
      </c>
      <c r="G93" s="21" t="s">
        <v>67</v>
      </c>
      <c r="H93" s="21" t="s">
        <v>25</v>
      </c>
      <c r="I93" s="21" t="s">
        <v>26</v>
      </c>
      <c r="J93" s="21" t="s">
        <v>68</v>
      </c>
      <c r="K93" s="21" t="s">
        <v>69</v>
      </c>
      <c r="L93" s="21" t="s">
        <v>28</v>
      </c>
      <c r="M93" s="21" t="s">
        <v>27</v>
      </c>
      <c r="N93" s="21" t="s">
        <v>70</v>
      </c>
      <c r="O93" s="21" t="s">
        <v>71</v>
      </c>
      <c r="P93" s="21" t="s">
        <v>72</v>
      </c>
      <c r="Q93" s="21" t="s">
        <v>29</v>
      </c>
      <c r="R93" s="21" t="s">
        <v>73</v>
      </c>
      <c r="S93" s="21" t="s">
        <v>30</v>
      </c>
      <c r="T93" s="21" t="s">
        <v>74</v>
      </c>
      <c r="U93" s="21" t="s">
        <v>75</v>
      </c>
    </row>
    <row r="94" spans="1:21" ht="19" customHeight="1" x14ac:dyDescent="0.15">
      <c r="A94" s="27" t="s">
        <v>78</v>
      </c>
      <c r="B94" s="29">
        <f>TRANSPOSE(LINEST(B2:B61,$B$2:$B$61,1))</f>
        <v>1.0000000000000002</v>
      </c>
      <c r="C94" s="29">
        <f>TRANSPOSE(LINEST(C2:C61,$B$2:$B$61,1))</f>
        <v>1.0391266289522583</v>
      </c>
      <c r="D94" s="29">
        <f>TRANSPOSE(LINEST(D2:D61,$B$2:$B$61,1))</f>
        <v>1.3930388254480028</v>
      </c>
      <c r="E94" s="29">
        <f t="array" ref="E94">TRANSPOSE(LINEST(E2:E61,$B$2:$B$61,1))</f>
        <v>1.161909568739226</v>
      </c>
      <c r="F94" s="29">
        <f t="array" ref="F94">TRANSPOSE(LINEST(F2:F61,$B$2:$B$61,1))</f>
        <v>1.0514982508929978</v>
      </c>
      <c r="G94" s="29">
        <f t="array" ref="G94">TRANSPOSE(LINEST(G2:G61,$B$2:$B$61,1))</f>
        <v>1.4000809064508997</v>
      </c>
      <c r="H94" s="29">
        <f t="array" ref="H94">TRANSPOSE(LINEST(H2:H61,$B$2:$B$61,1))</f>
        <v>0.99949948334120853</v>
      </c>
      <c r="I94" s="29">
        <f t="array" ref="I94">TRANSPOSE(LINEST(I2:I61,$B$2:$B$61,1))</f>
        <v>0.90957122903979393</v>
      </c>
      <c r="J94" s="29">
        <f t="array" ref="J94">TRANSPOSE(LINEST(J2:J61,$B$2:$B$61,1))</f>
        <v>1.8050248678403158</v>
      </c>
      <c r="K94" s="29">
        <f t="array" ref="K94">TRANSPOSE(LINEST(K2:K61,$B$2:$B$61,1))</f>
        <v>1.4665533268396729</v>
      </c>
      <c r="L94" s="29">
        <f t="array" ref="L94">TRANSPOSE(LINEST(L2:L61,$B$2:$B$61,1))</f>
        <v>1.3205933578093672</v>
      </c>
      <c r="M94" s="29">
        <f t="array" ref="M94">TRANSPOSE(LINEST(M2:M61,$B$2:$B$61,1))</f>
        <v>0.7374916297635622</v>
      </c>
      <c r="N94" s="29">
        <f t="array" ref="N94">TRANSPOSE(LINEST(N2:N61,$B$2:$B$61,1))</f>
        <v>1.2173053907951639</v>
      </c>
      <c r="O94" s="29">
        <f t="array" ref="O94">TRANSPOSE(LINEST(O2:O61,$B$2:$B$61,1))</f>
        <v>1.3072378268301572</v>
      </c>
      <c r="P94" s="29">
        <f t="array" ref="P94">TRANSPOSE(LINEST(P2:P61,$B$2:$B$61,1))</f>
        <v>0.99376294917462382</v>
      </c>
      <c r="Q94" s="29">
        <f t="array" ref="Q94">TRANSPOSE(LINEST(Q2:Q61,$B$2:$B$61,1))</f>
        <v>0.90986194123551778</v>
      </c>
      <c r="R94" s="29">
        <f t="array" ref="R94">TRANSPOSE(LINEST(R2:R61,$B$2:$B$61,1))</f>
        <v>1.2465244578814205</v>
      </c>
      <c r="S94" s="29">
        <f t="array" ref="S94">TRANSPOSE(LINEST(S2:S61,$B$2:$B$61,1))</f>
        <v>7.7133575507084648E-2</v>
      </c>
      <c r="T94" s="29">
        <f t="array" ref="T94">TRANSPOSE(LINEST(T2:T61,$B$2:$B$61,1))</f>
        <v>0.7474840760146112</v>
      </c>
      <c r="U94" s="29">
        <f t="array" ref="U94">TRANSPOSE(LINEST(U2:U61,$B$2:$B$61,1))</f>
        <v>0.88895912136246735</v>
      </c>
    </row>
    <row r="95" spans="1:21" ht="26" x14ac:dyDescent="0.15">
      <c r="A95" s="19" t="s">
        <v>79</v>
      </c>
      <c r="B95" s="29">
        <f>12*VAR(B2:B61)</f>
        <v>1.0578695966101693E-2</v>
      </c>
      <c r="C95" s="29">
        <f t="shared" ref="C95:U95" si="1">12*VAR(C2:C61)</f>
        <v>1.9389806237288133E-2</v>
      </c>
      <c r="D95" s="29">
        <f t="shared" si="1"/>
        <v>3.7191125796610158E-2</v>
      </c>
      <c r="E95" s="29">
        <f t="shared" si="1"/>
        <v>3.2240580474576272E-2</v>
      </c>
      <c r="F95" s="29">
        <f t="shared" si="1"/>
        <v>3.5410198338983054E-2</v>
      </c>
      <c r="G95" s="29">
        <f t="shared" si="1"/>
        <v>7.8599352677966097E-2</v>
      </c>
      <c r="H95" s="29">
        <f t="shared" si="1"/>
        <v>4.2705076474576262E-2</v>
      </c>
      <c r="I95" s="29">
        <f t="shared" si="1"/>
        <v>4.8550315796610191E-2</v>
      </c>
      <c r="J95" s="29">
        <f t="shared" si="1"/>
        <v>7.8499818169491517E-2</v>
      </c>
      <c r="K95" s="29">
        <f t="shared" si="1"/>
        <v>9.1203314033898294E-2</v>
      </c>
      <c r="L95" s="29">
        <f t="shared" si="1"/>
        <v>4.4918641728813553E-2</v>
      </c>
      <c r="M95" s="29">
        <f t="shared" si="1"/>
        <v>5.885491403389833E-2</v>
      </c>
      <c r="N95" s="29">
        <f t="shared" si="1"/>
        <v>3.4852826406779655E-2</v>
      </c>
      <c r="O95" s="29">
        <f t="shared" si="1"/>
        <v>6.9812408813559337E-2</v>
      </c>
      <c r="P95" s="29">
        <f t="shared" si="1"/>
        <v>7.8423650000000011E-2</v>
      </c>
      <c r="Q95" s="29">
        <f t="shared" si="1"/>
        <v>2.1477205796610166E-2</v>
      </c>
      <c r="R95" s="29">
        <f t="shared" si="1"/>
        <v>3.2149026983050846E-2</v>
      </c>
      <c r="S95" s="29">
        <f t="shared" si="1"/>
        <v>2.6494815559322035E-2</v>
      </c>
      <c r="T95" s="29">
        <f t="shared" si="1"/>
        <v>4.0111918644067796E-2</v>
      </c>
      <c r="U95" s="29">
        <f t="shared" si="1"/>
        <v>7.3266028338983047E-2</v>
      </c>
    </row>
    <row r="99" spans="1:21" ht="13" x14ac:dyDescent="0.15">
      <c r="B99" s="30" t="s">
        <v>83</v>
      </c>
      <c r="C99" s="30"/>
      <c r="D99" s="30"/>
      <c r="E99" s="30"/>
    </row>
    <row r="101" spans="1:21" ht="14" x14ac:dyDescent="0.15">
      <c r="A101" s="27" t="s">
        <v>78</v>
      </c>
      <c r="C101" s="21" t="s">
        <v>23</v>
      </c>
      <c r="D101" s="21" t="s">
        <v>24</v>
      </c>
      <c r="E101" s="21" t="s">
        <v>65</v>
      </c>
      <c r="F101" s="21" t="s">
        <v>66</v>
      </c>
      <c r="G101" s="21" t="s">
        <v>67</v>
      </c>
      <c r="H101" s="21" t="s">
        <v>25</v>
      </c>
      <c r="I101" s="21" t="s">
        <v>26</v>
      </c>
      <c r="J101" s="21" t="s">
        <v>68</v>
      </c>
      <c r="K101" s="21" t="s">
        <v>69</v>
      </c>
      <c r="L101" s="21" t="s">
        <v>28</v>
      </c>
      <c r="M101" s="21" t="s">
        <v>27</v>
      </c>
      <c r="N101" s="21" t="s">
        <v>70</v>
      </c>
      <c r="O101" s="21" t="s">
        <v>71</v>
      </c>
      <c r="P101" s="21" t="s">
        <v>72</v>
      </c>
      <c r="Q101" s="21" t="s">
        <v>29</v>
      </c>
      <c r="R101" s="21" t="s">
        <v>73</v>
      </c>
      <c r="S101" s="21" t="s">
        <v>30</v>
      </c>
      <c r="T101" s="21" t="s">
        <v>74</v>
      </c>
      <c r="U101" s="21" t="s">
        <v>75</v>
      </c>
    </row>
    <row r="102" spans="1:21" ht="14" x14ac:dyDescent="0.15">
      <c r="A102" s="29">
        <f t="array" ref="A102:A120" xml:space="preserve"> TRANSPOSE(C94:U94)</f>
        <v>1.0391266289522583</v>
      </c>
      <c r="B102" s="21" t="s">
        <v>23</v>
      </c>
      <c r="C102" s="25">
        <f>IF($B102=C$101,C71, C$94*$A102*$B$95)</f>
        <v>1.938980623728814E-2</v>
      </c>
      <c r="D102" s="25">
        <f t="shared" ref="D102:E102" si="2">IF($B102=D$101,D71, D$94*$A102*$B$95)</f>
        <v>1.5313125109208126E-2</v>
      </c>
      <c r="E102" s="25">
        <f t="shared" si="2"/>
        <v>1.2772412560696396E-2</v>
      </c>
      <c r="F102" s="25">
        <f t="shared" ref="F102:U102" si="3">IF($B102=F$101,F71, F$94*$A102*$B$95)</f>
        <v>1.1558704591639544E-2</v>
      </c>
      <c r="G102" s="25">
        <f t="shared" si="3"/>
        <v>1.5390535921783185E-2</v>
      </c>
      <c r="H102" s="25">
        <f t="shared" si="3"/>
        <v>1.0987102696201274E-2</v>
      </c>
      <c r="I102" s="25">
        <f t="shared" si="3"/>
        <v>9.9985569472862169E-3</v>
      </c>
      <c r="J102" s="25">
        <f t="shared" si="3"/>
        <v>1.9841924806066606E-2</v>
      </c>
      <c r="K102" s="25">
        <f t="shared" si="3"/>
        <v>1.6121240961104542E-2</v>
      </c>
      <c r="L102" s="25">
        <f t="shared" si="3"/>
        <v>1.4516760722746215E-2</v>
      </c>
      <c r="M102" s="25">
        <f t="shared" si="3"/>
        <v>8.1069539392997804E-3</v>
      </c>
      <c r="N102" s="25">
        <f t="shared" si="3"/>
        <v>1.3381356933368276E-2</v>
      </c>
      <c r="O102" s="25">
        <f t="shared" si="3"/>
        <v>1.4369948650427431E-2</v>
      </c>
      <c r="P102" s="25">
        <f t="shared" si="3"/>
        <v>1.0924043243886362E-2</v>
      </c>
      <c r="Q102" s="25">
        <f t="shared" si="3"/>
        <v>1.0001752631528874E-2</v>
      </c>
      <c r="R102" s="25">
        <f t="shared" si="3"/>
        <v>1.3702550586906465E-2</v>
      </c>
      <c r="S102" s="25">
        <f t="shared" si="3"/>
        <v>8.4789890294743051E-4</v>
      </c>
      <c r="T102" s="25">
        <f t="shared" si="3"/>
        <v>8.216796950703386E-3</v>
      </c>
      <c r="U102" s="25">
        <f t="shared" si="3"/>
        <v>9.7719761960096962E-3</v>
      </c>
    </row>
    <row r="103" spans="1:21" ht="14" x14ac:dyDescent="0.15">
      <c r="A103" s="29">
        <v>1.3930388254480028</v>
      </c>
      <c r="B103" s="21" t="s">
        <v>24</v>
      </c>
      <c r="C103" s="25">
        <f t="shared" ref="C103:E120" si="4">IF($B103=C$101,C72, C$94*$A103*$B$95)</f>
        <v>1.5313125109208126E-2</v>
      </c>
      <c r="D103" s="25">
        <f t="shared" si="4"/>
        <v>3.7191125796610179E-2</v>
      </c>
      <c r="E103" s="25">
        <f t="shared" si="4"/>
        <v>1.7122520100971528E-2</v>
      </c>
      <c r="F103" s="25">
        <f t="shared" ref="F103:U103" si="5">IF($B103=F$101,F72, F$94*$A103*$B$95)</f>
        <v>1.549543993908924E-2</v>
      </c>
      <c r="G103" s="25">
        <f t="shared" si="5"/>
        <v>2.0632340165426716E-2</v>
      </c>
      <c r="H103" s="25">
        <f t="shared" si="5"/>
        <v>1.472915832252818E-2</v>
      </c>
      <c r="I103" s="25">
        <f t="shared" si="5"/>
        <v>1.3403927527164244E-2</v>
      </c>
      <c r="J103" s="25">
        <f t="shared" si="5"/>
        <v>2.6599810702898016E-2</v>
      </c>
      <c r="K103" s="25">
        <f t="shared" si="5"/>
        <v>2.1611913262067978E-2</v>
      </c>
      <c r="L103" s="25">
        <f t="shared" si="5"/>
        <v>1.946096918612716E-2</v>
      </c>
      <c r="M103" s="25">
        <f t="shared" si="5"/>
        <v>1.0868070626724442E-2</v>
      </c>
      <c r="N103" s="25">
        <f t="shared" si="5"/>
        <v>1.7938862527423754E-2</v>
      </c>
      <c r="O103" s="25">
        <f t="shared" si="5"/>
        <v>1.9264154947047599E-2</v>
      </c>
      <c r="P103" s="25">
        <f t="shared" si="5"/>
        <v>1.4644621690573392E-2</v>
      </c>
      <c r="Q103" s="25">
        <f t="shared" si="5"/>
        <v>1.3408211617379873E-2</v>
      </c>
      <c r="R103" s="25">
        <f t="shared" si="5"/>
        <v>1.8369450308931515E-2</v>
      </c>
      <c r="S103" s="25">
        <f t="shared" si="5"/>
        <v>1.1366815736899047E-3</v>
      </c>
      <c r="T103" s="25">
        <f t="shared" si="5"/>
        <v>1.101532465267856E-2</v>
      </c>
      <c r="U103" s="25">
        <f t="shared" si="5"/>
        <v>1.310017649737337E-2</v>
      </c>
    </row>
    <row r="104" spans="1:21" ht="14" x14ac:dyDescent="0.15">
      <c r="A104" s="29">
        <v>1.161909568739226</v>
      </c>
      <c r="B104" s="21" t="s">
        <v>65</v>
      </c>
      <c r="C104" s="25">
        <f t="shared" si="4"/>
        <v>1.2772412560696396E-2</v>
      </c>
      <c r="D104" s="25">
        <f t="shared" si="4"/>
        <v>1.7122520100971528E-2</v>
      </c>
      <c r="E104" s="25">
        <f t="shared" si="4"/>
        <v>3.2240580474576258E-2</v>
      </c>
      <c r="F104" s="25">
        <f t="shared" ref="F104:U104" si="6">IF($B104=F$101,F73, F$94*$A104*$B$95)</f>
        <v>1.2924478204160286E-2</v>
      </c>
      <c r="G104" s="25">
        <f t="shared" si="6"/>
        <v>1.7209077755591089E-2</v>
      </c>
      <c r="H104" s="25">
        <f t="shared" si="6"/>
        <v>1.2285335973257339E-2</v>
      </c>
      <c r="I104" s="25">
        <f t="shared" si="6"/>
        <v>1.1179983908553723E-2</v>
      </c>
      <c r="J104" s="25">
        <f t="shared" si="6"/>
        <v>2.2186441625135393E-2</v>
      </c>
      <c r="K104" s="25">
        <f t="shared" si="6"/>
        <v>1.8026122717637257E-2</v>
      </c>
      <c r="L104" s="25">
        <f t="shared" si="6"/>
        <v>1.623205749992529E-2</v>
      </c>
      <c r="M104" s="25">
        <f t="shared" si="6"/>
        <v>9.0648695673386983E-3</v>
      </c>
      <c r="N104" s="25">
        <f t="shared" si="6"/>
        <v>1.4962494685823243E-2</v>
      </c>
      <c r="O104" s="25">
        <f t="shared" si="6"/>
        <v>1.6067898150255243E-2</v>
      </c>
      <c r="P104" s="25">
        <f t="shared" si="6"/>
        <v>1.2214825431998255E-2</v>
      </c>
      <c r="Q104" s="25">
        <f t="shared" si="6"/>
        <v>1.1183557194038626E-2</v>
      </c>
      <c r="R104" s="25">
        <f t="shared" si="6"/>
        <v>1.5321640500266114E-2</v>
      </c>
      <c r="S104" s="25">
        <f t="shared" si="6"/>
        <v>9.4808642297181957E-4</v>
      </c>
      <c r="T104" s="25">
        <f t="shared" si="6"/>
        <v>9.1876916012015655E-3</v>
      </c>
      <c r="U104" s="25">
        <f t="shared" si="6"/>
        <v>1.0926630432985723E-2</v>
      </c>
    </row>
    <row r="105" spans="1:21" ht="14" x14ac:dyDescent="0.15">
      <c r="A105" s="29">
        <v>1.0514982508929978</v>
      </c>
      <c r="B105" s="21" t="s">
        <v>66</v>
      </c>
      <c r="C105" s="25">
        <f t="shared" si="4"/>
        <v>1.1558704591639544E-2</v>
      </c>
      <c r="D105" s="25">
        <f t="shared" si="4"/>
        <v>1.549543993908924E-2</v>
      </c>
      <c r="E105" s="25">
        <f t="shared" si="4"/>
        <v>1.2924478204160286E-2</v>
      </c>
      <c r="F105" s="25">
        <f t="shared" ref="F105:U105" si="7">IF($B105=F$101,F74, F$94*$A105*$B$95)</f>
        <v>3.5410198338983054E-2</v>
      </c>
      <c r="G105" s="25">
        <f t="shared" si="7"/>
        <v>1.5573772388431774E-2</v>
      </c>
      <c r="H105" s="25">
        <f t="shared" si="7"/>
        <v>1.1117912817888306E-2</v>
      </c>
      <c r="I105" s="25">
        <f t="shared" si="7"/>
        <v>1.0117597652295869E-2</v>
      </c>
      <c r="J105" s="25">
        <f t="shared" si="7"/>
        <v>2.007815856760994E-2</v>
      </c>
      <c r="K105" s="25">
        <f t="shared" si="7"/>
        <v>1.6313177047457605E-2</v>
      </c>
      <c r="L105" s="25">
        <f t="shared" si="7"/>
        <v>1.4689594206618223E-2</v>
      </c>
      <c r="M105" s="25">
        <f t="shared" si="7"/>
        <v>8.2034736188398311E-3</v>
      </c>
      <c r="N105" s="25">
        <f t="shared" si="7"/>
        <v>1.3540672539783489E-2</v>
      </c>
      <c r="O105" s="25">
        <f t="shared" si="7"/>
        <v>1.454103422080703E-2</v>
      </c>
      <c r="P105" s="25">
        <f t="shared" si="7"/>
        <v>1.1054102593066857E-2</v>
      </c>
      <c r="Q105" s="25">
        <f t="shared" si="7"/>
        <v>1.0120831383679451E-2</v>
      </c>
      <c r="R105" s="25">
        <f t="shared" si="7"/>
        <v>1.3865690257050414E-2</v>
      </c>
      <c r="S105" s="25">
        <f t="shared" si="7"/>
        <v>8.5799380801382288E-4</v>
      </c>
      <c r="T105" s="25">
        <f t="shared" si="7"/>
        <v>8.3146243979129938E-3</v>
      </c>
      <c r="U105" s="25">
        <f t="shared" si="7"/>
        <v>9.8883192785008418E-3</v>
      </c>
    </row>
    <row r="106" spans="1:21" ht="14" x14ac:dyDescent="0.15">
      <c r="A106" s="29">
        <v>1.4000809064508997</v>
      </c>
      <c r="B106" s="21" t="s">
        <v>67</v>
      </c>
      <c r="C106" s="25">
        <f t="shared" si="4"/>
        <v>1.5390535921783185E-2</v>
      </c>
      <c r="D106" s="25">
        <f t="shared" si="4"/>
        <v>2.0632340165426716E-2</v>
      </c>
      <c r="E106" s="25">
        <f t="shared" si="4"/>
        <v>1.7209077755591089E-2</v>
      </c>
      <c r="F106" s="25">
        <f t="shared" ref="F106:U106" si="8">IF($B106=F$101,F75, F$94*$A106*$B$95)</f>
        <v>1.5573772388431774E-2</v>
      </c>
      <c r="G106" s="25">
        <f t="shared" si="8"/>
        <v>7.8599352677966125E-2</v>
      </c>
      <c r="H106" s="25">
        <f t="shared" si="8"/>
        <v>1.4803617069920505E-2</v>
      </c>
      <c r="I106" s="25">
        <f t="shared" si="8"/>
        <v>1.3471686976275717E-2</v>
      </c>
      <c r="J106" s="25">
        <f t="shared" si="8"/>
        <v>2.6734277896639937E-2</v>
      </c>
      <c r="K106" s="25">
        <f t="shared" si="8"/>
        <v>2.1721165668417902E-2</v>
      </c>
      <c r="L106" s="25">
        <f t="shared" si="8"/>
        <v>1.9559348153676406E-2</v>
      </c>
      <c r="M106" s="25">
        <f t="shared" si="8"/>
        <v>1.0923010828175025E-2</v>
      </c>
      <c r="N106" s="25">
        <f t="shared" si="8"/>
        <v>1.802954695108102E-2</v>
      </c>
      <c r="O106" s="25">
        <f t="shared" si="8"/>
        <v>1.9361538980508287E-2</v>
      </c>
      <c r="P106" s="25">
        <f t="shared" si="8"/>
        <v>1.4718653088921984E-2</v>
      </c>
      <c r="Q106" s="25">
        <f t="shared" si="8"/>
        <v>1.3475992723396934E-2</v>
      </c>
      <c r="R106" s="25">
        <f t="shared" si="8"/>
        <v>1.846231143720092E-2</v>
      </c>
      <c r="S106" s="25">
        <f t="shared" si="8"/>
        <v>1.1424277191455781E-3</v>
      </c>
      <c r="T106" s="25">
        <f t="shared" si="8"/>
        <v>1.1071009251743787E-2</v>
      </c>
      <c r="U106" s="25">
        <f t="shared" si="8"/>
        <v>1.3166400426212595E-2</v>
      </c>
    </row>
    <row r="107" spans="1:21" ht="14" x14ac:dyDescent="0.15">
      <c r="A107" s="29">
        <v>0.99949948334120853</v>
      </c>
      <c r="B107" s="21" t="s">
        <v>25</v>
      </c>
      <c r="C107" s="25">
        <f t="shared" si="4"/>
        <v>1.0987102696201274E-2</v>
      </c>
      <c r="D107" s="25">
        <f t="shared" si="4"/>
        <v>1.472915832252818E-2</v>
      </c>
      <c r="E107" s="25">
        <f t="shared" si="4"/>
        <v>1.2285335973257339E-2</v>
      </c>
      <c r="F107" s="25">
        <f t="shared" ref="F107:U107" si="9">IF($B107=F$101,F76, F$94*$A107*$B$95)</f>
        <v>1.1117912817888306E-2</v>
      </c>
      <c r="G107" s="25">
        <f t="shared" si="9"/>
        <v>1.4803617069920505E-2</v>
      </c>
      <c r="H107" s="25">
        <f t="shared" si="9"/>
        <v>4.2705076474576255E-2</v>
      </c>
      <c r="I107" s="25">
        <f t="shared" si="9"/>
        <v>9.6172614814487353E-3</v>
      </c>
      <c r="J107" s="25">
        <f t="shared" si="9"/>
        <v>1.9085252017990433E-2</v>
      </c>
      <c r="K107" s="25">
        <f t="shared" si="9"/>
        <v>1.5506456636271442E-2</v>
      </c>
      <c r="L107" s="25">
        <f t="shared" si="9"/>
        <v>1.396316333150136E-2</v>
      </c>
      <c r="M107" s="25">
        <f t="shared" si="9"/>
        <v>7.7977948481323979E-3</v>
      </c>
      <c r="N107" s="25">
        <f t="shared" si="9"/>
        <v>1.2871058222029623E-2</v>
      </c>
      <c r="O107" s="25">
        <f t="shared" si="9"/>
        <v>1.3821949944852965E-2</v>
      </c>
      <c r="P107" s="25">
        <f t="shared" si="9"/>
        <v>1.0507454312156871E-2</v>
      </c>
      <c r="Q107" s="25">
        <f t="shared" si="9"/>
        <v>9.6203352981140602E-3</v>
      </c>
      <c r="R107" s="25">
        <f t="shared" si="9"/>
        <v>1.3180003139635663E-2</v>
      </c>
      <c r="S107" s="25">
        <f t="shared" si="9"/>
        <v>8.1556423616632268E-4</v>
      </c>
      <c r="T107" s="25">
        <f t="shared" si="9"/>
        <v>7.9034489908399574E-3</v>
      </c>
      <c r="U107" s="25">
        <f t="shared" si="9"/>
        <v>9.3993213983769638E-3</v>
      </c>
    </row>
    <row r="108" spans="1:21" ht="14" x14ac:dyDescent="0.15">
      <c r="A108" s="29">
        <v>0.90957122903979393</v>
      </c>
      <c r="B108" s="21" t="s">
        <v>26</v>
      </c>
      <c r="C108" s="25">
        <f t="shared" si="4"/>
        <v>9.9985569472862169E-3</v>
      </c>
      <c r="D108" s="25">
        <f t="shared" si="4"/>
        <v>1.3403927527164244E-2</v>
      </c>
      <c r="E108" s="25">
        <f t="shared" si="4"/>
        <v>1.1179983908553723E-2</v>
      </c>
      <c r="F108" s="25">
        <f t="shared" ref="F108:U108" si="10">IF($B108=F$101,F77, F$94*$A108*$B$95)</f>
        <v>1.0117597652295869E-2</v>
      </c>
      <c r="G108" s="25">
        <f t="shared" si="10"/>
        <v>1.3471686976275717E-2</v>
      </c>
      <c r="H108" s="25">
        <f t="shared" si="10"/>
        <v>9.6172614814487353E-3</v>
      </c>
      <c r="I108" s="25">
        <f t="shared" si="10"/>
        <v>4.8550315796610163E-2</v>
      </c>
      <c r="J108" s="25">
        <f t="shared" si="10"/>
        <v>1.7368089152489961E-2</v>
      </c>
      <c r="K108" s="25">
        <f t="shared" si="10"/>
        <v>1.411128975630575E-2</v>
      </c>
      <c r="L108" s="25">
        <f t="shared" si="10"/>
        <v>1.2706851623635496E-2</v>
      </c>
      <c r="M108" s="25">
        <f t="shared" si="10"/>
        <v>7.096201610936376E-3</v>
      </c>
      <c r="N108" s="25">
        <f t="shared" si="10"/>
        <v>1.1713006801082709E-2</v>
      </c>
      <c r="O108" s="25">
        <f t="shared" si="10"/>
        <v>1.257834366961307E-2</v>
      </c>
      <c r="P108" s="25">
        <f t="shared" si="10"/>
        <v>9.5620641051650749E-3</v>
      </c>
      <c r="Q108" s="25">
        <f t="shared" si="10"/>
        <v>8.754762105157906E-3</v>
      </c>
      <c r="R108" s="25">
        <f t="shared" si="10"/>
        <v>1.1994154928816753E-2</v>
      </c>
      <c r="S108" s="25">
        <f t="shared" si="10"/>
        <v>7.4218524072759608E-4</v>
      </c>
      <c r="T108" s="25">
        <f t="shared" si="10"/>
        <v>7.1923497030938711E-3</v>
      </c>
      <c r="U108" s="25">
        <f t="shared" si="10"/>
        <v>8.5536335525480175E-3</v>
      </c>
    </row>
    <row r="109" spans="1:21" ht="14" x14ac:dyDescent="0.15">
      <c r="A109" s="29">
        <v>1.8050248678403158</v>
      </c>
      <c r="B109" s="21" t="s">
        <v>68</v>
      </c>
      <c r="C109" s="25">
        <f t="shared" si="4"/>
        <v>1.9841924806066606E-2</v>
      </c>
      <c r="D109" s="25">
        <f t="shared" si="4"/>
        <v>2.6599810702898016E-2</v>
      </c>
      <c r="E109" s="25">
        <f t="shared" si="4"/>
        <v>2.2186441625135393E-2</v>
      </c>
      <c r="F109" s="25">
        <f t="shared" ref="F109:U109" si="11">IF($B109=F$101,F78, F$94*$A109*$B$95)</f>
        <v>2.007815856760994E-2</v>
      </c>
      <c r="G109" s="25">
        <f t="shared" si="11"/>
        <v>2.6734277896639937E-2</v>
      </c>
      <c r="H109" s="25">
        <f t="shared" si="11"/>
        <v>1.9085252017990433E-2</v>
      </c>
      <c r="I109" s="25">
        <f t="shared" si="11"/>
        <v>1.7368089152489961E-2</v>
      </c>
      <c r="J109" s="25">
        <f t="shared" si="11"/>
        <v>7.8499818169491531E-2</v>
      </c>
      <c r="K109" s="25">
        <f t="shared" si="11"/>
        <v>2.8003556086884335E-2</v>
      </c>
      <c r="L109" s="25">
        <f t="shared" si="11"/>
        <v>2.5216478314548471E-2</v>
      </c>
      <c r="M109" s="25">
        <f t="shared" si="11"/>
        <v>1.4082262021931521E-2</v>
      </c>
      <c r="N109" s="25">
        <f t="shared" si="11"/>
        <v>2.3244214282653015E-2</v>
      </c>
      <c r="O109" s="25">
        <f t="shared" si="11"/>
        <v>2.4961456997558671E-2</v>
      </c>
      <c r="P109" s="25">
        <f t="shared" si="11"/>
        <v>1.8975713992104622E-2</v>
      </c>
      <c r="Q109" s="25">
        <f t="shared" si="11"/>
        <v>1.7373640246425043E-2</v>
      </c>
      <c r="R109" s="25">
        <f t="shared" si="11"/>
        <v>2.3802146796242329E-2</v>
      </c>
      <c r="S109" s="25">
        <f t="shared" si="11"/>
        <v>1.4728509140197875E-3</v>
      </c>
      <c r="T109" s="25">
        <f t="shared" si="11"/>
        <v>1.4273065877417248E-2</v>
      </c>
      <c r="U109" s="25">
        <f t="shared" si="11"/>
        <v>1.6974504887364895E-2</v>
      </c>
    </row>
    <row r="110" spans="1:21" ht="14" x14ac:dyDescent="0.15">
      <c r="A110" s="29">
        <v>1.4665533268396729</v>
      </c>
      <c r="B110" s="21" t="s">
        <v>69</v>
      </c>
      <c r="C110" s="25">
        <f t="shared" si="4"/>
        <v>1.6121240961104542E-2</v>
      </c>
      <c r="D110" s="25">
        <f t="shared" si="4"/>
        <v>2.1611913262067978E-2</v>
      </c>
      <c r="E110" s="25">
        <f t="shared" si="4"/>
        <v>1.8026122717637257E-2</v>
      </c>
      <c r="F110" s="25">
        <f t="shared" ref="F110:U110" si="12">IF($B110=F$101,F79, F$94*$A110*$B$95)</f>
        <v>1.6313177047457605E-2</v>
      </c>
      <c r="G110" s="25">
        <f t="shared" si="12"/>
        <v>2.1721165668417902E-2</v>
      </c>
      <c r="H110" s="25">
        <f t="shared" si="12"/>
        <v>1.5506456636271442E-2</v>
      </c>
      <c r="I110" s="25">
        <f t="shared" si="12"/>
        <v>1.411128975630575E-2</v>
      </c>
      <c r="J110" s="25">
        <f t="shared" si="12"/>
        <v>2.8003556086884335E-2</v>
      </c>
      <c r="K110" s="25">
        <f t="shared" si="12"/>
        <v>9.1203314033898308E-2</v>
      </c>
      <c r="L110" s="25">
        <f t="shared" si="12"/>
        <v>2.048797821141882E-2</v>
      </c>
      <c r="M110" s="25">
        <f t="shared" si="12"/>
        <v>1.1441608692295697E-2</v>
      </c>
      <c r="N110" s="25">
        <f t="shared" si="12"/>
        <v>1.8885545785740802E-2</v>
      </c>
      <c r="O110" s="25">
        <f t="shared" si="12"/>
        <v>2.0280777542048586E-2</v>
      </c>
      <c r="P110" s="25">
        <f t="shared" si="12"/>
        <v>1.5417458773061674E-2</v>
      </c>
      <c r="Q110" s="25">
        <f t="shared" si="12"/>
        <v>1.4115799929779333E-2</v>
      </c>
      <c r="R110" s="25">
        <f t="shared" si="12"/>
        <v>1.9338856872216544E-2</v>
      </c>
      <c r="S110" s="25">
        <f t="shared" si="12"/>
        <v>1.1966673957677916E-3</v>
      </c>
      <c r="T110" s="25">
        <f t="shared" si="12"/>
        <v>1.159663371938645E-2</v>
      </c>
      <c r="U110" s="25">
        <f t="shared" si="12"/>
        <v>1.3791508946802807E-2</v>
      </c>
    </row>
    <row r="111" spans="1:21" ht="14" x14ac:dyDescent="0.15">
      <c r="A111" s="29">
        <v>1.3205933578093672</v>
      </c>
      <c r="B111" s="21" t="s">
        <v>28</v>
      </c>
      <c r="C111" s="25">
        <f t="shared" si="4"/>
        <v>1.4516760722746215E-2</v>
      </c>
      <c r="D111" s="25">
        <f t="shared" si="4"/>
        <v>1.946096918612716E-2</v>
      </c>
      <c r="E111" s="25">
        <f t="shared" si="4"/>
        <v>1.623205749992529E-2</v>
      </c>
      <c r="F111" s="25">
        <f t="shared" ref="F111:U111" si="13">IF($B111=F$101,F80, F$94*$A111*$B$95)</f>
        <v>1.4689594206618223E-2</v>
      </c>
      <c r="G111" s="25">
        <f t="shared" si="13"/>
        <v>1.9559348153676406E-2</v>
      </c>
      <c r="H111" s="25">
        <f t="shared" si="13"/>
        <v>1.396316333150136E-2</v>
      </c>
      <c r="I111" s="25">
        <f t="shared" si="13"/>
        <v>1.2706851623635496E-2</v>
      </c>
      <c r="J111" s="25">
        <f t="shared" si="13"/>
        <v>2.5216478314548471E-2</v>
      </c>
      <c r="K111" s="25">
        <f t="shared" si="13"/>
        <v>2.048797821141882E-2</v>
      </c>
      <c r="L111" s="25">
        <f t="shared" si="13"/>
        <v>4.491864172881356E-2</v>
      </c>
      <c r="M111" s="25">
        <f t="shared" si="13"/>
        <v>1.0302872841494327E-2</v>
      </c>
      <c r="N111" s="25">
        <f t="shared" si="13"/>
        <v>1.7005945755138915E-2</v>
      </c>
      <c r="O111" s="25">
        <f t="shared" si="13"/>
        <v>1.8262315882473665E-2</v>
      </c>
      <c r="P111" s="25">
        <f t="shared" si="13"/>
        <v>1.3883023056433887E-2</v>
      </c>
      <c r="Q111" s="25">
        <f t="shared" si="13"/>
        <v>1.271091291825246E-2</v>
      </c>
      <c r="R111" s="25">
        <f t="shared" si="13"/>
        <v>1.7414140669613141E-2</v>
      </c>
      <c r="S111" s="25">
        <f t="shared" si="13"/>
        <v>1.0775680539100792E-3</v>
      </c>
      <c r="T111" s="25">
        <f t="shared" si="13"/>
        <v>1.0442468870717099E-2</v>
      </c>
      <c r="U111" s="25">
        <f t="shared" si="13"/>
        <v>1.2418897271580315E-2</v>
      </c>
    </row>
    <row r="112" spans="1:21" ht="14" x14ac:dyDescent="0.15">
      <c r="A112" s="29">
        <v>0.7374916297635622</v>
      </c>
      <c r="B112" s="21" t="s">
        <v>27</v>
      </c>
      <c r="C112" s="25">
        <f t="shared" si="4"/>
        <v>8.1069539392997804E-3</v>
      </c>
      <c r="D112" s="25">
        <f t="shared" si="4"/>
        <v>1.0868070626724442E-2</v>
      </c>
      <c r="E112" s="25">
        <f t="shared" si="4"/>
        <v>9.0648695673386983E-3</v>
      </c>
      <c r="F112" s="25">
        <f t="shared" ref="F112:U112" si="14">IF($B112=F$101,F81, F$94*$A112*$B$95)</f>
        <v>8.2034736188398311E-3</v>
      </c>
      <c r="G112" s="25">
        <f t="shared" si="14"/>
        <v>1.0923010828175025E-2</v>
      </c>
      <c r="H112" s="25">
        <f t="shared" si="14"/>
        <v>7.7977948481323979E-3</v>
      </c>
      <c r="I112" s="25">
        <f t="shared" si="14"/>
        <v>7.096201610936376E-3</v>
      </c>
      <c r="J112" s="25">
        <f t="shared" si="14"/>
        <v>1.4082262021931521E-2</v>
      </c>
      <c r="K112" s="25">
        <f t="shared" si="14"/>
        <v>1.1441608692295697E-2</v>
      </c>
      <c r="L112" s="25">
        <f t="shared" si="14"/>
        <v>1.0302872841494327E-2</v>
      </c>
      <c r="M112" s="25">
        <f t="shared" si="14"/>
        <v>5.8854914033898295E-2</v>
      </c>
      <c r="N112" s="25">
        <f t="shared" si="14"/>
        <v>9.4970511372499122E-3</v>
      </c>
      <c r="O112" s="25">
        <f t="shared" si="14"/>
        <v>1.0198676999075663E-2</v>
      </c>
      <c r="P112" s="25">
        <f t="shared" si="14"/>
        <v>7.7530401310806248E-3</v>
      </c>
      <c r="Q112" s="25">
        <f t="shared" si="14"/>
        <v>7.0984696601949166E-3</v>
      </c>
      <c r="R112" s="25">
        <f t="shared" si="14"/>
        <v>9.725009525012946E-3</v>
      </c>
      <c r="S112" s="25">
        <f t="shared" si="14"/>
        <v>6.017729951160424E-4</v>
      </c>
      <c r="T112" s="25">
        <f t="shared" si="14"/>
        <v>5.8316463131356461E-3</v>
      </c>
      <c r="U112" s="25">
        <f t="shared" si="14"/>
        <v>6.9353921360599006E-3</v>
      </c>
    </row>
    <row r="113" spans="1:21" ht="14" x14ac:dyDescent="0.15">
      <c r="A113" s="29">
        <v>1.2173053907951639</v>
      </c>
      <c r="B113" s="21" t="s">
        <v>70</v>
      </c>
      <c r="C113" s="25">
        <f t="shared" si="4"/>
        <v>1.3381356933368276E-2</v>
      </c>
      <c r="D113" s="25">
        <f t="shared" si="4"/>
        <v>1.7938862527423754E-2</v>
      </c>
      <c r="E113" s="25">
        <f t="shared" si="4"/>
        <v>1.4962494685823243E-2</v>
      </c>
      <c r="F113" s="25">
        <f t="shared" ref="F113:U113" si="15">IF($B113=F$101,F82, F$94*$A113*$B$95)</f>
        <v>1.3540672539783489E-2</v>
      </c>
      <c r="G113" s="25">
        <f t="shared" si="15"/>
        <v>1.802954695108102E-2</v>
      </c>
      <c r="H113" s="25">
        <f t="shared" si="15"/>
        <v>1.2871058222029623E-2</v>
      </c>
      <c r="I113" s="25">
        <f t="shared" si="15"/>
        <v>1.1713006801082709E-2</v>
      </c>
      <c r="J113" s="25">
        <f t="shared" si="15"/>
        <v>2.3244214282653015E-2</v>
      </c>
      <c r="K113" s="25">
        <f t="shared" si="15"/>
        <v>1.8885545785740802E-2</v>
      </c>
      <c r="L113" s="25">
        <f t="shared" si="15"/>
        <v>1.7005945755138915E-2</v>
      </c>
      <c r="M113" s="25">
        <f t="shared" si="15"/>
        <v>9.4970511372499122E-3</v>
      </c>
      <c r="N113" s="25">
        <f t="shared" si="15"/>
        <v>3.4852826406779676E-2</v>
      </c>
      <c r="O113" s="25">
        <f t="shared" si="15"/>
        <v>1.6833959856512044E-2</v>
      </c>
      <c r="P113" s="25">
        <f t="shared" si="15"/>
        <v>1.279718598249234E-2</v>
      </c>
      <c r="Q113" s="25">
        <f t="shared" si="15"/>
        <v>1.1716750448437591E-2</v>
      </c>
      <c r="R113" s="25">
        <f t="shared" si="15"/>
        <v>1.6052123227660094E-2</v>
      </c>
      <c r="S113" s="25">
        <f t="shared" si="15"/>
        <v>9.9328789836511237E-4</v>
      </c>
      <c r="T113" s="25">
        <f t="shared" si="15"/>
        <v>9.6257289000915829E-3</v>
      </c>
      <c r="U113" s="25">
        <f t="shared" si="15"/>
        <v>1.1447574309705376E-2</v>
      </c>
    </row>
    <row r="114" spans="1:21" ht="14" x14ac:dyDescent="0.15">
      <c r="A114" s="29">
        <v>1.3072378268301572</v>
      </c>
      <c r="B114" s="21" t="s">
        <v>71</v>
      </c>
      <c r="C114" s="25">
        <f t="shared" si="4"/>
        <v>1.4369948650427431E-2</v>
      </c>
      <c r="D114" s="25">
        <f t="shared" si="4"/>
        <v>1.9264154947047599E-2</v>
      </c>
      <c r="E114" s="25">
        <f t="shared" si="4"/>
        <v>1.6067898150255243E-2</v>
      </c>
      <c r="F114" s="25">
        <f t="shared" ref="F114:U114" si="16">IF($B114=F$101,F83, F$94*$A114*$B$95)</f>
        <v>1.454103422080703E-2</v>
      </c>
      <c r="G114" s="25">
        <f t="shared" si="16"/>
        <v>1.9361538980508287E-2</v>
      </c>
      <c r="H114" s="25">
        <f t="shared" si="16"/>
        <v>1.3821949944852965E-2</v>
      </c>
      <c r="I114" s="25">
        <f t="shared" si="16"/>
        <v>1.257834366961307E-2</v>
      </c>
      <c r="J114" s="25">
        <f t="shared" si="16"/>
        <v>2.4961456997558671E-2</v>
      </c>
      <c r="K114" s="25">
        <f t="shared" si="16"/>
        <v>2.0280777542048586E-2</v>
      </c>
      <c r="L114" s="25">
        <f t="shared" si="16"/>
        <v>1.8262315882473665E-2</v>
      </c>
      <c r="M114" s="25">
        <f t="shared" si="16"/>
        <v>1.0198676999075663E-2</v>
      </c>
      <c r="N114" s="25">
        <f t="shared" si="16"/>
        <v>1.6833959856512044E-2</v>
      </c>
      <c r="O114" s="25">
        <f t="shared" si="16"/>
        <v>6.9812408813559323E-2</v>
      </c>
      <c r="P114" s="25">
        <f t="shared" si="16"/>
        <v>1.3742620150862061E-2</v>
      </c>
      <c r="Q114" s="25">
        <f t="shared" si="16"/>
        <v>1.2582363891218607E-2</v>
      </c>
      <c r="R114" s="25">
        <f t="shared" si="16"/>
        <v>1.7238026581340625E-2</v>
      </c>
      <c r="S114" s="25">
        <f t="shared" si="16"/>
        <v>1.0666703059840439E-3</v>
      </c>
      <c r="T114" s="25">
        <f t="shared" si="16"/>
        <v>1.0336861254506122E-2</v>
      </c>
      <c r="U114" s="25">
        <f t="shared" si="16"/>
        <v>1.2293301480675121E-2</v>
      </c>
    </row>
    <row r="115" spans="1:21" ht="14" x14ac:dyDescent="0.15">
      <c r="A115" s="29">
        <v>0.99376294917462382</v>
      </c>
      <c r="B115" s="21" t="s">
        <v>72</v>
      </c>
      <c r="C115" s="25">
        <f t="shared" si="4"/>
        <v>1.0924043243886362E-2</v>
      </c>
      <c r="D115" s="25">
        <f t="shared" si="4"/>
        <v>1.4644621690573392E-2</v>
      </c>
      <c r="E115" s="25">
        <f t="shared" si="4"/>
        <v>1.2214825431998255E-2</v>
      </c>
      <c r="F115" s="25">
        <f t="shared" ref="F115:U115" si="17">IF($B115=F$101,F84, F$94*$A115*$B$95)</f>
        <v>1.1054102593066857E-2</v>
      </c>
      <c r="G115" s="25">
        <f t="shared" si="17"/>
        <v>1.4718653088921984E-2</v>
      </c>
      <c r="H115" s="25">
        <f t="shared" si="17"/>
        <v>1.0507454312156871E-2</v>
      </c>
      <c r="I115" s="25">
        <f t="shared" si="17"/>
        <v>9.5620641051650749E-3</v>
      </c>
      <c r="J115" s="25">
        <f t="shared" si="17"/>
        <v>1.8975713992104622E-2</v>
      </c>
      <c r="K115" s="25">
        <f t="shared" si="17"/>
        <v>1.5417458773061674E-2</v>
      </c>
      <c r="L115" s="25">
        <f t="shared" si="17"/>
        <v>1.3883023056433887E-2</v>
      </c>
      <c r="M115" s="25">
        <f t="shared" si="17"/>
        <v>7.7530401310806248E-3</v>
      </c>
      <c r="N115" s="25">
        <f t="shared" si="17"/>
        <v>1.279718598249234E-2</v>
      </c>
      <c r="O115" s="25">
        <f t="shared" si="17"/>
        <v>1.3742620150862061E-2</v>
      </c>
      <c r="P115" s="25">
        <f t="shared" si="17"/>
        <v>7.8423649999999998E-2</v>
      </c>
      <c r="Q115" s="25">
        <f t="shared" si="17"/>
        <v>9.5651202799460194E-3</v>
      </c>
      <c r="R115" s="25">
        <f t="shared" si="17"/>
        <v>1.3104357739526534E-2</v>
      </c>
      <c r="S115" s="25">
        <f t="shared" si="17"/>
        <v>8.1088338121462929E-4</v>
      </c>
      <c r="T115" s="25">
        <f t="shared" si="17"/>
        <v>7.8580878816793473E-3</v>
      </c>
      <c r="U115" s="25">
        <f t="shared" si="17"/>
        <v>9.3453748688957731E-3</v>
      </c>
    </row>
    <row r="116" spans="1:21" ht="14" x14ac:dyDescent="0.15">
      <c r="A116" s="29">
        <v>0.90986194123551778</v>
      </c>
      <c r="B116" s="21" t="s">
        <v>29</v>
      </c>
      <c r="C116" s="25">
        <f t="shared" si="4"/>
        <v>1.0001752631528874E-2</v>
      </c>
      <c r="D116" s="25">
        <f t="shared" si="4"/>
        <v>1.3408211617379873E-2</v>
      </c>
      <c r="E116" s="25">
        <f t="shared" si="4"/>
        <v>1.1183557194038626E-2</v>
      </c>
      <c r="F116" s="25">
        <f t="shared" ref="F116:U116" si="18">IF($B116=F$101,F85, F$94*$A116*$B$95)</f>
        <v>1.0120831383679451E-2</v>
      </c>
      <c r="G116" s="25">
        <f t="shared" si="18"/>
        <v>1.3475992723396934E-2</v>
      </c>
      <c r="H116" s="25">
        <f t="shared" si="18"/>
        <v>9.6203352981140602E-3</v>
      </c>
      <c r="I116" s="25">
        <f t="shared" si="18"/>
        <v>8.754762105157906E-3</v>
      </c>
      <c r="J116" s="25">
        <f t="shared" si="18"/>
        <v>1.7373640246425043E-2</v>
      </c>
      <c r="K116" s="25">
        <f t="shared" si="18"/>
        <v>1.4115799929779333E-2</v>
      </c>
      <c r="L116" s="25">
        <f t="shared" si="18"/>
        <v>1.271091291825246E-2</v>
      </c>
      <c r="M116" s="25">
        <f t="shared" si="18"/>
        <v>7.0984696601949166E-3</v>
      </c>
      <c r="N116" s="25">
        <f t="shared" si="18"/>
        <v>1.1716750448437591E-2</v>
      </c>
      <c r="O116" s="25">
        <f t="shared" si="18"/>
        <v>1.2582363891218607E-2</v>
      </c>
      <c r="P116" s="25">
        <f t="shared" si="18"/>
        <v>9.5651202799460194E-3</v>
      </c>
      <c r="Q116" s="25">
        <f t="shared" si="18"/>
        <v>2.1477205796610169E-2</v>
      </c>
      <c r="R116" s="25">
        <f t="shared" si="18"/>
        <v>1.199798843520293E-2</v>
      </c>
      <c r="S116" s="25">
        <f t="shared" si="18"/>
        <v>7.4242245392660373E-4</v>
      </c>
      <c r="T116" s="25">
        <f t="shared" si="18"/>
        <v>7.1946484826812679E-3</v>
      </c>
      <c r="U116" s="25">
        <f t="shared" si="18"/>
        <v>8.5563674182553839E-3</v>
      </c>
    </row>
    <row r="117" spans="1:21" ht="14" x14ac:dyDescent="0.15">
      <c r="A117" s="29">
        <v>1.2465244578814205</v>
      </c>
      <c r="B117" s="21" t="s">
        <v>73</v>
      </c>
      <c r="C117" s="25">
        <f t="shared" si="4"/>
        <v>1.3702550586906465E-2</v>
      </c>
      <c r="D117" s="25">
        <f t="shared" si="4"/>
        <v>1.8369450308931515E-2</v>
      </c>
      <c r="E117" s="25">
        <f t="shared" si="4"/>
        <v>1.5321640500266114E-2</v>
      </c>
      <c r="F117" s="25">
        <f t="shared" ref="F117:U117" si="19">IF($B117=F$101,F86, F$94*$A117*$B$95)</f>
        <v>1.3865690257050414E-2</v>
      </c>
      <c r="G117" s="25">
        <f t="shared" si="19"/>
        <v>1.846231143720092E-2</v>
      </c>
      <c r="H117" s="25">
        <f t="shared" si="19"/>
        <v>1.3180003139635663E-2</v>
      </c>
      <c r="I117" s="25">
        <f t="shared" si="19"/>
        <v>1.1994154928816753E-2</v>
      </c>
      <c r="J117" s="25">
        <f t="shared" si="19"/>
        <v>2.3802146796242329E-2</v>
      </c>
      <c r="K117" s="25">
        <f t="shared" si="19"/>
        <v>1.9338856872216544E-2</v>
      </c>
      <c r="L117" s="25">
        <f t="shared" si="19"/>
        <v>1.7414140669613141E-2</v>
      </c>
      <c r="M117" s="25">
        <f t="shared" si="19"/>
        <v>9.725009525012946E-3</v>
      </c>
      <c r="N117" s="25">
        <f t="shared" si="19"/>
        <v>1.6052123227660094E-2</v>
      </c>
      <c r="O117" s="25">
        <f t="shared" si="19"/>
        <v>1.7238026581340625E-2</v>
      </c>
      <c r="P117" s="25">
        <f t="shared" si="19"/>
        <v>1.3104357739526534E-2</v>
      </c>
      <c r="Q117" s="25">
        <f t="shared" si="19"/>
        <v>1.199798843520293E-2</v>
      </c>
      <c r="R117" s="25">
        <f t="shared" si="19"/>
        <v>3.2149026983050839E-2</v>
      </c>
      <c r="S117" s="25">
        <f t="shared" si="19"/>
        <v>1.0171298577926796E-3</v>
      </c>
      <c r="T117" s="25">
        <f t="shared" si="19"/>
        <v>9.8567759492648212E-3</v>
      </c>
      <c r="U117" s="25">
        <f t="shared" si="19"/>
        <v>1.1722351242642226E-2</v>
      </c>
    </row>
    <row r="118" spans="1:21" ht="14" x14ac:dyDescent="0.15">
      <c r="A118" s="29">
        <v>7.7133575507084648E-2</v>
      </c>
      <c r="B118" s="21" t="s">
        <v>30</v>
      </c>
      <c r="C118" s="25">
        <f t="shared" si="4"/>
        <v>8.4789890294743051E-4</v>
      </c>
      <c r="D118" s="25">
        <f t="shared" si="4"/>
        <v>1.1366815736899047E-3</v>
      </c>
      <c r="E118" s="25">
        <f t="shared" si="4"/>
        <v>9.4808642297181957E-4</v>
      </c>
      <c r="F118" s="25">
        <f t="shared" ref="F118:U118" si="20">IF($B118=F$101,F87, F$94*$A118*$B$95)</f>
        <v>8.5799380801382288E-4</v>
      </c>
      <c r="G118" s="25">
        <f t="shared" si="20"/>
        <v>1.1424277191455781E-3</v>
      </c>
      <c r="H118" s="25">
        <f t="shared" si="20"/>
        <v>8.1556423616632268E-4</v>
      </c>
      <c r="I118" s="25">
        <f t="shared" si="20"/>
        <v>7.4218524072759608E-4</v>
      </c>
      <c r="J118" s="25">
        <f t="shared" si="20"/>
        <v>1.4728509140197875E-3</v>
      </c>
      <c r="K118" s="25">
        <f t="shared" si="20"/>
        <v>1.1966673957677916E-3</v>
      </c>
      <c r="L118" s="25">
        <f t="shared" si="20"/>
        <v>1.0775680539100792E-3</v>
      </c>
      <c r="M118" s="25">
        <f t="shared" si="20"/>
        <v>6.017729951160424E-4</v>
      </c>
      <c r="N118" s="25">
        <f t="shared" si="20"/>
        <v>9.9328789836511237E-4</v>
      </c>
      <c r="O118" s="25">
        <f t="shared" si="20"/>
        <v>1.0666703059840439E-3</v>
      </c>
      <c r="P118" s="25">
        <f t="shared" si="20"/>
        <v>8.1088338121462929E-4</v>
      </c>
      <c r="Q118" s="25">
        <f t="shared" si="20"/>
        <v>7.4242245392660373E-4</v>
      </c>
      <c r="R118" s="25">
        <f t="shared" si="20"/>
        <v>1.0171298577926796E-3</v>
      </c>
      <c r="S118" s="25">
        <f t="shared" si="20"/>
        <v>2.6494815559322021E-2</v>
      </c>
      <c r="T118" s="25">
        <f t="shared" si="20"/>
        <v>6.0992655790421621E-4</v>
      </c>
      <c r="U118" s="25">
        <f t="shared" si="20"/>
        <v>7.2536632472631785E-4</v>
      </c>
    </row>
    <row r="119" spans="1:21" ht="14" x14ac:dyDescent="0.15">
      <c r="A119" s="29">
        <v>0.7474840760146112</v>
      </c>
      <c r="B119" s="21" t="s">
        <v>74</v>
      </c>
      <c r="C119" s="25">
        <f t="shared" si="4"/>
        <v>8.216796950703386E-3</v>
      </c>
      <c r="D119" s="25">
        <f t="shared" si="4"/>
        <v>1.101532465267856E-2</v>
      </c>
      <c r="E119" s="25">
        <f t="shared" si="4"/>
        <v>9.1876916012015655E-3</v>
      </c>
      <c r="F119" s="25">
        <f t="shared" ref="F119:U119" si="21">IF($B119=F$101,F88, F$94*$A119*$B$95)</f>
        <v>8.3146243979129938E-3</v>
      </c>
      <c r="G119" s="25">
        <f t="shared" si="21"/>
        <v>1.1071009251743787E-2</v>
      </c>
      <c r="H119" s="25">
        <f t="shared" si="21"/>
        <v>7.9034489908399574E-3</v>
      </c>
      <c r="I119" s="25">
        <f t="shared" si="21"/>
        <v>7.1923497030938711E-3</v>
      </c>
      <c r="J119" s="25">
        <f t="shared" si="21"/>
        <v>1.4273065877417248E-2</v>
      </c>
      <c r="K119" s="25">
        <f t="shared" si="21"/>
        <v>1.159663371938645E-2</v>
      </c>
      <c r="L119" s="25">
        <f t="shared" si="21"/>
        <v>1.0442468870717099E-2</v>
      </c>
      <c r="M119" s="25">
        <f t="shared" si="21"/>
        <v>5.8316463131356461E-3</v>
      </c>
      <c r="N119" s="25">
        <f t="shared" si="21"/>
        <v>9.6257289000915829E-3</v>
      </c>
      <c r="O119" s="25">
        <f t="shared" si="21"/>
        <v>1.0336861254506122E-2</v>
      </c>
      <c r="P119" s="25">
        <f t="shared" si="21"/>
        <v>7.8580878816793473E-3</v>
      </c>
      <c r="Q119" s="25">
        <f t="shared" si="21"/>
        <v>7.1946484826812679E-3</v>
      </c>
      <c r="R119" s="25">
        <f t="shared" si="21"/>
        <v>9.8567759492648212E-3</v>
      </c>
      <c r="S119" s="25">
        <f t="shared" si="21"/>
        <v>6.0992655790421621E-4</v>
      </c>
      <c r="T119" s="25">
        <f t="shared" si="21"/>
        <v>4.0111918644067789E-2</v>
      </c>
      <c r="U119" s="25">
        <f t="shared" si="21"/>
        <v>7.0293613831030766E-3</v>
      </c>
    </row>
    <row r="120" spans="1:21" ht="14" x14ac:dyDescent="0.15">
      <c r="A120" s="29">
        <v>0.88895912136246735</v>
      </c>
      <c r="B120" s="21" t="s">
        <v>75</v>
      </c>
      <c r="C120" s="25">
        <f t="shared" si="4"/>
        <v>9.7719761960096962E-3</v>
      </c>
      <c r="D120" s="25">
        <f t="shared" si="4"/>
        <v>1.310017649737337E-2</v>
      </c>
      <c r="E120" s="25">
        <f t="shared" si="4"/>
        <v>1.0926630432985723E-2</v>
      </c>
      <c r="F120" s="25">
        <f t="shared" ref="F120:U120" si="22">IF($B120=F$101,F89, F$94*$A120*$B$95)</f>
        <v>9.8883192785008418E-3</v>
      </c>
      <c r="G120" s="25">
        <f t="shared" si="22"/>
        <v>1.3166400426212595E-2</v>
      </c>
      <c r="H120" s="25">
        <f t="shared" si="22"/>
        <v>9.3993213983769638E-3</v>
      </c>
      <c r="I120" s="25">
        <f t="shared" si="22"/>
        <v>8.5536335525480175E-3</v>
      </c>
      <c r="J120" s="25">
        <f t="shared" si="22"/>
        <v>1.6974504887364895E-2</v>
      </c>
      <c r="K120" s="25">
        <f t="shared" si="22"/>
        <v>1.3791508946802807E-2</v>
      </c>
      <c r="L120" s="25">
        <f t="shared" si="22"/>
        <v>1.2418897271580315E-2</v>
      </c>
      <c r="M120" s="25">
        <f t="shared" si="22"/>
        <v>6.9353921360599006E-3</v>
      </c>
      <c r="N120" s="25">
        <f t="shared" si="22"/>
        <v>1.1447574309705376E-2</v>
      </c>
      <c r="O120" s="25">
        <f t="shared" si="22"/>
        <v>1.2293301480675121E-2</v>
      </c>
      <c r="P120" s="25">
        <f t="shared" si="22"/>
        <v>9.3453748688957731E-3</v>
      </c>
      <c r="Q120" s="25">
        <f t="shared" si="22"/>
        <v>8.5563674182553839E-3</v>
      </c>
      <c r="R120" s="25">
        <f t="shared" si="22"/>
        <v>1.1722351242642226E-2</v>
      </c>
      <c r="S120" s="25">
        <f t="shared" si="22"/>
        <v>7.2536632472631785E-4</v>
      </c>
      <c r="T120" s="25">
        <f t="shared" si="22"/>
        <v>7.0293613831030766E-3</v>
      </c>
      <c r="U120" s="25">
        <f t="shared" si="22"/>
        <v>7.3266028338983019E-2</v>
      </c>
    </row>
    <row r="124" spans="1:21" x14ac:dyDescent="0.15">
      <c r="A124" s="5" t="s">
        <v>82</v>
      </c>
    </row>
    <row r="125" spans="1:21" x14ac:dyDescent="0.15">
      <c r="B125" s="71" t="s">
        <v>84</v>
      </c>
      <c r="C125" s="71"/>
      <c r="D125" s="71"/>
      <c r="E125" s="71"/>
    </row>
    <row r="127" spans="1:21" ht="14" x14ac:dyDescent="0.15">
      <c r="C127" s="21" t="s">
        <v>23</v>
      </c>
      <c r="D127" s="21" t="s">
        <v>24</v>
      </c>
      <c r="E127" s="21" t="s">
        <v>65</v>
      </c>
      <c r="F127" s="21" t="s">
        <v>66</v>
      </c>
      <c r="G127" s="21" t="s">
        <v>67</v>
      </c>
      <c r="H127" s="21" t="s">
        <v>25</v>
      </c>
      <c r="I127" s="21" t="s">
        <v>26</v>
      </c>
      <c r="J127" s="21" t="s">
        <v>68</v>
      </c>
      <c r="K127" s="21" t="s">
        <v>69</v>
      </c>
      <c r="L127" s="21" t="s">
        <v>28</v>
      </c>
      <c r="M127" s="21" t="s">
        <v>27</v>
      </c>
      <c r="N127" s="21" t="s">
        <v>70</v>
      </c>
      <c r="O127" s="21" t="s">
        <v>71</v>
      </c>
      <c r="P127" s="21" t="s">
        <v>72</v>
      </c>
      <c r="Q127" s="21" t="s">
        <v>29</v>
      </c>
      <c r="R127" s="21" t="s">
        <v>73</v>
      </c>
      <c r="S127" s="21" t="s">
        <v>30</v>
      </c>
      <c r="T127" s="21" t="s">
        <v>74</v>
      </c>
      <c r="U127" s="21" t="s">
        <v>75</v>
      </c>
    </row>
    <row r="128" spans="1:21" ht="14" x14ac:dyDescent="0.15">
      <c r="B128" s="21" t="s">
        <v>23</v>
      </c>
      <c r="C128" s="26">
        <f>0.5*(C71+C102)</f>
        <v>1.938980623728814E-2</v>
      </c>
      <c r="D128" s="26">
        <f t="shared" ref="D128:U128" si="23">0.5*(D71+D102)</f>
        <v>1.4254994113926098E-2</v>
      </c>
      <c r="E128" s="26">
        <f t="shared" si="23"/>
        <v>1.2325913805771927E-2</v>
      </c>
      <c r="F128" s="26">
        <f t="shared" si="23"/>
        <v>9.637912329718076E-3</v>
      </c>
      <c r="G128" s="26">
        <f t="shared" si="23"/>
        <v>1.390689060495939E-2</v>
      </c>
      <c r="H128" s="26">
        <f t="shared" si="23"/>
        <v>9.0562518904735191E-3</v>
      </c>
      <c r="I128" s="26">
        <f t="shared" si="23"/>
        <v>9.6809460668634481E-3</v>
      </c>
      <c r="J128" s="26">
        <f t="shared" si="23"/>
        <v>2.1949542945406186E-2</v>
      </c>
      <c r="K128" s="26">
        <f t="shared" si="23"/>
        <v>1.2406399734789559E-2</v>
      </c>
      <c r="L128" s="26">
        <f t="shared" si="23"/>
        <v>1.2740433208830735E-2</v>
      </c>
      <c r="M128" s="26">
        <f t="shared" si="23"/>
        <v>7.029242664565144E-3</v>
      </c>
      <c r="N128" s="26">
        <f t="shared" si="23"/>
        <v>1.4107966026006169E-2</v>
      </c>
      <c r="O128" s="26">
        <f t="shared" si="23"/>
        <v>1.2914543138773039E-2</v>
      </c>
      <c r="P128" s="26">
        <f t="shared" si="23"/>
        <v>9.5190787405872515E-3</v>
      </c>
      <c r="Q128" s="26">
        <f t="shared" si="23"/>
        <v>1.1577625502205115E-2</v>
      </c>
      <c r="R128" s="26">
        <f t="shared" si="23"/>
        <v>1.3195603903622725E-2</v>
      </c>
      <c r="S128" s="26">
        <f t="shared" si="23"/>
        <v>1.876936807405918E-3</v>
      </c>
      <c r="T128" s="26">
        <f t="shared" si="23"/>
        <v>7.1270950855211847E-3</v>
      </c>
      <c r="U128" s="26">
        <f t="shared" si="23"/>
        <v>1.1523031691225186E-2</v>
      </c>
    </row>
    <row r="129" spans="2:21" ht="14" x14ac:dyDescent="0.15">
      <c r="B129" s="21" t="s">
        <v>24</v>
      </c>
      <c r="C129" s="26">
        <f t="shared" ref="C129:U129" si="24">0.5*(C72+C103)</f>
        <v>1.4254994113926098E-2</v>
      </c>
      <c r="D129" s="26">
        <f t="shared" si="24"/>
        <v>3.7191125796610179E-2</v>
      </c>
      <c r="E129" s="26">
        <f t="shared" si="24"/>
        <v>1.6217266864045086E-2</v>
      </c>
      <c r="F129" s="26">
        <f t="shared" si="24"/>
        <v>1.5333160325476826E-2</v>
      </c>
      <c r="G129" s="26">
        <f t="shared" si="24"/>
        <v>2.3135613269154035E-2</v>
      </c>
      <c r="H129" s="26">
        <f t="shared" si="24"/>
        <v>1.775020909346748E-2</v>
      </c>
      <c r="I129" s="26">
        <f t="shared" si="24"/>
        <v>1.2324149763582122E-2</v>
      </c>
      <c r="J129" s="26">
        <f t="shared" si="24"/>
        <v>2.4095070876872737E-2</v>
      </c>
      <c r="K129" s="26">
        <f t="shared" si="24"/>
        <v>1.8308500325949242E-2</v>
      </c>
      <c r="L129" s="26">
        <f t="shared" si="24"/>
        <v>1.6116498813402564E-2</v>
      </c>
      <c r="M129" s="26">
        <f t="shared" si="24"/>
        <v>8.2521573133622211E-3</v>
      </c>
      <c r="N129" s="26">
        <f t="shared" si="24"/>
        <v>1.4781981653542383E-2</v>
      </c>
      <c r="O129" s="26">
        <f t="shared" si="24"/>
        <v>2.4372093914201767E-2</v>
      </c>
      <c r="P129" s="26">
        <f t="shared" si="24"/>
        <v>1.2595689235117207E-2</v>
      </c>
      <c r="Q129" s="26">
        <f t="shared" si="24"/>
        <v>1.1133930571401801E-2</v>
      </c>
      <c r="R129" s="26">
        <f t="shared" si="24"/>
        <v>1.9728714713787791E-2</v>
      </c>
      <c r="S129" s="26">
        <f t="shared" si="24"/>
        <v>1.7618139563364782E-3</v>
      </c>
      <c r="T129" s="26">
        <f t="shared" si="24"/>
        <v>1.0974366055152838E-2</v>
      </c>
      <c r="U129" s="26">
        <f t="shared" si="24"/>
        <v>1.3119891062246009E-2</v>
      </c>
    </row>
    <row r="130" spans="2:21" ht="14" x14ac:dyDescent="0.15">
      <c r="B130" s="21" t="s">
        <v>65</v>
      </c>
      <c r="C130" s="26">
        <f t="shared" ref="C130:U130" si="25">0.5*(C73+C104)</f>
        <v>1.2325913805771927E-2</v>
      </c>
      <c r="D130" s="26">
        <f t="shared" si="25"/>
        <v>1.6217266864045086E-2</v>
      </c>
      <c r="E130" s="26">
        <f t="shared" si="25"/>
        <v>3.2240580474576258E-2</v>
      </c>
      <c r="F130" s="26">
        <f t="shared" si="25"/>
        <v>1.3273340830893703E-2</v>
      </c>
      <c r="G130" s="26">
        <f t="shared" si="25"/>
        <v>1.7470116437117579E-2</v>
      </c>
      <c r="H130" s="26">
        <f t="shared" si="25"/>
        <v>1.4182548190018501E-2</v>
      </c>
      <c r="I130" s="26">
        <f t="shared" si="25"/>
        <v>8.9813995474971996E-3</v>
      </c>
      <c r="J130" s="26">
        <f t="shared" si="25"/>
        <v>2.0426528812567693E-2</v>
      </c>
      <c r="K130" s="26">
        <f t="shared" si="25"/>
        <v>1.8857640274072864E-2</v>
      </c>
      <c r="L130" s="26">
        <f t="shared" si="25"/>
        <v>1.6409541258437223E-2</v>
      </c>
      <c r="M130" s="26">
        <f t="shared" si="25"/>
        <v>5.685602851465959E-3</v>
      </c>
      <c r="N130" s="26">
        <f t="shared" si="25"/>
        <v>1.5302822698843824E-2</v>
      </c>
      <c r="O130" s="26">
        <f t="shared" si="25"/>
        <v>1.5156210770042875E-2</v>
      </c>
      <c r="P130" s="26">
        <f t="shared" si="25"/>
        <v>9.5665583092194653E-3</v>
      </c>
      <c r="Q130" s="26">
        <f t="shared" si="25"/>
        <v>1.1254906088544736E-2</v>
      </c>
      <c r="R130" s="26">
        <f t="shared" si="25"/>
        <v>1.5491617673861868E-2</v>
      </c>
      <c r="S130" s="26">
        <f t="shared" si="25"/>
        <v>2.0737610758926892E-3</v>
      </c>
      <c r="T130" s="26">
        <f t="shared" si="25"/>
        <v>9.2862105463634957E-3</v>
      </c>
      <c r="U130" s="26">
        <f t="shared" si="25"/>
        <v>8.6653310131030309E-3</v>
      </c>
    </row>
    <row r="131" spans="2:21" ht="14" x14ac:dyDescent="0.15">
      <c r="B131" s="21" t="s">
        <v>66</v>
      </c>
      <c r="C131" s="26">
        <f t="shared" ref="C131:U131" si="26">0.5*(C74+C105)</f>
        <v>9.637912329718076E-3</v>
      </c>
      <c r="D131" s="26">
        <f t="shared" si="26"/>
        <v>1.5333160325476826E-2</v>
      </c>
      <c r="E131" s="26">
        <f t="shared" si="26"/>
        <v>1.3273340830893703E-2</v>
      </c>
      <c r="F131" s="26">
        <f t="shared" si="26"/>
        <v>3.5410198338983054E-2</v>
      </c>
      <c r="G131" s="26">
        <f t="shared" si="26"/>
        <v>1.8432153787436224E-2</v>
      </c>
      <c r="H131" s="26">
        <f t="shared" si="26"/>
        <v>1.1905750408944153E-2</v>
      </c>
      <c r="I131" s="26">
        <f t="shared" si="26"/>
        <v>1.0411632283775053E-2</v>
      </c>
      <c r="J131" s="26">
        <f t="shared" si="26"/>
        <v>2.4230251249906666E-2</v>
      </c>
      <c r="K131" s="26">
        <f t="shared" si="26"/>
        <v>1.6967644761016941E-2</v>
      </c>
      <c r="L131" s="26">
        <f t="shared" si="26"/>
        <v>1.4169355899919283E-2</v>
      </c>
      <c r="M131" s="26">
        <f t="shared" si="26"/>
        <v>5.9231510128097452E-3</v>
      </c>
      <c r="N131" s="26">
        <f t="shared" si="26"/>
        <v>1.1720284795315474E-2</v>
      </c>
      <c r="O131" s="26">
        <f t="shared" si="26"/>
        <v>1.4542854907013687E-2</v>
      </c>
      <c r="P131" s="26">
        <f t="shared" si="26"/>
        <v>8.5526891778893617E-3</v>
      </c>
      <c r="Q131" s="26">
        <f t="shared" si="26"/>
        <v>9.7773233359075215E-3</v>
      </c>
      <c r="R131" s="26">
        <f t="shared" si="26"/>
        <v>1.4926034009881139E-2</v>
      </c>
      <c r="S131" s="26">
        <f t="shared" si="26"/>
        <v>-3.7189280785749544E-4</v>
      </c>
      <c r="T131" s="26">
        <f t="shared" si="26"/>
        <v>1.3005928470142938E-2</v>
      </c>
      <c r="U131" s="26">
        <f t="shared" si="26"/>
        <v>7.9330183850131325E-3</v>
      </c>
    </row>
    <row r="132" spans="2:21" ht="14" x14ac:dyDescent="0.15">
      <c r="B132" s="21" t="s">
        <v>67</v>
      </c>
      <c r="C132" s="26">
        <f t="shared" ref="C132:U132" si="27">0.5*(C75+C106)</f>
        <v>1.390689060495939E-2</v>
      </c>
      <c r="D132" s="26">
        <f t="shared" si="27"/>
        <v>2.3135613269154035E-2</v>
      </c>
      <c r="E132" s="26">
        <f t="shared" si="27"/>
        <v>1.7470116437117579E-2</v>
      </c>
      <c r="F132" s="26">
        <f t="shared" si="27"/>
        <v>1.8432153787436224E-2</v>
      </c>
      <c r="G132" s="26">
        <f t="shared" si="27"/>
        <v>7.8599352677966125E-2</v>
      </c>
      <c r="H132" s="26">
        <f t="shared" si="27"/>
        <v>2.2894383924790762E-2</v>
      </c>
      <c r="I132" s="26">
        <f t="shared" si="27"/>
        <v>1.1444945047459892E-2</v>
      </c>
      <c r="J132" s="26">
        <f t="shared" si="27"/>
        <v>2.3502440100862342E-2</v>
      </c>
      <c r="K132" s="26">
        <f t="shared" si="27"/>
        <v>1.6768093749463191E-2</v>
      </c>
      <c r="L132" s="26">
        <f t="shared" si="27"/>
        <v>1.7506446822600913E-2</v>
      </c>
      <c r="M132" s="26">
        <f t="shared" si="27"/>
        <v>1.2144806159850224E-2</v>
      </c>
      <c r="N132" s="26">
        <f t="shared" si="27"/>
        <v>1.3104307441642208E-2</v>
      </c>
      <c r="O132" s="26">
        <f t="shared" si="27"/>
        <v>2.6013037286864313E-2</v>
      </c>
      <c r="P132" s="26">
        <f t="shared" si="27"/>
        <v>1.4614857730901671E-2</v>
      </c>
      <c r="Q132" s="26">
        <f t="shared" si="27"/>
        <v>1.1243179887122194E-2</v>
      </c>
      <c r="R132" s="26">
        <f t="shared" si="27"/>
        <v>1.7477105752498764E-2</v>
      </c>
      <c r="S132" s="26">
        <f t="shared" si="27"/>
        <v>-5.8280824212212691E-4</v>
      </c>
      <c r="T132" s="26">
        <f t="shared" si="27"/>
        <v>1.0695574456380367E-2</v>
      </c>
      <c r="U132" s="26">
        <f t="shared" si="27"/>
        <v>1.5658847467343584E-2</v>
      </c>
    </row>
    <row r="133" spans="2:21" ht="14" x14ac:dyDescent="0.15">
      <c r="B133" s="21" t="s">
        <v>25</v>
      </c>
      <c r="C133" s="26">
        <f t="shared" ref="C133:U133" si="28">0.5*(C76+C107)</f>
        <v>9.0562518904735191E-3</v>
      </c>
      <c r="D133" s="26">
        <f t="shared" si="28"/>
        <v>1.775020909346748E-2</v>
      </c>
      <c r="E133" s="26">
        <f t="shared" si="28"/>
        <v>1.4182548190018501E-2</v>
      </c>
      <c r="F133" s="26">
        <f t="shared" si="28"/>
        <v>1.1905750408944153E-2</v>
      </c>
      <c r="G133" s="26">
        <f t="shared" si="28"/>
        <v>2.2894383924790762E-2</v>
      </c>
      <c r="H133" s="26">
        <f t="shared" si="28"/>
        <v>4.2705076474576255E-2</v>
      </c>
      <c r="I133" s="26">
        <f t="shared" si="28"/>
        <v>7.8137341983514855E-3</v>
      </c>
      <c r="J133" s="26">
        <f t="shared" si="28"/>
        <v>1.6675443907300299E-2</v>
      </c>
      <c r="K133" s="26">
        <f t="shared" si="28"/>
        <v>1.4670568114745892E-2</v>
      </c>
      <c r="L133" s="26">
        <f t="shared" si="28"/>
        <v>1.0443193089479495E-2</v>
      </c>
      <c r="M133" s="26">
        <f t="shared" si="28"/>
        <v>7.7600701020323019E-3</v>
      </c>
      <c r="N133" s="26">
        <f t="shared" si="28"/>
        <v>9.3005477211843025E-3</v>
      </c>
      <c r="O133" s="26">
        <f t="shared" si="28"/>
        <v>1.8036026497850213E-2</v>
      </c>
      <c r="P133" s="26">
        <f t="shared" si="28"/>
        <v>1.0345604274722503E-2</v>
      </c>
      <c r="Q133" s="26">
        <f t="shared" si="28"/>
        <v>7.0040779202434709E-3</v>
      </c>
      <c r="R133" s="26">
        <f t="shared" si="28"/>
        <v>1.3522896213885631E-2</v>
      </c>
      <c r="S133" s="26">
        <f t="shared" si="28"/>
        <v>-1.2402331022558217E-3</v>
      </c>
      <c r="T133" s="26">
        <f t="shared" si="28"/>
        <v>2.503881783555571E-3</v>
      </c>
      <c r="U133" s="26">
        <f t="shared" si="28"/>
        <v>1.0457455546646108E-2</v>
      </c>
    </row>
    <row r="134" spans="2:21" ht="14" x14ac:dyDescent="0.15">
      <c r="B134" s="21" t="s">
        <v>26</v>
      </c>
      <c r="C134" s="26">
        <f t="shared" ref="C134:U134" si="29">0.5*(C77+C108)</f>
        <v>9.6809460668634481E-3</v>
      </c>
      <c r="D134" s="26">
        <f t="shared" si="29"/>
        <v>1.2324149763582122E-2</v>
      </c>
      <c r="E134" s="26">
        <f t="shared" si="29"/>
        <v>8.9813995474971996E-3</v>
      </c>
      <c r="F134" s="26">
        <f t="shared" si="29"/>
        <v>1.0411632283775053E-2</v>
      </c>
      <c r="G134" s="26">
        <f t="shared" si="29"/>
        <v>1.1444945047459892E-2</v>
      </c>
      <c r="H134" s="26">
        <f t="shared" si="29"/>
        <v>7.8137341983514855E-3</v>
      </c>
      <c r="I134" s="26">
        <f t="shared" si="29"/>
        <v>4.8550315796610163E-2</v>
      </c>
      <c r="J134" s="26">
        <f t="shared" si="29"/>
        <v>1.6258795491499219E-2</v>
      </c>
      <c r="K134" s="26">
        <f t="shared" si="29"/>
        <v>1.3378848810356265E-2</v>
      </c>
      <c r="L134" s="26">
        <f t="shared" si="29"/>
        <v>1.4242873710122832E-2</v>
      </c>
      <c r="M134" s="26">
        <f t="shared" si="29"/>
        <v>8.5969830427563253E-3</v>
      </c>
      <c r="N134" s="26">
        <f t="shared" si="29"/>
        <v>1.1021893603931186E-2</v>
      </c>
      <c r="O134" s="26">
        <f t="shared" si="29"/>
        <v>1.2017131156840435E-2</v>
      </c>
      <c r="P134" s="26">
        <f t="shared" si="29"/>
        <v>6.6414979847859278E-3</v>
      </c>
      <c r="Q134" s="26">
        <f t="shared" si="29"/>
        <v>9.9761063746128531E-3</v>
      </c>
      <c r="R134" s="26">
        <f t="shared" si="29"/>
        <v>1.2741578752543968E-2</v>
      </c>
      <c r="S134" s="26">
        <f t="shared" si="29"/>
        <v>1.9407630949400698E-3</v>
      </c>
      <c r="T134" s="26">
        <f t="shared" si="29"/>
        <v>6.9363399362926976E-3</v>
      </c>
      <c r="U134" s="26">
        <f t="shared" si="29"/>
        <v>1.1325782606782485E-2</v>
      </c>
    </row>
    <row r="135" spans="2:21" ht="14" x14ac:dyDescent="0.15">
      <c r="B135" s="21" t="s">
        <v>68</v>
      </c>
      <c r="C135" s="26">
        <f t="shared" ref="C135:U135" si="30">0.5*(C78+C109)</f>
        <v>2.1949542945406186E-2</v>
      </c>
      <c r="D135" s="26">
        <f t="shared" si="30"/>
        <v>2.4095070876872737E-2</v>
      </c>
      <c r="E135" s="26">
        <f t="shared" si="30"/>
        <v>2.0426528812567693E-2</v>
      </c>
      <c r="F135" s="26">
        <f t="shared" si="30"/>
        <v>2.4230251249906666E-2</v>
      </c>
      <c r="G135" s="26">
        <f t="shared" si="30"/>
        <v>2.3502440100862342E-2</v>
      </c>
      <c r="H135" s="26">
        <f t="shared" si="30"/>
        <v>1.6675443907300299E-2</v>
      </c>
      <c r="I135" s="26">
        <f t="shared" si="30"/>
        <v>1.6258795491499219E-2</v>
      </c>
      <c r="J135" s="26">
        <f t="shared" si="30"/>
        <v>7.8499818169491531E-2</v>
      </c>
      <c r="K135" s="26">
        <f t="shared" si="30"/>
        <v>2.8831828348526916E-2</v>
      </c>
      <c r="L135" s="26">
        <f t="shared" si="30"/>
        <v>2.5963973631850504E-2</v>
      </c>
      <c r="M135" s="26">
        <f t="shared" si="30"/>
        <v>1.4583337248253895E-2</v>
      </c>
      <c r="N135" s="26">
        <f t="shared" si="30"/>
        <v>2.3250148463360404E-2</v>
      </c>
      <c r="O135" s="26">
        <f t="shared" si="30"/>
        <v>2.6376791210643742E-2</v>
      </c>
      <c r="P135" s="26">
        <f t="shared" si="30"/>
        <v>1.799173411469638E-2</v>
      </c>
      <c r="Q135" s="26">
        <f t="shared" si="30"/>
        <v>1.762004700456845E-2</v>
      </c>
      <c r="R135" s="26">
        <f t="shared" si="30"/>
        <v>2.0639377872697443E-2</v>
      </c>
      <c r="S135" s="26">
        <f t="shared" si="30"/>
        <v>2.2863380332810795E-3</v>
      </c>
      <c r="T135" s="26">
        <f t="shared" si="30"/>
        <v>1.2989108192945915E-2</v>
      </c>
      <c r="U135" s="26">
        <f t="shared" si="30"/>
        <v>1.8305602545377365E-2</v>
      </c>
    </row>
    <row r="136" spans="2:21" ht="14" x14ac:dyDescent="0.15">
      <c r="B136" s="21" t="s">
        <v>69</v>
      </c>
      <c r="C136" s="26">
        <f t="shared" ref="C136:U136" si="31">0.5*(C79+C110)</f>
        <v>1.2406399734789559E-2</v>
      </c>
      <c r="D136" s="26">
        <f t="shared" si="31"/>
        <v>1.8308500325949242E-2</v>
      </c>
      <c r="E136" s="26">
        <f t="shared" si="31"/>
        <v>1.8857640274072864E-2</v>
      </c>
      <c r="F136" s="26">
        <f t="shared" si="31"/>
        <v>1.6967644761016941E-2</v>
      </c>
      <c r="G136" s="26">
        <f t="shared" si="31"/>
        <v>1.6768093749463191E-2</v>
      </c>
      <c r="H136" s="26">
        <f t="shared" si="31"/>
        <v>1.4670568114745892E-2</v>
      </c>
      <c r="I136" s="26">
        <f t="shared" si="31"/>
        <v>1.3378848810356265E-2</v>
      </c>
      <c r="J136" s="26">
        <f t="shared" si="31"/>
        <v>2.8831828348526916E-2</v>
      </c>
      <c r="K136" s="26">
        <f t="shared" si="31"/>
        <v>9.1203314033898308E-2</v>
      </c>
      <c r="L136" s="26">
        <f t="shared" si="31"/>
        <v>3.2490439987065342E-2</v>
      </c>
      <c r="M136" s="26">
        <f t="shared" si="31"/>
        <v>6.5304254308936093E-3</v>
      </c>
      <c r="N136" s="26">
        <f t="shared" si="31"/>
        <v>1.8292167706429722E-2</v>
      </c>
      <c r="O136" s="26">
        <f t="shared" si="31"/>
        <v>1.9100800974414127E-2</v>
      </c>
      <c r="P136" s="26">
        <f t="shared" si="31"/>
        <v>1.0331072606869822E-2</v>
      </c>
      <c r="Q136" s="26">
        <f t="shared" si="31"/>
        <v>1.4713082642855771E-2</v>
      </c>
      <c r="R136" s="26">
        <f t="shared" si="31"/>
        <v>1.9025288639498102E-2</v>
      </c>
      <c r="S136" s="26">
        <f t="shared" si="31"/>
        <v>-2.3294465394042398E-3</v>
      </c>
      <c r="T136" s="26">
        <f t="shared" si="31"/>
        <v>1.1253218893591529E-2</v>
      </c>
      <c r="U136" s="26">
        <f t="shared" si="31"/>
        <v>1.2852503422553948E-2</v>
      </c>
    </row>
    <row r="137" spans="2:21" ht="14" x14ac:dyDescent="0.15">
      <c r="B137" s="21" t="s">
        <v>28</v>
      </c>
      <c r="C137" s="26">
        <f t="shared" ref="C137:U137" si="32">0.5*(C80+C111)</f>
        <v>1.2740433208830735E-2</v>
      </c>
      <c r="D137" s="26">
        <f t="shared" si="32"/>
        <v>1.6116498813402564E-2</v>
      </c>
      <c r="E137" s="26">
        <f t="shared" si="32"/>
        <v>1.6409541258437223E-2</v>
      </c>
      <c r="F137" s="26">
        <f t="shared" si="32"/>
        <v>1.4169355899919283E-2</v>
      </c>
      <c r="G137" s="26">
        <f t="shared" si="32"/>
        <v>1.7506446822600913E-2</v>
      </c>
      <c r="H137" s="26">
        <f t="shared" si="32"/>
        <v>1.0443193089479495E-2</v>
      </c>
      <c r="I137" s="26">
        <f t="shared" si="32"/>
        <v>1.4242873710122832E-2</v>
      </c>
      <c r="J137" s="26">
        <f t="shared" si="32"/>
        <v>2.5963973631850504E-2</v>
      </c>
      <c r="K137" s="26">
        <f t="shared" si="32"/>
        <v>3.2490439987065342E-2</v>
      </c>
      <c r="L137" s="26">
        <f t="shared" si="32"/>
        <v>4.491864172881356E-2</v>
      </c>
      <c r="M137" s="26">
        <f t="shared" si="32"/>
        <v>1.1012939844475978E-2</v>
      </c>
      <c r="N137" s="26">
        <f t="shared" si="32"/>
        <v>1.8985164013162675E-2</v>
      </c>
      <c r="O137" s="26">
        <f t="shared" si="32"/>
        <v>1.6455325907338524E-2</v>
      </c>
      <c r="P137" s="26">
        <f t="shared" si="32"/>
        <v>1.4603233646861009E-2</v>
      </c>
      <c r="Q137" s="26">
        <f t="shared" si="32"/>
        <v>1.4040188476075383E-2</v>
      </c>
      <c r="R137" s="26">
        <f t="shared" si="32"/>
        <v>1.6584210605993015E-2</v>
      </c>
      <c r="S137" s="26">
        <f t="shared" si="32"/>
        <v>-6.6920863406190879E-4</v>
      </c>
      <c r="T137" s="26">
        <f t="shared" si="32"/>
        <v>1.0102668672646687E-2</v>
      </c>
      <c r="U137" s="26">
        <f t="shared" si="32"/>
        <v>1.0298692601891854E-2</v>
      </c>
    </row>
    <row r="138" spans="2:21" ht="14" x14ac:dyDescent="0.15">
      <c r="B138" s="21" t="s">
        <v>27</v>
      </c>
      <c r="C138" s="26">
        <f t="shared" ref="C138:U138" si="33">0.5*(C81+C112)</f>
        <v>7.029242664565144E-3</v>
      </c>
      <c r="D138" s="26">
        <f t="shared" si="33"/>
        <v>8.2521573133622211E-3</v>
      </c>
      <c r="E138" s="26">
        <f t="shared" si="33"/>
        <v>5.685602851465959E-3</v>
      </c>
      <c r="F138" s="26">
        <f t="shared" si="33"/>
        <v>5.9231510128097452E-3</v>
      </c>
      <c r="G138" s="26">
        <f t="shared" si="33"/>
        <v>1.2144806159850224E-2</v>
      </c>
      <c r="H138" s="26">
        <f t="shared" si="33"/>
        <v>7.7600701020323019E-3</v>
      </c>
      <c r="I138" s="26">
        <f t="shared" si="33"/>
        <v>8.5969830427563253E-3</v>
      </c>
      <c r="J138" s="26">
        <f t="shared" si="33"/>
        <v>1.4583337248253895E-2</v>
      </c>
      <c r="K138" s="26">
        <f t="shared" si="33"/>
        <v>6.5304254308936093E-3</v>
      </c>
      <c r="L138" s="26">
        <f t="shared" si="33"/>
        <v>1.1012939844475978E-2</v>
      </c>
      <c r="M138" s="26">
        <f t="shared" si="33"/>
        <v>5.8854914033898295E-2</v>
      </c>
      <c r="N138" s="26">
        <f t="shared" si="33"/>
        <v>1.2420219026252073E-2</v>
      </c>
      <c r="O138" s="26">
        <f t="shared" si="33"/>
        <v>1.139871714360563E-2</v>
      </c>
      <c r="P138" s="26">
        <f t="shared" si="33"/>
        <v>2.6421730065540314E-2</v>
      </c>
      <c r="Q138" s="26">
        <f t="shared" si="33"/>
        <v>6.405072423317797E-3</v>
      </c>
      <c r="R138" s="26">
        <f t="shared" si="33"/>
        <v>1.0911635813353932E-2</v>
      </c>
      <c r="S138" s="26">
        <f t="shared" si="33"/>
        <v>1.882025314563261E-4</v>
      </c>
      <c r="T138" s="26">
        <f t="shared" si="33"/>
        <v>6.0236858684322298E-3</v>
      </c>
      <c r="U138" s="26">
        <f t="shared" si="33"/>
        <v>1.4916554169724863E-2</v>
      </c>
    </row>
    <row r="139" spans="2:21" ht="14" x14ac:dyDescent="0.15">
      <c r="B139" s="21" t="s">
        <v>70</v>
      </c>
      <c r="C139" s="26">
        <f t="shared" ref="C139:U139" si="34">0.5*(C82+C113)</f>
        <v>1.4107966026006169E-2</v>
      </c>
      <c r="D139" s="26">
        <f t="shared" si="34"/>
        <v>1.4781981653542383E-2</v>
      </c>
      <c r="E139" s="26">
        <f t="shared" si="34"/>
        <v>1.5302822698843824E-2</v>
      </c>
      <c r="F139" s="26">
        <f t="shared" si="34"/>
        <v>1.1720284795315474E-2</v>
      </c>
      <c r="G139" s="26">
        <f t="shared" si="34"/>
        <v>1.3104307441642208E-2</v>
      </c>
      <c r="H139" s="26">
        <f t="shared" si="34"/>
        <v>9.3005477211843025E-3</v>
      </c>
      <c r="I139" s="26">
        <f t="shared" si="34"/>
        <v>1.1021893603931186E-2</v>
      </c>
      <c r="J139" s="26">
        <f t="shared" si="34"/>
        <v>2.3250148463360404E-2</v>
      </c>
      <c r="K139" s="26">
        <f t="shared" si="34"/>
        <v>1.8292167706429722E-2</v>
      </c>
      <c r="L139" s="26">
        <f t="shared" si="34"/>
        <v>1.8985164013162675E-2</v>
      </c>
      <c r="M139" s="26">
        <f t="shared" si="34"/>
        <v>1.2420219026252073E-2</v>
      </c>
      <c r="N139" s="26">
        <f t="shared" si="34"/>
        <v>3.4852826406779676E-2</v>
      </c>
      <c r="O139" s="26">
        <f t="shared" si="34"/>
        <v>1.2457990267239073E-2</v>
      </c>
      <c r="P139" s="26">
        <f t="shared" si="34"/>
        <v>2.1856608160737694E-2</v>
      </c>
      <c r="Q139" s="26">
        <f t="shared" si="34"/>
        <v>1.1811121376761168E-2</v>
      </c>
      <c r="R139" s="26">
        <f t="shared" si="34"/>
        <v>1.6216408257897844E-2</v>
      </c>
      <c r="S139" s="26">
        <f t="shared" si="34"/>
        <v>-4.1836433895303768E-4</v>
      </c>
      <c r="T139" s="26">
        <f t="shared" si="34"/>
        <v>8.1281505517407076E-3</v>
      </c>
      <c r="U139" s="26">
        <f t="shared" si="34"/>
        <v>8.0019939006154006E-3</v>
      </c>
    </row>
    <row r="140" spans="2:21" ht="14" x14ac:dyDescent="0.15">
      <c r="B140" s="21" t="s">
        <v>71</v>
      </c>
      <c r="C140" s="26">
        <f t="shared" ref="C140:U140" si="35">0.5*(C83+C114)</f>
        <v>1.2914543138773039E-2</v>
      </c>
      <c r="D140" s="26">
        <f t="shared" si="35"/>
        <v>2.4372093914201767E-2</v>
      </c>
      <c r="E140" s="26">
        <f t="shared" si="35"/>
        <v>1.5156210770042875E-2</v>
      </c>
      <c r="F140" s="26">
        <f t="shared" si="35"/>
        <v>1.4542854907013687E-2</v>
      </c>
      <c r="G140" s="26">
        <f t="shared" si="35"/>
        <v>2.6013037286864313E-2</v>
      </c>
      <c r="H140" s="26">
        <f t="shared" si="35"/>
        <v>1.8036026497850213E-2</v>
      </c>
      <c r="I140" s="26">
        <f t="shared" si="35"/>
        <v>1.2017131156840435E-2</v>
      </c>
      <c r="J140" s="26">
        <f t="shared" si="35"/>
        <v>2.6376791210643742E-2</v>
      </c>
      <c r="K140" s="26">
        <f t="shared" si="35"/>
        <v>1.9100800974414127E-2</v>
      </c>
      <c r="L140" s="26">
        <f t="shared" si="35"/>
        <v>1.6455325907338524E-2</v>
      </c>
      <c r="M140" s="26">
        <f t="shared" si="35"/>
        <v>1.139871714360563E-2</v>
      </c>
      <c r="N140" s="26">
        <f t="shared" si="35"/>
        <v>1.2457990267239073E-2</v>
      </c>
      <c r="O140" s="26">
        <f t="shared" si="35"/>
        <v>6.9812408813559323E-2</v>
      </c>
      <c r="P140" s="26">
        <f t="shared" si="35"/>
        <v>1.1268417363566624E-2</v>
      </c>
      <c r="Q140" s="26">
        <f t="shared" si="35"/>
        <v>9.2144478778126929E-3</v>
      </c>
      <c r="R140" s="26">
        <f t="shared" si="35"/>
        <v>1.7680334646602517E-2</v>
      </c>
      <c r="S140" s="26">
        <f t="shared" si="35"/>
        <v>-3.6608260334486551E-3</v>
      </c>
      <c r="T140" s="26">
        <f t="shared" si="35"/>
        <v>8.5336696103039088E-3</v>
      </c>
      <c r="U140" s="26">
        <f t="shared" si="35"/>
        <v>8.7578381979646798E-3</v>
      </c>
    </row>
    <row r="141" spans="2:21" ht="14" x14ac:dyDescent="0.15">
      <c r="B141" s="21" t="s">
        <v>72</v>
      </c>
      <c r="C141" s="26">
        <f t="shared" ref="C141:U141" si="36">0.5*(C84+C115)</f>
        <v>9.5190787405872515E-3</v>
      </c>
      <c r="D141" s="26">
        <f t="shared" si="36"/>
        <v>1.2595689235117207E-2</v>
      </c>
      <c r="E141" s="26">
        <f t="shared" si="36"/>
        <v>9.5665583092194653E-3</v>
      </c>
      <c r="F141" s="26">
        <f t="shared" si="36"/>
        <v>8.5526891778893617E-3</v>
      </c>
      <c r="G141" s="26">
        <f t="shared" si="36"/>
        <v>1.4614857730901671E-2</v>
      </c>
      <c r="H141" s="26">
        <f t="shared" si="36"/>
        <v>1.0345604274722503E-2</v>
      </c>
      <c r="I141" s="26">
        <f t="shared" si="36"/>
        <v>6.6414979847859278E-3</v>
      </c>
      <c r="J141" s="26">
        <f t="shared" si="36"/>
        <v>1.799173411469638E-2</v>
      </c>
      <c r="K141" s="26">
        <f t="shared" si="36"/>
        <v>1.0331072606869822E-2</v>
      </c>
      <c r="L141" s="26">
        <f t="shared" si="36"/>
        <v>1.4603233646861009E-2</v>
      </c>
      <c r="M141" s="26">
        <f t="shared" si="36"/>
        <v>2.6421730065540314E-2</v>
      </c>
      <c r="N141" s="26">
        <f t="shared" si="36"/>
        <v>2.1856608160737694E-2</v>
      </c>
      <c r="O141" s="26">
        <f t="shared" si="36"/>
        <v>1.1268417363566624E-2</v>
      </c>
      <c r="P141" s="26">
        <f t="shared" si="36"/>
        <v>7.8423649999999998E-2</v>
      </c>
      <c r="Q141" s="26">
        <f t="shared" si="36"/>
        <v>7.7045031060747043E-3</v>
      </c>
      <c r="R141" s="26">
        <f t="shared" si="36"/>
        <v>1.4544750056203945E-2</v>
      </c>
      <c r="S141" s="26">
        <f t="shared" si="36"/>
        <v>-5.1823895805791246E-3</v>
      </c>
      <c r="T141" s="26">
        <f t="shared" si="36"/>
        <v>6.5405656357549278E-3</v>
      </c>
      <c r="U141" s="26">
        <f t="shared" si="36"/>
        <v>7.8702855700411075E-3</v>
      </c>
    </row>
    <row r="142" spans="2:21" ht="14" x14ac:dyDescent="0.15">
      <c r="B142" s="21" t="s">
        <v>29</v>
      </c>
      <c r="C142" s="26">
        <f t="shared" ref="C142:U142" si="37">0.5*(C85+C116)</f>
        <v>1.1577625502205115E-2</v>
      </c>
      <c r="D142" s="26">
        <f t="shared" si="37"/>
        <v>1.1133930571401801E-2</v>
      </c>
      <c r="E142" s="26">
        <f t="shared" si="37"/>
        <v>1.1254906088544736E-2</v>
      </c>
      <c r="F142" s="26">
        <f t="shared" si="37"/>
        <v>9.7773233359075215E-3</v>
      </c>
      <c r="G142" s="26">
        <f t="shared" si="37"/>
        <v>1.1243179887122194E-2</v>
      </c>
      <c r="H142" s="26">
        <f t="shared" si="37"/>
        <v>7.0040779202434709E-3</v>
      </c>
      <c r="I142" s="26">
        <f t="shared" si="37"/>
        <v>9.9761063746128531E-3</v>
      </c>
      <c r="J142" s="26">
        <f t="shared" si="37"/>
        <v>1.762004700456845E-2</v>
      </c>
      <c r="K142" s="26">
        <f t="shared" si="37"/>
        <v>1.4713082642855771E-2</v>
      </c>
      <c r="L142" s="26">
        <f t="shared" si="37"/>
        <v>1.4040188476075383E-2</v>
      </c>
      <c r="M142" s="26">
        <f t="shared" si="37"/>
        <v>6.405072423317797E-3</v>
      </c>
      <c r="N142" s="26">
        <f t="shared" si="37"/>
        <v>1.1811121376761168E-2</v>
      </c>
      <c r="O142" s="26">
        <f t="shared" si="37"/>
        <v>9.2144478778126929E-3</v>
      </c>
      <c r="P142" s="26">
        <f t="shared" si="37"/>
        <v>7.7045031060747043E-3</v>
      </c>
      <c r="Q142" s="26">
        <f t="shared" si="37"/>
        <v>2.1477205796610169E-2</v>
      </c>
      <c r="R142" s="26">
        <f t="shared" si="37"/>
        <v>1.2138162420991298E-2</v>
      </c>
      <c r="S142" s="26">
        <f t="shared" si="37"/>
        <v>2.5253693117090643E-3</v>
      </c>
      <c r="T142" s="26">
        <f t="shared" si="37"/>
        <v>8.3382035633745334E-3</v>
      </c>
      <c r="U142" s="26">
        <f t="shared" si="37"/>
        <v>1.0330767878619218E-2</v>
      </c>
    </row>
    <row r="143" spans="2:21" ht="14" x14ac:dyDescent="0.15">
      <c r="B143" s="21" t="s">
        <v>73</v>
      </c>
      <c r="C143" s="26">
        <f t="shared" ref="C143:U143" si="38">0.5*(C86+C117)</f>
        <v>1.3195603903622725E-2</v>
      </c>
      <c r="D143" s="26">
        <f t="shared" si="38"/>
        <v>1.9728714713787791E-2</v>
      </c>
      <c r="E143" s="26">
        <f t="shared" si="38"/>
        <v>1.5491617673861868E-2</v>
      </c>
      <c r="F143" s="26">
        <f t="shared" si="38"/>
        <v>1.4926034009881139E-2</v>
      </c>
      <c r="G143" s="26">
        <f t="shared" si="38"/>
        <v>1.7477105752498764E-2</v>
      </c>
      <c r="H143" s="26">
        <f t="shared" si="38"/>
        <v>1.3522896213885631E-2</v>
      </c>
      <c r="I143" s="26">
        <f t="shared" si="38"/>
        <v>1.2741578752543968E-2</v>
      </c>
      <c r="J143" s="26">
        <f t="shared" si="38"/>
        <v>2.0639377872697443E-2</v>
      </c>
      <c r="K143" s="26">
        <f t="shared" si="38"/>
        <v>1.9025288639498102E-2</v>
      </c>
      <c r="L143" s="26">
        <f t="shared" si="38"/>
        <v>1.6584210605993015E-2</v>
      </c>
      <c r="M143" s="26">
        <f t="shared" si="38"/>
        <v>1.0911635813353932E-2</v>
      </c>
      <c r="N143" s="26">
        <f t="shared" si="38"/>
        <v>1.6216408257897844E-2</v>
      </c>
      <c r="O143" s="26">
        <f t="shared" si="38"/>
        <v>1.7680334646602517E-2</v>
      </c>
      <c r="P143" s="26">
        <f t="shared" si="38"/>
        <v>1.4544750056203945E-2</v>
      </c>
      <c r="Q143" s="26">
        <f t="shared" si="38"/>
        <v>1.2138162420991298E-2</v>
      </c>
      <c r="R143" s="26">
        <f t="shared" si="38"/>
        <v>3.2149026983050839E-2</v>
      </c>
      <c r="S143" s="26">
        <f t="shared" si="38"/>
        <v>8.7327726787939032E-4</v>
      </c>
      <c r="T143" s="26">
        <f t="shared" si="38"/>
        <v>8.326602550903596E-3</v>
      </c>
      <c r="U143" s="26">
        <f t="shared" si="38"/>
        <v>1.3322968909456709E-2</v>
      </c>
    </row>
    <row r="144" spans="2:21" ht="14" x14ac:dyDescent="0.15">
      <c r="B144" s="21" t="s">
        <v>30</v>
      </c>
      <c r="C144" s="26">
        <f t="shared" ref="C144:U144" si="39">0.5*(C87+C118)</f>
        <v>1.876936807405918E-3</v>
      </c>
      <c r="D144" s="26">
        <f t="shared" si="39"/>
        <v>1.7618139563364782E-3</v>
      </c>
      <c r="E144" s="26">
        <f t="shared" si="39"/>
        <v>2.0737610758926892E-3</v>
      </c>
      <c r="F144" s="26">
        <f t="shared" si="39"/>
        <v>-3.7189280785749544E-4</v>
      </c>
      <c r="G144" s="26">
        <f t="shared" si="39"/>
        <v>-5.8280824212212691E-4</v>
      </c>
      <c r="H144" s="26">
        <f t="shared" si="39"/>
        <v>-1.2402331022558217E-3</v>
      </c>
      <c r="I144" s="26">
        <f t="shared" si="39"/>
        <v>1.9407630949400698E-3</v>
      </c>
      <c r="J144" s="26">
        <f t="shared" si="39"/>
        <v>2.2863380332810795E-3</v>
      </c>
      <c r="K144" s="26">
        <f t="shared" si="39"/>
        <v>-2.3294465394042398E-3</v>
      </c>
      <c r="L144" s="26">
        <f t="shared" si="39"/>
        <v>-6.6920863406190879E-4</v>
      </c>
      <c r="M144" s="26">
        <f t="shared" si="39"/>
        <v>1.882025314563261E-4</v>
      </c>
      <c r="N144" s="26">
        <f t="shared" si="39"/>
        <v>-4.1836433895303768E-4</v>
      </c>
      <c r="O144" s="26">
        <f t="shared" si="39"/>
        <v>-3.6608260334486551E-3</v>
      </c>
      <c r="P144" s="26">
        <f t="shared" si="39"/>
        <v>-5.1823895805791246E-3</v>
      </c>
      <c r="Q144" s="26">
        <f t="shared" si="39"/>
        <v>2.5253693117090643E-3</v>
      </c>
      <c r="R144" s="26">
        <f t="shared" si="39"/>
        <v>8.7327726787939032E-4</v>
      </c>
      <c r="S144" s="26">
        <f t="shared" si="39"/>
        <v>2.6494815559322021E-2</v>
      </c>
      <c r="T144" s="26">
        <f t="shared" si="39"/>
        <v>5.7664429399690558E-3</v>
      </c>
      <c r="U144" s="26">
        <f t="shared" si="39"/>
        <v>2.9989231962614621E-3</v>
      </c>
    </row>
    <row r="145" spans="1:21" ht="14" x14ac:dyDescent="0.15">
      <c r="B145" s="21" t="s">
        <v>74</v>
      </c>
      <c r="C145" s="26">
        <f t="shared" ref="C145:U145" si="40">0.5*(C88+C119)</f>
        <v>7.1270950855211847E-3</v>
      </c>
      <c r="D145" s="26">
        <f t="shared" si="40"/>
        <v>1.0974366055152838E-2</v>
      </c>
      <c r="E145" s="26">
        <f t="shared" si="40"/>
        <v>9.2862105463634957E-3</v>
      </c>
      <c r="F145" s="26">
        <f t="shared" si="40"/>
        <v>1.3005928470142938E-2</v>
      </c>
      <c r="G145" s="26">
        <f t="shared" si="40"/>
        <v>1.0695574456380367E-2</v>
      </c>
      <c r="H145" s="26">
        <f t="shared" si="40"/>
        <v>2.503881783555571E-3</v>
      </c>
      <c r="I145" s="26">
        <f t="shared" si="40"/>
        <v>6.9363399362926976E-3</v>
      </c>
      <c r="J145" s="26">
        <f t="shared" si="40"/>
        <v>1.2989108192945915E-2</v>
      </c>
      <c r="K145" s="26">
        <f t="shared" si="40"/>
        <v>1.1253218893591529E-2</v>
      </c>
      <c r="L145" s="26">
        <f t="shared" si="40"/>
        <v>1.0102668672646687E-2</v>
      </c>
      <c r="M145" s="26">
        <f t="shared" si="40"/>
        <v>6.0236858684322298E-3</v>
      </c>
      <c r="N145" s="26">
        <f t="shared" si="40"/>
        <v>8.1281505517407076E-3</v>
      </c>
      <c r="O145" s="26">
        <f t="shared" si="40"/>
        <v>8.5336696103039088E-3</v>
      </c>
      <c r="P145" s="26">
        <f t="shared" si="40"/>
        <v>6.5405656357549278E-3</v>
      </c>
      <c r="Q145" s="26">
        <f t="shared" si="40"/>
        <v>8.3382035633745334E-3</v>
      </c>
      <c r="R145" s="26">
        <f t="shared" si="40"/>
        <v>8.326602550903596E-3</v>
      </c>
      <c r="S145" s="26">
        <f t="shared" si="40"/>
        <v>5.7664429399690558E-3</v>
      </c>
      <c r="T145" s="26">
        <f t="shared" si="40"/>
        <v>4.0111918644067789E-2</v>
      </c>
      <c r="U145" s="26">
        <f t="shared" si="40"/>
        <v>-5.9821524065185091E-4</v>
      </c>
    </row>
    <row r="146" spans="1:21" ht="14" x14ac:dyDescent="0.15">
      <c r="B146" s="21" t="s">
        <v>75</v>
      </c>
      <c r="C146" s="26">
        <f t="shared" ref="C146:U146" si="41">0.5*(C89+C120)</f>
        <v>1.1523031691225186E-2</v>
      </c>
      <c r="D146" s="26">
        <f t="shared" si="41"/>
        <v>1.3119891062246009E-2</v>
      </c>
      <c r="E146" s="26">
        <f t="shared" si="41"/>
        <v>8.6653310131030309E-3</v>
      </c>
      <c r="F146" s="26">
        <f t="shared" si="41"/>
        <v>7.9330183850131325E-3</v>
      </c>
      <c r="G146" s="26">
        <f t="shared" si="41"/>
        <v>1.5658847467343584E-2</v>
      </c>
      <c r="H146" s="26">
        <f t="shared" si="41"/>
        <v>1.0457455546646108E-2</v>
      </c>
      <c r="I146" s="26">
        <f t="shared" si="41"/>
        <v>1.1325782606782485E-2</v>
      </c>
      <c r="J146" s="26">
        <f t="shared" si="41"/>
        <v>1.8305602545377365E-2</v>
      </c>
      <c r="K146" s="26">
        <f t="shared" si="41"/>
        <v>1.2852503422553948E-2</v>
      </c>
      <c r="L146" s="26">
        <f t="shared" si="41"/>
        <v>1.0298692601891854E-2</v>
      </c>
      <c r="M146" s="26">
        <f t="shared" si="41"/>
        <v>1.4916554169724863E-2</v>
      </c>
      <c r="N146" s="26">
        <f t="shared" si="41"/>
        <v>8.0019939006154006E-3</v>
      </c>
      <c r="O146" s="26">
        <f t="shared" si="41"/>
        <v>8.7578381979646798E-3</v>
      </c>
      <c r="P146" s="26">
        <f t="shared" si="41"/>
        <v>7.8702855700411075E-3</v>
      </c>
      <c r="Q146" s="26">
        <f t="shared" si="41"/>
        <v>1.0330767878619218E-2</v>
      </c>
      <c r="R146" s="26">
        <f t="shared" si="41"/>
        <v>1.3322968909456709E-2</v>
      </c>
      <c r="S146" s="26">
        <f t="shared" si="41"/>
        <v>2.9989231962614621E-3</v>
      </c>
      <c r="T146" s="26">
        <f t="shared" si="41"/>
        <v>-5.9821524065185091E-4</v>
      </c>
      <c r="U146" s="26">
        <f t="shared" si="41"/>
        <v>7.3266028338983019E-2</v>
      </c>
    </row>
    <row r="149" spans="1:21" x14ac:dyDescent="0.15">
      <c r="A149" s="5" t="s">
        <v>85</v>
      </c>
    </row>
    <row r="150" spans="1:21" x14ac:dyDescent="0.15">
      <c r="B150" s="34"/>
    </row>
    <row r="152" spans="1:21" ht="52" x14ac:dyDescent="0.15">
      <c r="B152" s="37" t="s">
        <v>43</v>
      </c>
      <c r="C152" s="36" t="s">
        <v>86</v>
      </c>
      <c r="K152" s="42" t="s">
        <v>89</v>
      </c>
      <c r="L152" s="36" t="s">
        <v>86</v>
      </c>
      <c r="M152" s="42" t="s">
        <v>90</v>
      </c>
      <c r="N152" s="46" t="s">
        <v>91</v>
      </c>
    </row>
    <row r="153" spans="1:21" ht="14" x14ac:dyDescent="0.15">
      <c r="A153" s="38" t="s">
        <v>23</v>
      </c>
      <c r="B153" s="4">
        <v>113.48</v>
      </c>
      <c r="C153" s="7">
        <f t="shared" ref="C153:C171" si="42">B153/$B$172</f>
        <v>4.4855527886477724E-2</v>
      </c>
      <c r="J153" s="38" t="s">
        <v>23</v>
      </c>
      <c r="K153" s="7">
        <f t="array" ref="K153:K171">H157*MMULT(C128:U146,C153:C171)</f>
        <v>4.017210062410928E-2</v>
      </c>
      <c r="L153" s="7">
        <f>B153/$B$172</f>
        <v>4.4855527886477724E-2</v>
      </c>
      <c r="M153" s="7">
        <v>0.03</v>
      </c>
      <c r="N153" s="45">
        <f>K153+M153</f>
        <v>7.0172100624109279E-2</v>
      </c>
    </row>
    <row r="154" spans="1:21" ht="14" x14ac:dyDescent="0.15">
      <c r="A154" s="38" t="s">
        <v>24</v>
      </c>
      <c r="B154" s="4">
        <v>74.67</v>
      </c>
      <c r="C154" s="7">
        <f t="shared" si="42"/>
        <v>2.9515000592908812E-2</v>
      </c>
      <c r="E154" s="72" t="s">
        <v>87</v>
      </c>
      <c r="F154" s="72"/>
      <c r="G154" s="72"/>
      <c r="H154" s="41">
        <f t="array" ref="H154">MMULT(TRANSPOSE(C153:C171),MMULT(C128:U146,C153:C171))</f>
        <v>1.7026115325172741E-2</v>
      </c>
      <c r="J154" s="38" t="s">
        <v>24</v>
      </c>
      <c r="K154" s="7">
        <v>6.0254587085188625E-2</v>
      </c>
      <c r="L154" s="7">
        <f t="shared" ref="L154:L171" si="43">B154/$B$172</f>
        <v>2.9515000592908812E-2</v>
      </c>
      <c r="M154" s="7">
        <v>0.03</v>
      </c>
      <c r="N154" s="45">
        <f t="shared" ref="N154:N171" si="44">K154+M154</f>
        <v>9.0254587085188631E-2</v>
      </c>
    </row>
    <row r="155" spans="1:21" ht="14" x14ac:dyDescent="0.15">
      <c r="A155" s="38" t="s">
        <v>31</v>
      </c>
      <c r="B155" s="4">
        <v>71.67</v>
      </c>
      <c r="C155" s="7">
        <f t="shared" si="42"/>
        <v>2.832918297165896E-2</v>
      </c>
      <c r="J155" s="38" t="s">
        <v>31</v>
      </c>
      <c r="K155" s="7">
        <v>5.0965881116028421E-2</v>
      </c>
      <c r="L155" s="7">
        <f t="shared" si="43"/>
        <v>2.832918297165896E-2</v>
      </c>
      <c r="M155" s="7">
        <v>0.03</v>
      </c>
      <c r="N155" s="45">
        <f t="shared" si="44"/>
        <v>8.0965881116028426E-2</v>
      </c>
    </row>
    <row r="156" spans="1:21" ht="18" x14ac:dyDescent="0.2">
      <c r="A156" s="38" t="s">
        <v>32</v>
      </c>
      <c r="B156" s="4">
        <v>64.09</v>
      </c>
      <c r="C156" s="7">
        <f t="shared" si="42"/>
        <v>2.5333017115301001E-2</v>
      </c>
      <c r="E156" s="40"/>
      <c r="J156" s="38" t="s">
        <v>32</v>
      </c>
      <c r="K156" s="7">
        <v>4.669417824810685E-2</v>
      </c>
      <c r="L156" s="7">
        <f t="shared" si="43"/>
        <v>2.5333017115301001E-2</v>
      </c>
      <c r="M156" s="7">
        <v>0.03</v>
      </c>
      <c r="N156" s="45">
        <f t="shared" si="44"/>
        <v>7.6694178248106842E-2</v>
      </c>
    </row>
    <row r="157" spans="1:21" ht="14" x14ac:dyDescent="0.15">
      <c r="A157" s="38" t="s">
        <v>33</v>
      </c>
      <c r="B157" s="4">
        <v>429.61</v>
      </c>
      <c r="C157" s="7">
        <f t="shared" si="42"/>
        <v>0.16981303608838294</v>
      </c>
      <c r="E157" s="72" t="s">
        <v>88</v>
      </c>
      <c r="F157" s="72"/>
      <c r="G157" s="72"/>
      <c r="H157" s="29">
        <f>0.06/H154</f>
        <v>3.5239982141605317</v>
      </c>
      <c r="J157" s="38" t="s">
        <v>33</v>
      </c>
      <c r="K157" s="7">
        <v>9.4741873818619676E-2</v>
      </c>
      <c r="L157" s="7">
        <f t="shared" si="43"/>
        <v>0.16981303608838294</v>
      </c>
      <c r="M157" s="7">
        <v>0.03</v>
      </c>
      <c r="N157" s="45">
        <f t="shared" si="44"/>
        <v>0.12474187381861968</v>
      </c>
    </row>
    <row r="158" spans="1:21" ht="14" x14ac:dyDescent="0.15">
      <c r="A158" s="38" t="s">
        <v>25</v>
      </c>
      <c r="B158" s="4">
        <v>581.80999999999995</v>
      </c>
      <c r="C158" s="7">
        <f t="shared" si="42"/>
        <v>0.22997351673979205</v>
      </c>
      <c r="J158" s="38" t="s">
        <v>25</v>
      </c>
      <c r="K158" s="7">
        <v>6.9467942690026971E-2</v>
      </c>
      <c r="L158" s="7">
        <f t="shared" si="43"/>
        <v>0.22997351673979205</v>
      </c>
      <c r="M158" s="7">
        <v>0.03</v>
      </c>
      <c r="N158" s="45">
        <f t="shared" si="44"/>
        <v>9.946794269002697E-2</v>
      </c>
    </row>
    <row r="159" spans="1:21" ht="14" x14ac:dyDescent="0.15">
      <c r="A159" s="38" t="s">
        <v>26</v>
      </c>
      <c r="B159" s="4">
        <v>25.43</v>
      </c>
      <c r="C159" s="7">
        <f t="shared" si="42"/>
        <v>1.0051780702794576E-2</v>
      </c>
      <c r="J159" s="38" t="s">
        <v>26</v>
      </c>
      <c r="K159" s="7">
        <v>3.5819546046623178E-2</v>
      </c>
      <c r="L159" s="7">
        <f t="shared" si="43"/>
        <v>1.0051780702794576E-2</v>
      </c>
      <c r="M159" s="7">
        <v>0.03</v>
      </c>
      <c r="N159" s="45">
        <f t="shared" si="44"/>
        <v>6.5819546046623184E-2</v>
      </c>
    </row>
    <row r="160" spans="1:21" ht="14" x14ac:dyDescent="0.15">
      <c r="A160" s="38" t="s">
        <v>34</v>
      </c>
      <c r="B160" s="4">
        <v>40.799999999999997</v>
      </c>
      <c r="C160" s="7">
        <f t="shared" si="42"/>
        <v>1.6127119648997983E-2</v>
      </c>
      <c r="J160" s="38" t="s">
        <v>34</v>
      </c>
      <c r="K160" s="7">
        <v>7.2401697797032885E-2</v>
      </c>
      <c r="L160" s="7">
        <f t="shared" si="43"/>
        <v>1.6127119648997983E-2</v>
      </c>
      <c r="M160" s="7">
        <v>0.03</v>
      </c>
      <c r="N160" s="45">
        <f t="shared" si="44"/>
        <v>0.10240169779703288</v>
      </c>
    </row>
    <row r="161" spans="1:14" ht="14" x14ac:dyDescent="0.15">
      <c r="A161" s="38" t="s">
        <v>35</v>
      </c>
      <c r="B161" s="4">
        <v>226.27</v>
      </c>
      <c r="C161" s="7">
        <f t="shared" si="42"/>
        <v>8.9438317720067995E-2</v>
      </c>
      <c r="J161" s="38" t="s">
        <v>35</v>
      </c>
      <c r="K161" s="7">
        <v>7.6004957215065214E-2</v>
      </c>
      <c r="L161" s="7">
        <f t="shared" si="43"/>
        <v>8.9438317720067995E-2</v>
      </c>
      <c r="M161" s="7">
        <v>0.03</v>
      </c>
      <c r="N161" s="45">
        <f t="shared" si="44"/>
        <v>0.10600495721506521</v>
      </c>
    </row>
    <row r="162" spans="1:14" ht="14" x14ac:dyDescent="0.15">
      <c r="A162" s="38" t="s">
        <v>28</v>
      </c>
      <c r="B162" s="4">
        <v>48.4</v>
      </c>
      <c r="C162" s="7">
        <f t="shared" si="42"/>
        <v>1.9131190956164276E-2</v>
      </c>
      <c r="J162" s="38" t="s">
        <v>28</v>
      </c>
      <c r="K162" s="7">
        <v>5.4683369562684138E-2</v>
      </c>
      <c r="L162" s="7">
        <f t="shared" si="43"/>
        <v>1.9131190956164276E-2</v>
      </c>
      <c r="M162" s="7">
        <v>0.03</v>
      </c>
      <c r="N162" s="45">
        <f t="shared" si="44"/>
        <v>8.468336956268413E-2</v>
      </c>
    </row>
    <row r="163" spans="1:14" ht="14" x14ac:dyDescent="0.15">
      <c r="A163" s="38" t="s">
        <v>27</v>
      </c>
      <c r="B163" s="4">
        <v>25.2</v>
      </c>
      <c r="C163" s="7">
        <f t="shared" si="42"/>
        <v>9.9608680184987541E-3</v>
      </c>
      <c r="J163" s="38" t="s">
        <v>27</v>
      </c>
      <c r="K163" s="7">
        <v>3.2699857856757636E-2</v>
      </c>
      <c r="L163" s="7">
        <f t="shared" si="43"/>
        <v>9.9608680184987541E-3</v>
      </c>
      <c r="M163" s="7">
        <v>0.03</v>
      </c>
      <c r="N163" s="45">
        <f t="shared" si="44"/>
        <v>6.2699857856757635E-2</v>
      </c>
    </row>
    <row r="164" spans="1:14" ht="14" x14ac:dyDescent="0.15">
      <c r="A164" s="38" t="s">
        <v>36</v>
      </c>
      <c r="B164" s="4">
        <v>200.52</v>
      </c>
      <c r="C164" s="7">
        <f t="shared" si="42"/>
        <v>7.9260049804340094E-2</v>
      </c>
      <c r="J164" s="38" t="s">
        <v>36</v>
      </c>
      <c r="K164" s="7">
        <v>4.8617847064017769E-2</v>
      </c>
      <c r="L164" s="7">
        <f t="shared" si="43"/>
        <v>7.9260049804340094E-2</v>
      </c>
      <c r="M164" s="7">
        <v>0.03</v>
      </c>
      <c r="N164" s="45">
        <f t="shared" si="44"/>
        <v>7.8617847064017768E-2</v>
      </c>
    </row>
    <row r="165" spans="1:14" ht="14" x14ac:dyDescent="0.15">
      <c r="A165" s="38" t="s">
        <v>37</v>
      </c>
      <c r="B165" s="4">
        <v>36.93</v>
      </c>
      <c r="C165" s="7">
        <f t="shared" si="42"/>
        <v>1.4597414917585675E-2</v>
      </c>
      <c r="J165" s="38" t="s">
        <v>37</v>
      </c>
      <c r="K165" s="7">
        <v>5.9882784961563164E-2</v>
      </c>
      <c r="L165" s="7">
        <f t="shared" si="43"/>
        <v>1.4597414917585675E-2</v>
      </c>
      <c r="M165" s="7">
        <v>0.03</v>
      </c>
      <c r="N165" s="45">
        <f t="shared" si="44"/>
        <v>8.9882784961563156E-2</v>
      </c>
    </row>
    <row r="166" spans="1:14" ht="14" x14ac:dyDescent="0.15">
      <c r="A166" s="38" t="s">
        <v>38</v>
      </c>
      <c r="B166" s="4">
        <v>42.1</v>
      </c>
      <c r="C166" s="7">
        <f t="shared" si="42"/>
        <v>1.6640973951539587E-2</v>
      </c>
      <c r="J166" s="38" t="s">
        <v>38</v>
      </c>
      <c r="K166" s="7">
        <v>4.2946005669323856E-2</v>
      </c>
      <c r="L166" s="7">
        <f t="shared" si="43"/>
        <v>1.6640973951539587E-2</v>
      </c>
      <c r="M166" s="7">
        <v>0.03</v>
      </c>
      <c r="N166" s="45">
        <f t="shared" si="44"/>
        <v>7.2946005669323855E-2</v>
      </c>
    </row>
    <row r="167" spans="1:14" ht="14" x14ac:dyDescent="0.15">
      <c r="A167" s="38" t="s">
        <v>29</v>
      </c>
      <c r="B167" s="4">
        <v>90.73</v>
      </c>
      <c r="C167" s="7">
        <f t="shared" si="42"/>
        <v>3.5863077591999686E-2</v>
      </c>
      <c r="J167" s="38" t="s">
        <v>29</v>
      </c>
      <c r="K167" s="7">
        <v>3.6050919928511942E-2</v>
      </c>
      <c r="L167" s="7">
        <f t="shared" si="43"/>
        <v>3.5863077591999686E-2</v>
      </c>
      <c r="M167" s="7">
        <v>0.03</v>
      </c>
      <c r="N167" s="45">
        <f t="shared" si="44"/>
        <v>6.6050919928511947E-2</v>
      </c>
    </row>
    <row r="168" spans="1:14" ht="14" x14ac:dyDescent="0.15">
      <c r="A168" s="38" t="s">
        <v>39</v>
      </c>
      <c r="B168" s="4">
        <v>179.88</v>
      </c>
      <c r="C168" s="7">
        <f t="shared" si="42"/>
        <v>7.1101624570141103E-2</v>
      </c>
      <c r="J168" s="38" t="s">
        <v>39</v>
      </c>
      <c r="K168" s="7">
        <v>5.4579085995703741E-2</v>
      </c>
      <c r="L168" s="7">
        <f t="shared" si="43"/>
        <v>7.1101624570141103E-2</v>
      </c>
      <c r="M168" s="7">
        <v>0.03</v>
      </c>
      <c r="N168" s="45">
        <f t="shared" si="44"/>
        <v>8.457908599570374E-2</v>
      </c>
    </row>
    <row r="169" spans="1:14" ht="14" x14ac:dyDescent="0.15">
      <c r="A169" s="38" t="s">
        <v>30</v>
      </c>
      <c r="B169" s="4">
        <v>222.99</v>
      </c>
      <c r="C169" s="7">
        <f t="shared" si="42"/>
        <v>8.8141823787501489E-2</v>
      </c>
      <c r="E169" s="13"/>
      <c r="J169" s="38" t="s">
        <v>30</v>
      </c>
      <c r="K169" s="7">
        <v>7.202248893561621E-3</v>
      </c>
      <c r="L169" s="7">
        <f t="shared" si="43"/>
        <v>8.8141823787501489E-2</v>
      </c>
      <c r="M169" s="7">
        <v>0.03</v>
      </c>
      <c r="N169" s="45">
        <f t="shared" si="44"/>
        <v>3.7202248893561621E-2</v>
      </c>
    </row>
    <row r="170" spans="1:14" ht="14" x14ac:dyDescent="0.15">
      <c r="A170" s="38" t="s">
        <v>40</v>
      </c>
      <c r="B170" s="4">
        <v>22.52</v>
      </c>
      <c r="C170" s="7">
        <f t="shared" si="42"/>
        <v>8.90153761018222E-3</v>
      </c>
      <c r="J170" s="38" t="s">
        <v>40</v>
      </c>
      <c r="K170" s="7">
        <v>2.746411156883561E-2</v>
      </c>
      <c r="L170" s="7">
        <f t="shared" si="43"/>
        <v>8.90153761018222E-3</v>
      </c>
      <c r="M170" s="7">
        <v>0.03</v>
      </c>
      <c r="N170" s="45">
        <f t="shared" si="44"/>
        <v>5.7464111568835609E-2</v>
      </c>
    </row>
    <row r="171" spans="1:14" ht="15" thickBot="1" x14ac:dyDescent="0.2">
      <c r="A171" s="49" t="s">
        <v>41</v>
      </c>
      <c r="B171" s="50">
        <v>32.799999999999997</v>
      </c>
      <c r="C171" s="51">
        <f t="shared" si="42"/>
        <v>1.2964939325665045E-2</v>
      </c>
      <c r="J171" s="38" t="s">
        <v>41</v>
      </c>
      <c r="K171" s="7">
        <v>4.1366334281775746E-2</v>
      </c>
      <c r="L171" s="7">
        <f t="shared" si="43"/>
        <v>1.2964939325665045E-2</v>
      </c>
      <c r="M171" s="7">
        <v>0.03</v>
      </c>
      <c r="N171" s="45">
        <f t="shared" si="44"/>
        <v>7.1366334281775745E-2</v>
      </c>
    </row>
    <row r="172" spans="1:14" ht="14" x14ac:dyDescent="0.15">
      <c r="A172" s="38" t="s">
        <v>42</v>
      </c>
      <c r="B172" s="47">
        <f>SUM(B153:B171)</f>
        <v>2529.9</v>
      </c>
      <c r="C172" s="48">
        <f>SUM(C153:C171)</f>
        <v>0.99999999999999978</v>
      </c>
    </row>
  </sheetData>
  <mergeCells count="4">
    <mergeCell ref="B68:D68"/>
    <mergeCell ref="B125:E125"/>
    <mergeCell ref="E154:G154"/>
    <mergeCell ref="E157:G1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29DD-BB2E-E041-B80A-064ACD900599}">
  <dimension ref="A1:U106"/>
  <sheetViews>
    <sheetView tabSelected="1" topLeftCell="A69" workbookViewId="0">
      <selection activeCell="L104" sqref="L104"/>
    </sheetView>
  </sheetViews>
  <sheetFormatPr baseColWidth="10" defaultRowHeight="12" x14ac:dyDescent="0.15"/>
  <cols>
    <col min="3" max="3" width="13.19921875" bestFit="1" customWidth="1"/>
    <col min="4" max="4" width="11.19921875" customWidth="1"/>
    <col min="9" max="9" width="12.3984375" customWidth="1"/>
    <col min="13" max="13" width="12" customWidth="1"/>
    <col min="14" max="14" width="11" customWidth="1"/>
  </cols>
  <sheetData>
    <row r="1" spans="1:21" x14ac:dyDescent="0.15">
      <c r="A1" s="58" t="s">
        <v>102</v>
      </c>
    </row>
    <row r="3" spans="1:21" x14ac:dyDescent="0.15">
      <c r="B3" s="54" t="s">
        <v>95</v>
      </c>
      <c r="C3" s="54"/>
    </row>
    <row r="5" spans="1:21" x14ac:dyDescent="0.15">
      <c r="C5" s="35" t="s">
        <v>92</v>
      </c>
      <c r="D5" s="35" t="s">
        <v>93</v>
      </c>
      <c r="E5" s="35" t="s">
        <v>98</v>
      </c>
    </row>
    <row r="6" spans="1:21" x14ac:dyDescent="0.15">
      <c r="B6" s="43" t="s">
        <v>26</v>
      </c>
      <c r="C6" s="7">
        <f>D6+E6</f>
        <v>3.5819546046623185E-2</v>
      </c>
      <c r="D6" s="7">
        <f>WithoutViews!N159</f>
        <v>6.5819546046623184E-2</v>
      </c>
      <c r="E6" s="7">
        <v>-0.03</v>
      </c>
    </row>
    <row r="7" spans="1:21" x14ac:dyDescent="0.15">
      <c r="B7" s="43" t="s">
        <v>68</v>
      </c>
      <c r="C7" s="7">
        <f t="shared" ref="C7:C8" si="0">D7+E7</f>
        <v>7.2401697797032885E-2</v>
      </c>
      <c r="D7" s="7">
        <f>WithoutViews!N160</f>
        <v>0.10240169779703288</v>
      </c>
      <c r="E7" s="7">
        <v>-0.03</v>
      </c>
    </row>
    <row r="8" spans="1:21" x14ac:dyDescent="0.15">
      <c r="B8" s="43" t="s">
        <v>73</v>
      </c>
      <c r="C8" s="7">
        <f t="shared" si="0"/>
        <v>5.4579085995703741E-2</v>
      </c>
      <c r="D8" s="7">
        <f>WithoutViews!N168</f>
        <v>8.457908599570374E-2</v>
      </c>
      <c r="E8" s="7">
        <v>-0.03</v>
      </c>
    </row>
    <row r="9" spans="1:21" x14ac:dyDescent="0.15">
      <c r="B9" s="43" t="s">
        <v>67</v>
      </c>
      <c r="C9" s="3">
        <v>0.16</v>
      </c>
      <c r="D9" s="20" t="s">
        <v>94</v>
      </c>
      <c r="E9" s="20" t="s">
        <v>94</v>
      </c>
    </row>
    <row r="10" spans="1:21" x14ac:dyDescent="0.15">
      <c r="B10" s="43" t="s">
        <v>97</v>
      </c>
      <c r="C10" s="3">
        <v>0.04</v>
      </c>
      <c r="D10" s="20" t="s">
        <v>94</v>
      </c>
      <c r="E10" s="20" t="s">
        <v>94</v>
      </c>
    </row>
    <row r="12" spans="1:21" x14ac:dyDescent="0.15">
      <c r="B12" s="53"/>
      <c r="C12" s="53"/>
    </row>
    <row r="13" spans="1:21" x14ac:dyDescent="0.15">
      <c r="B13" s="55" t="s">
        <v>96</v>
      </c>
      <c r="C13" s="55"/>
    </row>
    <row r="15" spans="1:21" ht="14" x14ac:dyDescent="0.15">
      <c r="C15" s="44" t="s">
        <v>23</v>
      </c>
      <c r="D15" s="44" t="s">
        <v>24</v>
      </c>
      <c r="E15" s="44" t="s">
        <v>65</v>
      </c>
      <c r="F15" s="44" t="s">
        <v>66</v>
      </c>
      <c r="G15" s="44" t="s">
        <v>67</v>
      </c>
      <c r="H15" s="44" t="s">
        <v>25</v>
      </c>
      <c r="I15" s="44" t="s">
        <v>26</v>
      </c>
      <c r="J15" s="44" t="s">
        <v>68</v>
      </c>
      <c r="K15" s="44" t="s">
        <v>69</v>
      </c>
      <c r="L15" s="44" t="s">
        <v>28</v>
      </c>
      <c r="M15" s="44" t="s">
        <v>27</v>
      </c>
      <c r="N15" s="44" t="s">
        <v>70</v>
      </c>
      <c r="O15" s="44" t="s">
        <v>71</v>
      </c>
      <c r="P15" s="44" t="s">
        <v>72</v>
      </c>
      <c r="Q15" s="44" t="s">
        <v>29</v>
      </c>
      <c r="R15" s="44" t="s">
        <v>73</v>
      </c>
      <c r="S15" s="44" t="s">
        <v>30</v>
      </c>
      <c r="T15" s="44" t="s">
        <v>74</v>
      </c>
      <c r="U15" s="44" t="s">
        <v>75</v>
      </c>
    </row>
    <row r="16" spans="1:21" x14ac:dyDescent="0.15">
      <c r="B16" s="5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57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15">
      <c r="B17" s="56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5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15">
      <c r="B18" s="56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7">
        <v>1</v>
      </c>
      <c r="R18">
        <v>0</v>
      </c>
      <c r="S18">
        <v>0</v>
      </c>
      <c r="T18">
        <v>0</v>
      </c>
      <c r="U18">
        <v>0</v>
      </c>
    </row>
    <row r="19" spans="1:21" x14ac:dyDescent="0.15">
      <c r="B19" s="56" t="s">
        <v>67</v>
      </c>
      <c r="C19">
        <v>0</v>
      </c>
      <c r="D19">
        <v>0</v>
      </c>
      <c r="E19">
        <v>0</v>
      </c>
      <c r="F19">
        <v>0</v>
      </c>
      <c r="G19" s="57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B20" s="56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7">
        <v>-1</v>
      </c>
      <c r="R20">
        <v>0</v>
      </c>
      <c r="S20">
        <v>0</v>
      </c>
      <c r="T20">
        <v>0</v>
      </c>
      <c r="U20" s="57">
        <v>1</v>
      </c>
    </row>
    <row r="22" spans="1:21" x14ac:dyDescent="0.15">
      <c r="B22" s="71"/>
      <c r="C22" s="71"/>
    </row>
    <row r="23" spans="1:21" ht="27" thickBot="1" x14ac:dyDescent="0.2">
      <c r="C23" s="59" t="s">
        <v>100</v>
      </c>
      <c r="E23" s="60" t="s">
        <v>101</v>
      </c>
    </row>
    <row r="24" spans="1:21" x14ac:dyDescent="0.15">
      <c r="B24" s="56" t="s">
        <v>26</v>
      </c>
      <c r="C24" s="52">
        <f>(0.04/(1.645))^2</f>
        <v>5.9127317744662371E-4</v>
      </c>
      <c r="E24" s="61">
        <f>C24</f>
        <v>5.9127317744662371E-4</v>
      </c>
      <c r="F24" s="62">
        <v>0</v>
      </c>
      <c r="G24" s="62">
        <v>0</v>
      </c>
      <c r="H24" s="62">
        <v>0</v>
      </c>
      <c r="I24" s="63">
        <v>0</v>
      </c>
    </row>
    <row r="25" spans="1:21" x14ac:dyDescent="0.15">
      <c r="B25" s="56" t="s">
        <v>68</v>
      </c>
      <c r="C25" s="52">
        <f t="shared" ref="C25:C26" si="1">(0.04/(1.645))^2</f>
        <v>5.9127317744662371E-4</v>
      </c>
      <c r="E25" s="64">
        <v>0</v>
      </c>
      <c r="F25" s="13">
        <f>C25</f>
        <v>5.9127317744662371E-4</v>
      </c>
      <c r="G25" s="13">
        <v>0</v>
      </c>
      <c r="H25" s="13">
        <v>0</v>
      </c>
      <c r="I25" s="65">
        <v>0</v>
      </c>
    </row>
    <row r="26" spans="1:21" x14ac:dyDescent="0.15">
      <c r="B26" s="56" t="s">
        <v>73</v>
      </c>
      <c r="C26" s="52">
        <f t="shared" si="1"/>
        <v>5.9127317744662371E-4</v>
      </c>
      <c r="E26" s="64">
        <v>0</v>
      </c>
      <c r="F26" s="13">
        <v>0</v>
      </c>
      <c r="G26" s="13">
        <f>C26</f>
        <v>5.9127317744662371E-4</v>
      </c>
      <c r="H26" s="13">
        <v>0</v>
      </c>
      <c r="I26" s="65">
        <v>0</v>
      </c>
    </row>
    <row r="27" spans="1:21" x14ac:dyDescent="0.15">
      <c r="B27" s="56" t="s">
        <v>67</v>
      </c>
      <c r="C27">
        <f>(0.05/(1.645))^2</f>
        <v>9.2386433976034967E-4</v>
      </c>
      <c r="E27" s="64">
        <v>0</v>
      </c>
      <c r="F27" s="13">
        <v>0</v>
      </c>
      <c r="G27" s="13">
        <v>0</v>
      </c>
      <c r="H27" s="13">
        <f>C27</f>
        <v>9.2386433976034967E-4</v>
      </c>
      <c r="I27" s="65">
        <v>0</v>
      </c>
    </row>
    <row r="28" spans="1:21" ht="13" thickBot="1" x14ac:dyDescent="0.2">
      <c r="B28" s="56" t="s">
        <v>97</v>
      </c>
      <c r="C28">
        <f>(0.05/(1.645))^2</f>
        <v>9.2386433976034967E-4</v>
      </c>
      <c r="E28" s="66">
        <v>0</v>
      </c>
      <c r="F28" s="67">
        <v>0</v>
      </c>
      <c r="G28" s="67">
        <v>0</v>
      </c>
      <c r="H28" s="67">
        <v>0</v>
      </c>
      <c r="I28" s="68">
        <f>C28</f>
        <v>9.2386433976034967E-4</v>
      </c>
    </row>
    <row r="32" spans="1:21" x14ac:dyDescent="0.15">
      <c r="A32" s="5" t="s">
        <v>103</v>
      </c>
    </row>
    <row r="33" spans="2:21" x14ac:dyDescent="0.15">
      <c r="B33" s="5" t="s">
        <v>99</v>
      </c>
      <c r="C33">
        <v>0.3</v>
      </c>
    </row>
    <row r="35" spans="2:21" x14ac:dyDescent="0.15">
      <c r="B35" s="73" t="s">
        <v>104</v>
      </c>
      <c r="C35" s="73"/>
      <c r="D35" s="73"/>
      <c r="E35" s="73"/>
      <c r="F35" s="73"/>
    </row>
    <row r="38" spans="2:21" x14ac:dyDescent="0.15">
      <c r="B38" s="5" t="s">
        <v>105</v>
      </c>
      <c r="C38" s="69"/>
    </row>
    <row r="40" spans="2:21" ht="14" x14ac:dyDescent="0.15">
      <c r="C40" s="44" t="s">
        <v>23</v>
      </c>
      <c r="D40" s="44" t="s">
        <v>24</v>
      </c>
      <c r="E40" s="44" t="s">
        <v>65</v>
      </c>
      <c r="F40" s="44" t="s">
        <v>66</v>
      </c>
      <c r="G40" s="44" t="s">
        <v>67</v>
      </c>
      <c r="H40" s="44" t="s">
        <v>25</v>
      </c>
      <c r="I40" s="44" t="s">
        <v>26</v>
      </c>
      <c r="J40" s="44" t="s">
        <v>68</v>
      </c>
      <c r="K40" s="44" t="s">
        <v>69</v>
      </c>
      <c r="L40" s="44" t="s">
        <v>28</v>
      </c>
      <c r="M40" s="44" t="s">
        <v>27</v>
      </c>
      <c r="N40" s="44" t="s">
        <v>70</v>
      </c>
      <c r="O40" s="44" t="s">
        <v>71</v>
      </c>
      <c r="P40" s="44" t="s">
        <v>72</v>
      </c>
      <c r="Q40" s="44" t="s">
        <v>29</v>
      </c>
      <c r="R40" s="44" t="s">
        <v>73</v>
      </c>
      <c r="S40" s="44" t="s">
        <v>30</v>
      </c>
      <c r="T40" s="44" t="s">
        <v>74</v>
      </c>
      <c r="U40" s="44" t="s">
        <v>75</v>
      </c>
    </row>
    <row r="41" spans="2:21" ht="14" x14ac:dyDescent="0.15">
      <c r="B41" s="44" t="s">
        <v>23</v>
      </c>
      <c r="C41">
        <f t="array" ref="C41:U59">MINVERSE(C33*WithoutViews!C128:U146)</f>
        <v>392.43979405389098</v>
      </c>
      <c r="D41">
        <v>-36.280799154360736</v>
      </c>
      <c r="E41">
        <v>-27.507915324275512</v>
      </c>
      <c r="F41">
        <v>15.672819813984034</v>
      </c>
      <c r="G41">
        <v>-9.8668100728866435</v>
      </c>
      <c r="H41">
        <v>-0.4677694064729227</v>
      </c>
      <c r="I41">
        <v>-8.4376068470295227</v>
      </c>
      <c r="J41">
        <v>-44.754329690846916</v>
      </c>
      <c r="K41">
        <v>9.1540463132291396</v>
      </c>
      <c r="L41">
        <v>0.67408091173782081</v>
      </c>
      <c r="M41">
        <v>4.8075453899765836</v>
      </c>
      <c r="N41">
        <v>-58.484657576998792</v>
      </c>
      <c r="O41">
        <v>-7.3476954115850628</v>
      </c>
      <c r="P41">
        <v>2.6705049099462941</v>
      </c>
      <c r="Q41">
        <v>-85.48274512817207</v>
      </c>
      <c r="R41">
        <v>-29.208977588881538</v>
      </c>
      <c r="S41">
        <v>-7.0975135122334621</v>
      </c>
      <c r="T41">
        <v>-5.7871938282336242</v>
      </c>
      <c r="U41">
        <v>-17.098735030771337</v>
      </c>
    </row>
    <row r="42" spans="2:21" ht="14" x14ac:dyDescent="0.15">
      <c r="B42" s="44" t="s">
        <v>24</v>
      </c>
      <c r="C42">
        <v>-36.280799154360786</v>
      </c>
      <c r="D42">
        <v>186.68844842400119</v>
      </c>
      <c r="E42">
        <v>-10.582910654839646</v>
      </c>
      <c r="F42">
        <v>-8.6572300658660062</v>
      </c>
      <c r="G42">
        <v>-11.703656038479348</v>
      </c>
      <c r="H42">
        <v>-26.383655212476615</v>
      </c>
      <c r="I42">
        <v>-4.7478555401643634</v>
      </c>
      <c r="J42">
        <v>-5.5621154516115361</v>
      </c>
      <c r="K42">
        <v>-1.4906376980903597</v>
      </c>
      <c r="L42">
        <v>-2.9741474054074746</v>
      </c>
      <c r="M42">
        <v>7.3218172861152375</v>
      </c>
      <c r="N42">
        <v>-5.130068810973401</v>
      </c>
      <c r="O42">
        <v>-26.162011801048681</v>
      </c>
      <c r="P42">
        <v>-3.5385450130722433</v>
      </c>
      <c r="Q42">
        <v>4.894877671040371</v>
      </c>
      <c r="R42">
        <v>-44.149367194138847</v>
      </c>
      <c r="S42">
        <v>-9.4116198334973582</v>
      </c>
      <c r="T42">
        <v>-15.327018126077764</v>
      </c>
      <c r="U42">
        <v>-6.289937643917054</v>
      </c>
    </row>
    <row r="43" spans="2:21" ht="14" x14ac:dyDescent="0.15">
      <c r="B43" s="44" t="s">
        <v>31</v>
      </c>
      <c r="C43">
        <v>-27.507915324275544</v>
      </c>
      <c r="D43">
        <v>-10.582910654839658</v>
      </c>
      <c r="E43">
        <v>178.18477312190183</v>
      </c>
      <c r="F43">
        <v>-11.371495623720538</v>
      </c>
      <c r="G43">
        <v>-6.5266242515959165</v>
      </c>
      <c r="H43">
        <v>-22.647247237129598</v>
      </c>
      <c r="I43">
        <v>4.3207839767474798</v>
      </c>
      <c r="J43">
        <v>-1.8272078947638883</v>
      </c>
      <c r="K43">
        <v>-6.5924541187454127</v>
      </c>
      <c r="L43">
        <v>-14.313518617499239</v>
      </c>
      <c r="M43">
        <v>7.0467853835900298</v>
      </c>
      <c r="N43">
        <v>-26.162301395795271</v>
      </c>
      <c r="O43">
        <v>-3.7537916451097133</v>
      </c>
      <c r="P43">
        <v>2.8143531919290621</v>
      </c>
      <c r="Q43">
        <v>-16.33552643946852</v>
      </c>
      <c r="R43">
        <v>-19.662713633199431</v>
      </c>
      <c r="S43">
        <v>-10.502201668030811</v>
      </c>
      <c r="T43">
        <v>-7.7313618256312671</v>
      </c>
      <c r="U43">
        <v>1.7776600385377777</v>
      </c>
    </row>
    <row r="44" spans="2:21" ht="14" x14ac:dyDescent="0.15">
      <c r="B44" s="44" t="s">
        <v>32</v>
      </c>
      <c r="C44">
        <v>15.672819813983887</v>
      </c>
      <c r="D44">
        <v>-8.6572300658659884</v>
      </c>
      <c r="E44">
        <v>-11.371495623720531</v>
      </c>
      <c r="F44">
        <v>150.68955364946288</v>
      </c>
      <c r="G44">
        <v>-10.925610386527463</v>
      </c>
      <c r="H44">
        <v>-9.2300082445411746</v>
      </c>
      <c r="I44">
        <v>-5.9026888820876922</v>
      </c>
      <c r="J44">
        <v>-24.890272424062751</v>
      </c>
      <c r="K44">
        <v>-2.6090344117483801</v>
      </c>
      <c r="L44">
        <v>-2.5541223862885123</v>
      </c>
      <c r="M44">
        <v>4.3455047170092493</v>
      </c>
      <c r="N44">
        <v>-2.1981735546217269</v>
      </c>
      <c r="O44">
        <v>0.49330971929131062</v>
      </c>
      <c r="P44">
        <v>2.6624659327922839</v>
      </c>
      <c r="Q44">
        <v>-8.1049493288307808</v>
      </c>
      <c r="R44">
        <v>-26.426791547801908</v>
      </c>
      <c r="S44">
        <v>12.363800965154818</v>
      </c>
      <c r="T44">
        <v>-28.051927990183998</v>
      </c>
      <c r="U44">
        <v>-6.1781418311140479E-2</v>
      </c>
    </row>
    <row r="45" spans="2:21" ht="14" x14ac:dyDescent="0.15">
      <c r="B45" s="44" t="s">
        <v>33</v>
      </c>
      <c r="C45">
        <v>-9.8668100728866275</v>
      </c>
      <c r="D45">
        <v>-11.703656038479357</v>
      </c>
      <c r="E45">
        <v>-6.5266242515959183</v>
      </c>
      <c r="F45">
        <v>-10.925610386527469</v>
      </c>
      <c r="G45">
        <v>60.408721036910876</v>
      </c>
      <c r="H45">
        <v>-15.711142788513634</v>
      </c>
      <c r="I45">
        <v>0.35797724023778282</v>
      </c>
      <c r="J45">
        <v>1.3250208645541777</v>
      </c>
      <c r="K45">
        <v>2.2003734293644919</v>
      </c>
      <c r="L45">
        <v>-5.4781418201855994</v>
      </c>
      <c r="M45">
        <v>-2.5595461565958431</v>
      </c>
      <c r="N45">
        <v>4.7930694092463577</v>
      </c>
      <c r="O45">
        <v>-7.6965550228227162</v>
      </c>
      <c r="P45">
        <v>-2.2087132709449286</v>
      </c>
      <c r="Q45">
        <v>-0.73077141890710717</v>
      </c>
      <c r="R45">
        <v>0.26081096799788889</v>
      </c>
      <c r="S45">
        <v>2.2629303835859345</v>
      </c>
      <c r="T45">
        <v>-3.7229532443005953</v>
      </c>
      <c r="U45">
        <v>-3.9807660201077475</v>
      </c>
    </row>
    <row r="46" spans="2:21" ht="14" x14ac:dyDescent="0.15">
      <c r="B46" s="44" t="s">
        <v>25</v>
      </c>
      <c r="C46">
        <v>-0.4677694064729282</v>
      </c>
      <c r="D46">
        <v>-26.383655212476601</v>
      </c>
      <c r="E46">
        <v>-22.647247237129591</v>
      </c>
      <c r="F46">
        <v>-9.2300082445411729</v>
      </c>
      <c r="G46">
        <v>-15.711142788513634</v>
      </c>
      <c r="H46">
        <v>112.91486824461577</v>
      </c>
      <c r="I46">
        <v>-0.60343340176590865</v>
      </c>
      <c r="J46">
        <v>-1.3642895478008432</v>
      </c>
      <c r="K46">
        <v>-4.6220409743160076</v>
      </c>
      <c r="L46">
        <v>5.873303652467686</v>
      </c>
      <c r="M46">
        <v>-3.4298138000730614</v>
      </c>
      <c r="N46">
        <v>5.58167209155771</v>
      </c>
      <c r="O46">
        <v>-6.465328938771771</v>
      </c>
      <c r="P46">
        <v>-3.1893927767005787</v>
      </c>
      <c r="Q46">
        <v>2.9176714932441055</v>
      </c>
      <c r="R46">
        <v>-7.4939429442506409</v>
      </c>
      <c r="S46">
        <v>3.8385262039455874</v>
      </c>
      <c r="T46">
        <v>14.692502391389628</v>
      </c>
      <c r="U46">
        <v>-1.7450312375886916</v>
      </c>
    </row>
    <row r="47" spans="2:21" ht="14" x14ac:dyDescent="0.15">
      <c r="B47" s="44" t="s">
        <v>26</v>
      </c>
      <c r="C47">
        <v>-8.4376068470295351</v>
      </c>
      <c r="D47">
        <v>-4.7478555401643652</v>
      </c>
      <c r="E47">
        <v>4.3207839767474807</v>
      </c>
      <c r="F47">
        <v>-5.9026888820876966</v>
      </c>
      <c r="G47">
        <v>0.35797724023778299</v>
      </c>
      <c r="H47">
        <v>-0.60343340176590554</v>
      </c>
      <c r="I47">
        <v>83.567847949843426</v>
      </c>
      <c r="J47">
        <v>-0.48377546809250965</v>
      </c>
      <c r="K47">
        <v>1.0200233542277318E-2</v>
      </c>
      <c r="L47">
        <v>-10.344221351569958</v>
      </c>
      <c r="M47">
        <v>-3.8726932508111656</v>
      </c>
      <c r="N47">
        <v>-4.6628477567792794</v>
      </c>
      <c r="O47">
        <v>-2.656266060337733</v>
      </c>
      <c r="P47">
        <v>3.2026000266853973</v>
      </c>
      <c r="Q47">
        <v>-11.87708420139443</v>
      </c>
      <c r="R47">
        <v>-10.031491530395515</v>
      </c>
      <c r="S47">
        <v>-3.3998686228750081</v>
      </c>
      <c r="T47">
        <v>-1.4900673684758787</v>
      </c>
      <c r="U47">
        <v>-4.1331048253675737</v>
      </c>
    </row>
    <row r="48" spans="2:21" ht="14" x14ac:dyDescent="0.15">
      <c r="B48" s="44" t="s">
        <v>34</v>
      </c>
      <c r="C48">
        <v>-44.75432969084688</v>
      </c>
      <c r="D48">
        <v>-5.5621154516115308</v>
      </c>
      <c r="E48">
        <v>-1.8272078947638919</v>
      </c>
      <c r="F48">
        <v>-24.890272424062761</v>
      </c>
      <c r="G48">
        <v>1.3250208645541817</v>
      </c>
      <c r="H48">
        <v>-1.3642895478008437</v>
      </c>
      <c r="I48">
        <v>-0.48377546809252475</v>
      </c>
      <c r="J48">
        <v>76.432317203640778</v>
      </c>
      <c r="K48">
        <v>-4.8905336068198153</v>
      </c>
      <c r="L48">
        <v>-9.6887935894308796</v>
      </c>
      <c r="M48">
        <v>-3.4715544279742803</v>
      </c>
      <c r="N48">
        <v>-9.3259540377509555</v>
      </c>
      <c r="O48">
        <v>-8.1805536693227694</v>
      </c>
      <c r="P48">
        <v>-1.8824771757354712</v>
      </c>
      <c r="Q48">
        <v>-6.215769412130645</v>
      </c>
      <c r="R48">
        <v>7.7601557843074618</v>
      </c>
      <c r="S48">
        <v>-5.2075151675565285</v>
      </c>
      <c r="T48">
        <v>1.6828725325120777</v>
      </c>
      <c r="U48">
        <v>-3.34694751983952</v>
      </c>
    </row>
    <row r="49" spans="2:21" ht="14" x14ac:dyDescent="0.15">
      <c r="B49" s="44" t="s">
        <v>35</v>
      </c>
      <c r="C49">
        <v>9.1540463132290899</v>
      </c>
      <c r="D49">
        <v>-1.4906376980903542</v>
      </c>
      <c r="E49">
        <v>-6.5924541187454135</v>
      </c>
      <c r="F49">
        <v>-2.6090344117483797</v>
      </c>
      <c r="G49">
        <v>2.2003734293644901</v>
      </c>
      <c r="H49">
        <v>-4.6220409743160058</v>
      </c>
      <c r="I49">
        <v>1.0200233542279415E-2</v>
      </c>
      <c r="J49">
        <v>-4.8905336068198082</v>
      </c>
      <c r="K49">
        <v>53.264667425426502</v>
      </c>
      <c r="L49">
        <v>-27.619329785101367</v>
      </c>
      <c r="M49">
        <v>3.5981594040182219</v>
      </c>
      <c r="N49">
        <v>-3.8270769026620459</v>
      </c>
      <c r="O49">
        <v>-1.5947991228571536</v>
      </c>
      <c r="P49">
        <v>2.7093206097629836</v>
      </c>
      <c r="Q49">
        <v>-7.0306798282799283</v>
      </c>
      <c r="R49">
        <v>-7.0342773912573344</v>
      </c>
      <c r="S49">
        <v>6.3378380402201016</v>
      </c>
      <c r="T49">
        <v>-3.4451469107551107</v>
      </c>
      <c r="U49">
        <v>-2.5943420892678937</v>
      </c>
    </row>
    <row r="50" spans="2:21" ht="14" x14ac:dyDescent="0.15">
      <c r="B50" s="44" t="s">
        <v>28</v>
      </c>
      <c r="C50">
        <v>0.67408091173785578</v>
      </c>
      <c r="D50">
        <v>-2.9741474054074888</v>
      </c>
      <c r="E50">
        <v>-14.313518617499236</v>
      </c>
      <c r="F50">
        <v>-2.5541223862885154</v>
      </c>
      <c r="G50">
        <v>-5.478141820185602</v>
      </c>
      <c r="H50">
        <v>5.873303652467686</v>
      </c>
      <c r="I50">
        <v>-10.344221351569967</v>
      </c>
      <c r="J50">
        <v>-9.6887935894309045</v>
      </c>
      <c r="K50">
        <v>-27.619329785101378</v>
      </c>
      <c r="L50">
        <v>134.76568339039335</v>
      </c>
      <c r="M50">
        <v>-5.2487676708463749</v>
      </c>
      <c r="N50">
        <v>-24.010343916147761</v>
      </c>
      <c r="O50">
        <v>-2.6243743112565117</v>
      </c>
      <c r="P50">
        <v>-2.6580366780622922</v>
      </c>
      <c r="Q50">
        <v>-25.296775929195423</v>
      </c>
      <c r="R50">
        <v>-6.6434113022621295</v>
      </c>
      <c r="S50">
        <v>5.8243531678075202</v>
      </c>
      <c r="T50">
        <v>-2.8705005002607695</v>
      </c>
      <c r="U50">
        <v>1.4533243190520218</v>
      </c>
    </row>
    <row r="51" spans="2:21" ht="14" x14ac:dyDescent="0.15">
      <c r="B51" s="44" t="s">
        <v>27</v>
      </c>
      <c r="C51">
        <v>4.8075453899765801</v>
      </c>
      <c r="D51">
        <v>7.3218172861152402</v>
      </c>
      <c r="E51">
        <v>7.0467853835900298</v>
      </c>
      <c r="F51">
        <v>4.3455047170092476</v>
      </c>
      <c r="G51">
        <v>-2.5595461565958386</v>
      </c>
      <c r="H51">
        <v>-3.4298138000730622</v>
      </c>
      <c r="I51">
        <v>-3.8726932508111633</v>
      </c>
      <c r="J51">
        <v>-3.4715544279742718</v>
      </c>
      <c r="K51">
        <v>3.5981594040182241</v>
      </c>
      <c r="L51">
        <v>-5.2487676708463757</v>
      </c>
      <c r="M51">
        <v>73.048450149179573</v>
      </c>
      <c r="N51">
        <v>-7.6991503612575416</v>
      </c>
      <c r="O51">
        <v>-5.3361420895295808</v>
      </c>
      <c r="P51">
        <v>-19.418664345804117</v>
      </c>
      <c r="Q51">
        <v>-4.2510832252305134E-2</v>
      </c>
      <c r="R51">
        <v>-7.8447171959838302</v>
      </c>
      <c r="S51">
        <v>-3.1656759041936438</v>
      </c>
      <c r="T51">
        <v>-6.0679927162614877</v>
      </c>
      <c r="U51">
        <v>-10.55699460678699</v>
      </c>
    </row>
    <row r="52" spans="2:21" ht="14" x14ac:dyDescent="0.15">
      <c r="B52" s="44" t="s">
        <v>36</v>
      </c>
      <c r="C52">
        <v>-58.484657576998806</v>
      </c>
      <c r="D52">
        <v>-5.1300688109734036</v>
      </c>
      <c r="E52">
        <v>-26.162301395795282</v>
      </c>
      <c r="F52">
        <v>-2.1981735546217207</v>
      </c>
      <c r="G52">
        <v>4.7930694092463684</v>
      </c>
      <c r="H52">
        <v>5.5816720915577074</v>
      </c>
      <c r="I52">
        <v>-4.6628477567792777</v>
      </c>
      <c r="J52">
        <v>-9.3259540377509591</v>
      </c>
      <c r="K52">
        <v>-3.8270769026620561</v>
      </c>
      <c r="L52">
        <v>-24.01034391614774</v>
      </c>
      <c r="M52">
        <v>-7.6991503612575336</v>
      </c>
      <c r="N52">
        <v>182.82012296343908</v>
      </c>
      <c r="O52">
        <v>5.7093775511333957</v>
      </c>
      <c r="P52">
        <v>-27.343532291915807</v>
      </c>
      <c r="Q52">
        <v>-10.887699399849003</v>
      </c>
      <c r="R52">
        <v>-21.678134033470101</v>
      </c>
      <c r="S52">
        <v>6.0483313983486342</v>
      </c>
      <c r="T52">
        <v>1.2498711869924215</v>
      </c>
      <c r="U52">
        <v>7.8202602111542863</v>
      </c>
    </row>
    <row r="53" spans="2:21" ht="14" x14ac:dyDescent="0.15">
      <c r="B53" s="44" t="s">
        <v>37</v>
      </c>
      <c r="C53">
        <v>-7.347695411585069</v>
      </c>
      <c r="D53">
        <v>-26.162011801048681</v>
      </c>
      <c r="E53">
        <v>-3.7537916451097182</v>
      </c>
      <c r="F53">
        <v>0.49330971929131018</v>
      </c>
      <c r="G53">
        <v>-7.6965550228227206</v>
      </c>
      <c r="H53">
        <v>-6.4653289387717674</v>
      </c>
      <c r="I53">
        <v>-2.6562660603377339</v>
      </c>
      <c r="J53">
        <v>-8.1805536693227676</v>
      </c>
      <c r="K53">
        <v>-1.5947991228571547</v>
      </c>
      <c r="L53">
        <v>-2.6243743112565143</v>
      </c>
      <c r="M53">
        <v>-5.3361420895295799</v>
      </c>
      <c r="N53">
        <v>5.7093775511334064</v>
      </c>
      <c r="O53">
        <v>69.07100422444131</v>
      </c>
      <c r="P53">
        <v>2.2525356584486245</v>
      </c>
      <c r="Q53">
        <v>5.5056713961737387</v>
      </c>
      <c r="R53">
        <v>-7.7733051134083002</v>
      </c>
      <c r="S53">
        <v>12.353364037863559</v>
      </c>
      <c r="T53">
        <v>-0.81977992940280986</v>
      </c>
      <c r="U53">
        <v>3.9913745520146149</v>
      </c>
    </row>
    <row r="54" spans="2:21" ht="14" x14ac:dyDescent="0.15">
      <c r="B54" s="44" t="s">
        <v>38</v>
      </c>
      <c r="C54">
        <v>2.6705049099462932</v>
      </c>
      <c r="D54">
        <v>-3.5385450130722416</v>
      </c>
      <c r="E54">
        <v>2.8143531919290612</v>
      </c>
      <c r="F54">
        <v>2.6624659327922813</v>
      </c>
      <c r="G54">
        <v>-2.2087132709449313</v>
      </c>
      <c r="H54">
        <v>-3.189392776700573</v>
      </c>
      <c r="I54">
        <v>3.2026000266854</v>
      </c>
      <c r="J54">
        <v>-1.8824771757354748</v>
      </c>
      <c r="K54">
        <v>2.7093206097629818</v>
      </c>
      <c r="L54">
        <v>-2.6580366780622873</v>
      </c>
      <c r="M54">
        <v>-19.418664345804125</v>
      </c>
      <c r="N54">
        <v>-27.343532291915796</v>
      </c>
      <c r="O54">
        <v>2.2525356584486262</v>
      </c>
      <c r="P54">
        <v>59.207411397578291</v>
      </c>
      <c r="Q54">
        <v>1.7699846635573364</v>
      </c>
      <c r="R54">
        <v>-7.8601260111400491</v>
      </c>
      <c r="S54">
        <v>11.80988155423454</v>
      </c>
      <c r="T54">
        <v>-2.358003122931184</v>
      </c>
      <c r="U54">
        <v>1.3810900891592683</v>
      </c>
    </row>
    <row r="55" spans="2:21" ht="14" x14ac:dyDescent="0.15">
      <c r="B55" s="44" t="s">
        <v>29</v>
      </c>
      <c r="C55">
        <v>-85.482745128172056</v>
      </c>
      <c r="D55">
        <v>4.8948776710403683</v>
      </c>
      <c r="E55">
        <v>-16.335526439468531</v>
      </c>
      <c r="F55">
        <v>-8.1049493288308021</v>
      </c>
      <c r="G55">
        <v>-0.73077141890710462</v>
      </c>
      <c r="H55">
        <v>2.9176714932441183</v>
      </c>
      <c r="I55">
        <v>-11.877084201394437</v>
      </c>
      <c r="J55">
        <v>-6.2157694121306495</v>
      </c>
      <c r="K55">
        <v>-7.0306798282799425</v>
      </c>
      <c r="L55">
        <v>-25.296775929195416</v>
      </c>
      <c r="M55">
        <v>-4.2510832252311302E-2</v>
      </c>
      <c r="N55">
        <v>-10.887699399849007</v>
      </c>
      <c r="O55">
        <v>5.5056713961737351</v>
      </c>
      <c r="P55">
        <v>1.7699846635573346</v>
      </c>
      <c r="Q55">
        <v>271.14846086692518</v>
      </c>
      <c r="R55">
        <v>-23.142691596671483</v>
      </c>
      <c r="S55">
        <v>-12.254362482261451</v>
      </c>
      <c r="T55">
        <v>-16.513223456468815</v>
      </c>
      <c r="U55">
        <v>-10.012747427262207</v>
      </c>
    </row>
    <row r="56" spans="2:21" ht="14" x14ac:dyDescent="0.15">
      <c r="B56" s="44" t="s">
        <v>39</v>
      </c>
      <c r="C56">
        <v>-29.208977588881513</v>
      </c>
      <c r="D56">
        <v>-44.149367194138847</v>
      </c>
      <c r="E56">
        <v>-19.662713633199413</v>
      </c>
      <c r="F56">
        <v>-26.426791547801898</v>
      </c>
      <c r="G56">
        <v>0.26081096799788156</v>
      </c>
      <c r="H56">
        <v>-7.4939429442506489</v>
      </c>
      <c r="I56">
        <v>-10.031491530395515</v>
      </c>
      <c r="J56">
        <v>7.7601557843074698</v>
      </c>
      <c r="K56">
        <v>-7.03427739125733</v>
      </c>
      <c r="L56">
        <v>-6.6434113022621428</v>
      </c>
      <c r="M56">
        <v>-7.8447171959838258</v>
      </c>
      <c r="N56">
        <v>-21.67813403347013</v>
      </c>
      <c r="O56">
        <v>-7.7733051134082993</v>
      </c>
      <c r="P56">
        <v>-7.8601260111400464</v>
      </c>
      <c r="Q56">
        <v>-23.142691596671504</v>
      </c>
      <c r="R56">
        <v>206.49997377149674</v>
      </c>
      <c r="S56">
        <v>-2.4380158153035825</v>
      </c>
      <c r="T56">
        <v>4.3392677774943245</v>
      </c>
      <c r="U56">
        <v>-7.9337071534551162</v>
      </c>
    </row>
    <row r="57" spans="2:21" ht="14" x14ac:dyDescent="0.15">
      <c r="B57" s="44" t="s">
        <v>30</v>
      </c>
      <c r="C57">
        <v>-7.0975135122334896</v>
      </c>
      <c r="D57">
        <v>-9.4116198334973582</v>
      </c>
      <c r="E57">
        <v>-10.502201668030816</v>
      </c>
      <c r="F57">
        <v>12.363800965154821</v>
      </c>
      <c r="G57">
        <v>2.2629303835859331</v>
      </c>
      <c r="H57">
        <v>3.8385262039455932</v>
      </c>
      <c r="I57">
        <v>-3.3998686228750081</v>
      </c>
      <c r="J57">
        <v>-5.2075151675565321</v>
      </c>
      <c r="K57">
        <v>6.3378380402201024</v>
      </c>
      <c r="L57">
        <v>5.8243531678075229</v>
      </c>
      <c r="M57">
        <v>-3.1656759041936451</v>
      </c>
      <c r="N57">
        <v>6.0483313983486449</v>
      </c>
      <c r="O57">
        <v>12.353364037863559</v>
      </c>
      <c r="P57">
        <v>11.809881554234538</v>
      </c>
      <c r="Q57">
        <v>-12.254362482261449</v>
      </c>
      <c r="R57">
        <v>-2.4380158153035794</v>
      </c>
      <c r="S57">
        <v>140.30913885083217</v>
      </c>
      <c r="T57">
        <v>-22.050232562741773</v>
      </c>
      <c r="U57">
        <v>-4.9436091663547366</v>
      </c>
    </row>
    <row r="58" spans="2:21" ht="14" x14ac:dyDescent="0.15">
      <c r="B58" s="44" t="s">
        <v>40</v>
      </c>
      <c r="C58">
        <v>-5.7871938282336357</v>
      </c>
      <c r="D58">
        <v>-15.327018126077762</v>
      </c>
      <c r="E58">
        <v>-7.7313618256312626</v>
      </c>
      <c r="F58">
        <v>-28.051927990183987</v>
      </c>
      <c r="G58">
        <v>-3.7229532443005957</v>
      </c>
      <c r="H58">
        <v>14.692502391389626</v>
      </c>
      <c r="I58">
        <v>-1.4900673684758765</v>
      </c>
      <c r="J58">
        <v>1.682872532512081</v>
      </c>
      <c r="K58">
        <v>-3.4451469107551107</v>
      </c>
      <c r="L58">
        <v>-2.8705005002607713</v>
      </c>
      <c r="M58">
        <v>-6.0679927162614833</v>
      </c>
      <c r="N58">
        <v>1.249871186992416</v>
      </c>
      <c r="O58">
        <v>-0.81977992940281208</v>
      </c>
      <c r="P58">
        <v>-2.3580031229311835</v>
      </c>
      <c r="Q58">
        <v>-16.513223456468815</v>
      </c>
      <c r="R58">
        <v>4.3392677774943182</v>
      </c>
      <c r="S58">
        <v>-22.050232562741776</v>
      </c>
      <c r="T58">
        <v>107.78176802329943</v>
      </c>
      <c r="U58">
        <v>11.895064703929501</v>
      </c>
    </row>
    <row r="59" spans="2:21" ht="14" x14ac:dyDescent="0.15">
      <c r="B59" s="44" t="s">
        <v>41</v>
      </c>
      <c r="C59">
        <v>-17.098735030771348</v>
      </c>
      <c r="D59">
        <v>-6.289937643917054</v>
      </c>
      <c r="E59">
        <v>1.7776600385377792</v>
      </c>
      <c r="F59">
        <v>-6.1781418311140576E-2</v>
      </c>
      <c r="G59">
        <v>-3.9807660201077475</v>
      </c>
      <c r="H59">
        <v>-1.7450312375886918</v>
      </c>
      <c r="I59">
        <v>-4.1331048253675737</v>
      </c>
      <c r="J59">
        <v>-3.34694751983952</v>
      </c>
      <c r="K59">
        <v>-2.5943420892678968</v>
      </c>
      <c r="L59">
        <v>1.4533243190520224</v>
      </c>
      <c r="M59">
        <v>-10.556994606786988</v>
      </c>
      <c r="N59">
        <v>7.8202602111542854</v>
      </c>
      <c r="O59">
        <v>3.991374552014614</v>
      </c>
      <c r="P59">
        <v>1.3810900891592675</v>
      </c>
      <c r="Q59">
        <v>-10.012747427262203</v>
      </c>
      <c r="R59">
        <v>-7.9337071534551171</v>
      </c>
      <c r="S59">
        <v>-4.9436091663547375</v>
      </c>
      <c r="T59">
        <v>11.895064703929503</v>
      </c>
      <c r="U59">
        <v>55.757927775260541</v>
      </c>
    </row>
    <row r="64" spans="2:21" ht="14" x14ac:dyDescent="0.15">
      <c r="C64" s="44" t="s">
        <v>23</v>
      </c>
      <c r="D64" s="44" t="s">
        <v>24</v>
      </c>
      <c r="E64" s="44" t="s">
        <v>65</v>
      </c>
      <c r="F64" s="44" t="s">
        <v>66</v>
      </c>
      <c r="G64" s="44" t="s">
        <v>67</v>
      </c>
      <c r="H64" s="44" t="s">
        <v>25</v>
      </c>
      <c r="I64" s="44" t="s">
        <v>26</v>
      </c>
      <c r="J64" s="44" t="s">
        <v>68</v>
      </c>
      <c r="K64" s="44" t="s">
        <v>69</v>
      </c>
      <c r="L64" s="44" t="s">
        <v>28</v>
      </c>
      <c r="M64" s="44" t="s">
        <v>27</v>
      </c>
      <c r="N64" s="44" t="s">
        <v>70</v>
      </c>
      <c r="O64" s="44" t="s">
        <v>71</v>
      </c>
      <c r="P64" s="44" t="s">
        <v>72</v>
      </c>
      <c r="Q64" s="44" t="s">
        <v>29</v>
      </c>
      <c r="R64" s="44" t="s">
        <v>73</v>
      </c>
      <c r="S64" s="44" t="s">
        <v>30</v>
      </c>
      <c r="T64" s="44" t="s">
        <v>74</v>
      </c>
      <c r="U64" s="44" t="s">
        <v>75</v>
      </c>
    </row>
    <row r="65" spans="2:21" ht="14" x14ac:dyDescent="0.15">
      <c r="B65" s="44" t="s">
        <v>23</v>
      </c>
      <c r="C65">
        <f t="array" ref="C65:U83">MMULT(TRANSPOSE(C16:U20),MMULT(MINVERSE(E24:I28),C16:U20))</f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2:21" ht="14" x14ac:dyDescent="0.15">
      <c r="B66" s="44" t="s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2:21" ht="14" x14ac:dyDescent="0.15">
      <c r="B67" s="44" t="s">
        <v>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2:21" ht="14" x14ac:dyDescent="0.15">
      <c r="B68" s="44" t="s">
        <v>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2:21" ht="14" x14ac:dyDescent="0.15">
      <c r="B69" s="44" t="s">
        <v>33</v>
      </c>
      <c r="C69">
        <v>0</v>
      </c>
      <c r="D69">
        <v>0</v>
      </c>
      <c r="E69">
        <v>0</v>
      </c>
      <c r="F69">
        <v>0</v>
      </c>
      <c r="G69">
        <v>1082.4099999999999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2:21" ht="14" x14ac:dyDescent="0.15">
      <c r="B70" s="44" t="s">
        <v>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 ht="14" x14ac:dyDescent="0.15">
      <c r="B71" s="44" t="s">
        <v>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1691.265625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 ht="14" x14ac:dyDescent="0.15">
      <c r="B72" s="44" t="s">
        <v>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1691.265625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2:21" ht="14" x14ac:dyDescent="0.15">
      <c r="B73" s="44" t="s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2:21" ht="14" x14ac:dyDescent="0.15">
      <c r="B74" s="4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 ht="14" x14ac:dyDescent="0.15">
      <c r="B75" s="44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 ht="14" x14ac:dyDescent="0.15">
      <c r="B76" s="44" t="s">
        <v>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2:21" ht="14" x14ac:dyDescent="0.15">
      <c r="B77" s="44" t="s">
        <v>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 ht="14" x14ac:dyDescent="0.15">
      <c r="B78" s="44" t="s">
        <v>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ht="14" x14ac:dyDescent="0.15">
      <c r="B79" s="44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2773.6756249999999</v>
      </c>
      <c r="R79">
        <v>0</v>
      </c>
      <c r="S79">
        <v>0</v>
      </c>
      <c r="T79">
        <v>0</v>
      </c>
      <c r="U79">
        <v>-1082.4099999999999</v>
      </c>
    </row>
    <row r="80" spans="2:21" ht="14" x14ac:dyDescent="0.15">
      <c r="B80" s="44" t="s">
        <v>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2:21" ht="14" x14ac:dyDescent="0.15">
      <c r="B81" s="44" t="s">
        <v>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2:21" ht="14" x14ac:dyDescent="0.15">
      <c r="B82" s="44" t="s">
        <v>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2:21" ht="14" x14ac:dyDescent="0.15">
      <c r="B83" s="44" t="s">
        <v>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-1082.4099999999999</v>
      </c>
      <c r="R83">
        <v>0</v>
      </c>
      <c r="S83">
        <v>0</v>
      </c>
      <c r="T83">
        <v>0</v>
      </c>
      <c r="U83">
        <v>1082.4099999999999</v>
      </c>
    </row>
    <row r="86" spans="2:21" ht="52" x14ac:dyDescent="0.15">
      <c r="C86" s="42" t="s">
        <v>109</v>
      </c>
      <c r="D86" s="42" t="s">
        <v>106</v>
      </c>
      <c r="E86" s="42" t="s">
        <v>110</v>
      </c>
      <c r="H86" s="75" t="s">
        <v>107</v>
      </c>
      <c r="I86" s="82" t="s">
        <v>111</v>
      </c>
      <c r="N86" s="42" t="s">
        <v>112</v>
      </c>
      <c r="O86" s="42" t="s">
        <v>113</v>
      </c>
    </row>
    <row r="87" spans="2:21" ht="14" x14ac:dyDescent="0.15">
      <c r="B87" s="44" t="s">
        <v>23</v>
      </c>
      <c r="C87" s="74">
        <f t="array" ref="C87:C105">MMULT(MINVERSE(C41:U59+C65:U83),MMULT(C41:U59,WithoutViews!N153:N171)+MMULT(TRANSPOSE(C16:U20),MMULT(MINVERSE(E24:I28),C6:C10)))</f>
        <v>6.3362605473521322E-2</v>
      </c>
      <c r="D87" s="76">
        <f t="array" ref="D87:D105">MMULT(C41:U59,I87:I105)/MMULT(TRANSPOSE(H87:H105),MMULT(C41:U59,I87:I105))</f>
        <v>5.0921609570583844E-2</v>
      </c>
      <c r="E87" s="80">
        <f t="array" ref="E87:E105">WithoutViews!L153:L171</f>
        <v>4.4855527886477724E-2</v>
      </c>
      <c r="H87" s="20">
        <v>1</v>
      </c>
      <c r="I87" s="8">
        <f>C87-3%</f>
        <v>3.3362605473521323E-2</v>
      </c>
      <c r="M87" s="39" t="s">
        <v>114</v>
      </c>
      <c r="N87" s="86">
        <f>SUMPRODUCT(C87:C105,D87:D105)</f>
        <v>0.12405482310148577</v>
      </c>
      <c r="O87" s="84">
        <f>SUMPRODUCT(C87:C105,E87:E105)</f>
        <v>9.2197812219390107E-2</v>
      </c>
    </row>
    <row r="88" spans="2:21" ht="14" x14ac:dyDescent="0.15">
      <c r="B88" s="44" t="s">
        <v>24</v>
      </c>
      <c r="C88" s="74">
        <v>8.7488899010926074E-2</v>
      </c>
      <c r="D88" s="83">
        <v>3.3506490893862227E-2</v>
      </c>
      <c r="E88" s="80">
        <v>2.9515000592908812E-2</v>
      </c>
      <c r="H88" s="20">
        <v>1</v>
      </c>
      <c r="I88" s="8">
        <f t="shared" ref="I88:I105" si="2">C88-3%</f>
        <v>5.7488899010926076E-2</v>
      </c>
      <c r="M88" s="39" t="s">
        <v>115</v>
      </c>
      <c r="N88" s="87">
        <f t="array" ref="N88">SQRT(MMULT(TRANSPOSE(D87:D105),MMULT(WithoutViews!C128:U146,D87:D105)))</f>
        <v>0.17406673007316401</v>
      </c>
      <c r="O88" s="84">
        <f t="array" ref="O88">SQRT(MMULT(TRANSPOSE(E87:E105),MMULT(WithoutViews!C128:U146,E87:E105)))</f>
        <v>0.13048415737235206</v>
      </c>
    </row>
    <row r="89" spans="2:21" ht="14" x14ac:dyDescent="0.15">
      <c r="B89" s="44" t="s">
        <v>31</v>
      </c>
      <c r="C89" s="74">
        <v>7.6357219384443606E-2</v>
      </c>
      <c r="D89" s="8">
        <v>3.2160308053611197E-2</v>
      </c>
      <c r="E89" s="80">
        <v>2.832918297165896E-2</v>
      </c>
      <c r="H89" s="20">
        <v>1</v>
      </c>
      <c r="I89" s="8">
        <f t="shared" si="2"/>
        <v>4.6357219384443607E-2</v>
      </c>
      <c r="M89" s="39" t="s">
        <v>116</v>
      </c>
      <c r="N89" s="88">
        <f>(N87-3%)/N88</f>
        <v>0.54033773749844383</v>
      </c>
      <c r="O89" s="85">
        <f>(O87-3%)/O88</f>
        <v>0.4766694552956437</v>
      </c>
    </row>
    <row r="90" spans="2:21" ht="14" x14ac:dyDescent="0.15">
      <c r="B90" s="44" t="s">
        <v>32</v>
      </c>
      <c r="C90" s="74">
        <v>7.0473081557717976E-2</v>
      </c>
      <c r="D90" s="8">
        <v>2.875895274390769E-2</v>
      </c>
      <c r="E90" s="80">
        <v>2.5333017115301001E-2</v>
      </c>
      <c r="H90" s="20">
        <v>1</v>
      </c>
      <c r="I90" s="8">
        <f t="shared" si="2"/>
        <v>4.0473081557717977E-2</v>
      </c>
    </row>
    <row r="91" spans="2:21" ht="14" x14ac:dyDescent="0.15">
      <c r="B91" s="44" t="s">
        <v>33</v>
      </c>
      <c r="C91" s="74">
        <v>0.15809628138174706</v>
      </c>
      <c r="D91" s="8">
        <v>0.39192143566802484</v>
      </c>
      <c r="E91" s="80">
        <v>0.16981303608838294</v>
      </c>
      <c r="H91" s="20">
        <v>1</v>
      </c>
      <c r="I91" s="8">
        <f t="shared" si="2"/>
        <v>0.12809628138174706</v>
      </c>
    </row>
    <row r="92" spans="2:21" ht="14" x14ac:dyDescent="0.15">
      <c r="B92" s="44" t="s">
        <v>25</v>
      </c>
      <c r="C92" s="74">
        <v>0.10313201290625816</v>
      </c>
      <c r="D92" s="8">
        <v>0.26107421276226489</v>
      </c>
      <c r="E92" s="80">
        <v>0.22997351673979205</v>
      </c>
      <c r="H92" s="20">
        <v>1</v>
      </c>
      <c r="I92" s="8">
        <f t="shared" si="2"/>
        <v>7.3132012906258162E-2</v>
      </c>
    </row>
    <row r="93" spans="2:21" ht="14" x14ac:dyDescent="0.15">
      <c r="B93" s="44" t="s">
        <v>26</v>
      </c>
      <c r="C93" s="74">
        <v>3.7013625476953568E-2</v>
      </c>
      <c r="D93" s="79">
        <v>-0.18376052072416335</v>
      </c>
      <c r="E93" s="80">
        <v>1.0051780702794576E-2</v>
      </c>
      <c r="H93" s="20">
        <v>1</v>
      </c>
      <c r="I93" s="8">
        <f t="shared" si="2"/>
        <v>7.0136254769535694E-3</v>
      </c>
    </row>
    <row r="94" spans="2:21" ht="14" x14ac:dyDescent="0.15">
      <c r="B94" s="44" t="s">
        <v>34</v>
      </c>
      <c r="C94" s="74">
        <v>7.32596180638828E-2</v>
      </c>
      <c r="D94" s="79">
        <v>-0.12191853628402509</v>
      </c>
      <c r="E94" s="80">
        <v>1.6127119648997983E-2</v>
      </c>
      <c r="H94" s="20">
        <v>1</v>
      </c>
      <c r="I94" s="8">
        <f t="shared" si="2"/>
        <v>4.3259618063882802E-2</v>
      </c>
    </row>
    <row r="95" spans="2:21" ht="14" x14ac:dyDescent="0.15">
      <c r="B95" s="44" t="s">
        <v>35</v>
      </c>
      <c r="C95" s="74">
        <v>9.4963076336700536E-2</v>
      </c>
      <c r="D95" s="8">
        <v>0.10153359708791128</v>
      </c>
      <c r="E95" s="80">
        <v>8.9438317720067995E-2</v>
      </c>
      <c r="H95" s="20">
        <v>1</v>
      </c>
      <c r="I95" s="8">
        <f t="shared" si="2"/>
        <v>6.4963076336700537E-2</v>
      </c>
    </row>
    <row r="96" spans="2:21" ht="14" x14ac:dyDescent="0.15">
      <c r="B96" s="44" t="s">
        <v>28</v>
      </c>
      <c r="C96" s="74">
        <v>7.4013664993193423E-2</v>
      </c>
      <c r="D96" s="8">
        <v>2.1718416489392316E-2</v>
      </c>
      <c r="E96" s="80">
        <v>1.9131190956164276E-2</v>
      </c>
      <c r="H96" s="20">
        <v>1</v>
      </c>
      <c r="I96" s="8">
        <f t="shared" si="2"/>
        <v>4.4013664993193424E-2</v>
      </c>
    </row>
    <row r="97" spans="2:9" ht="14" x14ac:dyDescent="0.15">
      <c r="B97" s="44" t="s">
        <v>27</v>
      </c>
      <c r="C97" s="74">
        <v>6.2323185205233458E-2</v>
      </c>
      <c r="D97" s="8">
        <v>1.1307935858113584E-2</v>
      </c>
      <c r="E97" s="80">
        <v>9.9608680184987541E-3</v>
      </c>
      <c r="H97" s="20">
        <v>1</v>
      </c>
      <c r="I97" s="8">
        <f t="shared" si="2"/>
        <v>3.232318520523346E-2</v>
      </c>
    </row>
    <row r="98" spans="2:9" ht="14" x14ac:dyDescent="0.15">
      <c r="B98" s="44" t="s">
        <v>36</v>
      </c>
      <c r="C98" s="74">
        <v>6.8323496603940187E-2</v>
      </c>
      <c r="D98" s="8">
        <v>8.997886104241809E-2</v>
      </c>
      <c r="E98" s="80">
        <v>7.9260049804340094E-2</v>
      </c>
      <c r="H98" s="20">
        <v>1</v>
      </c>
      <c r="I98" s="8">
        <f t="shared" si="2"/>
        <v>3.8323496603940188E-2</v>
      </c>
    </row>
    <row r="99" spans="2:9" ht="14" x14ac:dyDescent="0.15">
      <c r="B99" s="44" t="s">
        <v>37</v>
      </c>
      <c r="C99" s="74">
        <v>8.7034598691199436E-2</v>
      </c>
      <c r="D99" s="8">
        <v>1.6571510763497367E-2</v>
      </c>
      <c r="E99" s="80">
        <v>1.4597414917585675E-2</v>
      </c>
      <c r="H99" s="20">
        <v>1</v>
      </c>
      <c r="I99" s="8">
        <f t="shared" si="2"/>
        <v>5.7034598691199437E-2</v>
      </c>
    </row>
    <row r="100" spans="2:9" ht="14" x14ac:dyDescent="0.15">
      <c r="B100" s="44" t="s">
        <v>38</v>
      </c>
      <c r="C100" s="74">
        <v>7.0220721916968654E-2</v>
      </c>
      <c r="D100" s="8">
        <v>1.8891432524864343E-2</v>
      </c>
      <c r="E100" s="80">
        <v>1.6640973951539587E-2</v>
      </c>
      <c r="H100" s="20">
        <v>1</v>
      </c>
      <c r="I100" s="8">
        <f t="shared" si="2"/>
        <v>4.0220721916968655E-2</v>
      </c>
    </row>
    <row r="101" spans="2:9" ht="14" x14ac:dyDescent="0.15">
      <c r="B101" s="44" t="s">
        <v>29</v>
      </c>
      <c r="C101" s="74">
        <v>5.4572853293204528E-2</v>
      </c>
      <c r="D101" s="8">
        <v>-9.6485227793358344E-2</v>
      </c>
      <c r="E101" s="80">
        <v>3.5863077591999686E-2</v>
      </c>
      <c r="H101" s="20">
        <v>1</v>
      </c>
      <c r="I101" s="8">
        <f t="shared" si="2"/>
        <v>2.4572853293204529E-2</v>
      </c>
    </row>
    <row r="102" spans="2:9" ht="14" x14ac:dyDescent="0.15">
      <c r="B102" s="44" t="s">
        <v>39</v>
      </c>
      <c r="C102" s="74">
        <v>7.9226186076612498E-2</v>
      </c>
      <c r="D102" s="8">
        <v>8.0717123101486529E-2</v>
      </c>
      <c r="E102" s="80">
        <v>7.1101624570141103E-2</v>
      </c>
      <c r="H102" s="20">
        <v>1</v>
      </c>
      <c r="I102" s="8">
        <f t="shared" si="2"/>
        <v>4.9226186076612499E-2</v>
      </c>
    </row>
    <row r="103" spans="2:9" ht="14" x14ac:dyDescent="0.15">
      <c r="B103" s="44" t="s">
        <v>30</v>
      </c>
      <c r="C103" s="74">
        <v>3.4882096024077089E-2</v>
      </c>
      <c r="D103" s="8">
        <v>0.10006177051590272</v>
      </c>
      <c r="E103" s="80">
        <v>8.8141823787501489E-2</v>
      </c>
      <c r="H103" s="20">
        <v>1</v>
      </c>
      <c r="I103" s="8">
        <f t="shared" si="2"/>
        <v>4.88209602407709E-3</v>
      </c>
    </row>
    <row r="104" spans="2:9" ht="14" x14ac:dyDescent="0.15">
      <c r="B104" s="44" t="s">
        <v>40</v>
      </c>
      <c r="C104" s="74">
        <v>5.0411645968162208E-2</v>
      </c>
      <c r="D104" s="8">
        <v>1.0105345854155911E-2</v>
      </c>
      <c r="E104" s="80">
        <v>8.90153761018222E-3</v>
      </c>
      <c r="H104" s="20">
        <v>1</v>
      </c>
      <c r="I104" s="8">
        <f t="shared" si="2"/>
        <v>2.0411645968162209E-2</v>
      </c>
    </row>
    <row r="105" spans="2:9" ht="14" x14ac:dyDescent="0.15">
      <c r="B105" s="44" t="s">
        <v>41</v>
      </c>
      <c r="C105" s="74">
        <v>9.3251563769616436E-2</v>
      </c>
      <c r="D105" s="8">
        <v>0.15293528187154978</v>
      </c>
      <c r="E105" s="80">
        <v>1.2964939325665045E-2</v>
      </c>
      <c r="H105" s="20">
        <v>1</v>
      </c>
      <c r="I105" s="8">
        <f t="shared" si="2"/>
        <v>6.3251563769616437E-2</v>
      </c>
    </row>
    <row r="106" spans="2:9" ht="14" x14ac:dyDescent="0.15">
      <c r="B106" s="77" t="s">
        <v>108</v>
      </c>
      <c r="C106" s="7"/>
      <c r="D106" s="78">
        <f>SUM(D87:D105)</f>
        <v>0.99999999999999989</v>
      </c>
      <c r="E106" s="81">
        <f>SUM(E87:E105)</f>
        <v>0.99999999999999978</v>
      </c>
    </row>
  </sheetData>
  <mergeCells count="2">
    <mergeCell ref="B22:C22"/>
    <mergeCell ref="B35:F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 Caps</vt:lpstr>
      <vt:lpstr>Returns</vt:lpstr>
      <vt:lpstr>WithoutViews</vt:lpstr>
      <vt:lpstr>WithViews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Chaudoin</dc:creator>
  <cp:lastModifiedBy>Benjamin Scialom</cp:lastModifiedBy>
  <dcterms:created xsi:type="dcterms:W3CDTF">2017-02-13T16:25:00Z</dcterms:created>
  <dcterms:modified xsi:type="dcterms:W3CDTF">2019-04-26T22:55:20Z</dcterms:modified>
</cp:coreProperties>
</file>