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lass\B_T_EWING-Glass-studio\Furnace_V1\"/>
    </mc:Choice>
  </mc:AlternateContent>
  <xr:revisionPtr revIDLastSave="0" documentId="13_ncr:1_{D244A818-EA07-47A3-A4C6-08B6BD46F93D}" xr6:coauthVersionLast="47" xr6:coauthVersionMax="47" xr10:uidLastSave="{00000000-0000-0000-0000-000000000000}"/>
  <bookViews>
    <workbookView xWindow="-16020" yWindow="135" windowWidth="15540" windowHeight="10995" xr2:uid="{D05F895F-8E8C-8248-90B1-8E0081E9A474}"/>
  </bookViews>
  <sheets>
    <sheet name="BOM and Build" sheetId="1" r:id="rId1"/>
    <sheet name="Thermal Conductiv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D15" i="1" s="1"/>
  <c r="H28" i="1" s="1"/>
  <c r="B5" i="1"/>
  <c r="B7" i="1" s="1"/>
  <c r="G34" i="1"/>
  <c r="G33" i="1"/>
  <c r="F35" i="1"/>
  <c r="F36" i="1"/>
  <c r="F37" i="1"/>
  <c r="F38" i="1"/>
  <c r="F34" i="1"/>
  <c r="F33" i="1"/>
  <c r="F16" i="1"/>
  <c r="F17" i="1"/>
  <c r="F18" i="1"/>
  <c r="F19" i="1"/>
  <c r="F20" i="1"/>
  <c r="F21" i="1"/>
  <c r="F22" i="1"/>
  <c r="F23" i="1"/>
  <c r="F24" i="1"/>
  <c r="F25" i="1"/>
  <c r="F26" i="1"/>
  <c r="F27" i="1"/>
  <c r="F14" i="1"/>
  <c r="F15" i="1" l="1"/>
  <c r="F28" i="1" s="1"/>
</calcChain>
</file>

<file path=xl/sharedStrings.xml><?xml version="1.0" encoding="utf-8"?>
<sst xmlns="http://schemas.openxmlformats.org/spreadsheetml/2006/main" count="78" uniqueCount="65">
  <si>
    <t>Glass Furnace BOM</t>
  </si>
  <si>
    <t>ITEM</t>
  </si>
  <si>
    <t>QTY</t>
  </si>
  <si>
    <t>$/ea</t>
  </si>
  <si>
    <t>Line Total</t>
  </si>
  <si>
    <t>Link</t>
  </si>
  <si>
    <t>Description</t>
  </si>
  <si>
    <t>Dimensions</t>
  </si>
  <si>
    <t>25lbm crucible</t>
  </si>
  <si>
    <t>IFB 2300</t>
  </si>
  <si>
    <t>9" x 4.5" x 2.5"</t>
  </si>
  <si>
    <t>11"D x 8"H</t>
  </si>
  <si>
    <t>Low Temp fire brick</t>
  </si>
  <si>
    <t>IFB 2800</t>
  </si>
  <si>
    <t>High Temp fire brick</t>
  </si>
  <si>
    <t>SUPER DUTY TILE</t>
  </si>
  <si>
    <t>Consumables</t>
  </si>
  <si>
    <t>Propane</t>
  </si>
  <si>
    <t>Fuel Gas</t>
  </si>
  <si>
    <t>50lbm</t>
  </si>
  <si>
    <t>spectrum studio nuggets</t>
  </si>
  <si>
    <t>Bomma Cullet</t>
  </si>
  <si>
    <t>55lbm</t>
  </si>
  <si>
    <t>Cullet</t>
  </si>
  <si>
    <t>12" x 12" x 1.5"</t>
  </si>
  <si>
    <t>Base Layer bricks</t>
  </si>
  <si>
    <t>Bricks per crucible layer</t>
  </si>
  <si>
    <t>Crucible Height</t>
  </si>
  <si>
    <t>Brick height</t>
  </si>
  <si>
    <t>Number of crucible layers</t>
  </si>
  <si>
    <t>Qty</t>
  </si>
  <si>
    <t>inches</t>
  </si>
  <si>
    <t>Working volume Height</t>
  </si>
  <si>
    <t>Number of working volume layers</t>
  </si>
  <si>
    <t>Bricks per working volume layer</t>
  </si>
  <si>
    <t>Build Total</t>
  </si>
  <si>
    <t>SAIRSET MORTAR</t>
  </si>
  <si>
    <t>15lbm</t>
  </si>
  <si>
    <t>Refractory motor for assembly and coatings</t>
  </si>
  <si>
    <t>Mass ea (lbs)</t>
  </si>
  <si>
    <t>Estimated Built Weight</t>
  </si>
  <si>
    <t>SUPER DUTY SOAP</t>
  </si>
  <si>
    <t>High temp high abbrasion brick</t>
  </si>
  <si>
    <t>9" x 2.5" 9.25"</t>
  </si>
  <si>
    <t>KAST-O-LITE 22 PLUS</t>
  </si>
  <si>
    <t>Refractory Casting Compound</t>
  </si>
  <si>
    <t>FREIGHT SHIPPING</t>
  </si>
  <si>
    <t>Shipping charges for Smith-Sharpe</t>
  </si>
  <si>
    <t>no</t>
  </si>
  <si>
    <t>Angle Iron</t>
  </si>
  <si>
    <t>Aluminum</t>
  </si>
  <si>
    <t>2.5" x 2.5" x 24"</t>
  </si>
  <si>
    <t>Trailer</t>
  </si>
  <si>
    <t>https://www.vevor.com/propane-gas-forge-c_11133/vevor-portable-propane-forge-3-burner-farrier-forge-2600-knife-metal-square-p_010926673248</t>
  </si>
  <si>
    <t>Vevor ghole option?</t>
  </si>
  <si>
    <t>vevor furnace</t>
  </si>
  <si>
    <t>https://www.vevor.com/melting-furnace-c_11137/vevor-12kg-propane-smelting-furnace-kit-melting-furnace-double-burners-2700--p_010583436971</t>
  </si>
  <si>
    <t>Cress kilns</t>
  </si>
  <si>
    <t>https://products.cressmfg.com/viewitems/ceramic-kilns/manual-3</t>
  </si>
  <si>
    <t>Cress kiln craigslist</t>
  </si>
  <si>
    <t>https://losangeles.craigslist.org/sgv/art/d/monterey-park-cress-kiln/7785144847.html</t>
  </si>
  <si>
    <t xml:space="preserve">Themal Conductivity </t>
  </si>
  <si>
    <t>Temp (c)</t>
  </si>
  <si>
    <t>Temp (f)</t>
  </si>
  <si>
    <t>BNZ-20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</si>
</sst>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2" borderId="0" xfId="2"/>
    <xf numFmtId="0" fontId="3" fillId="3" borderId="1" xfId="3"/>
    <xf numFmtId="44" fontId="5" fillId="3" borderId="1" xfId="3" applyNumberFormat="1" applyFont="1"/>
    <xf numFmtId="0" fontId="6" fillId="0" borderId="0" xfId="4"/>
    <xf numFmtId="0" fontId="4" fillId="0" borderId="0" xfId="0" applyFont="1" applyAlignment="1">
      <alignment horizontal="center"/>
    </xf>
    <xf numFmtId="0" fontId="5" fillId="3" borderId="1" xfId="3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</cellXfs>
  <cellStyles count="5">
    <cellStyle name="Calculation" xfId="3" builtinId="22"/>
    <cellStyle name="Currency" xfId="1" builtinId="4"/>
    <cellStyle name="Good" xfId="2" builtinId="2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302846</xdr:colOff>
      <xdr:row>2</xdr:row>
      <xdr:rowOff>175846</xdr:rowOff>
    </xdr:from>
    <xdr:to>
      <xdr:col>22</xdr:col>
      <xdr:colOff>601785</xdr:colOff>
      <xdr:row>37</xdr:row>
      <xdr:rowOff>41199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DE4454-A25A-7B02-3F30-AAAE087D6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18154" y="586154"/>
          <a:ext cx="7772400" cy="7241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vevor.com/propane-gas-forge-c_11133/vevor-portable-propane-forge-3-burner-farrier-forge-2600-knife-metal-square-p_0109266732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00DE8-B389-BB4D-B656-42F046C1FB7D}">
  <dimension ref="A2:H43"/>
  <sheetViews>
    <sheetView tabSelected="1" topLeftCell="A4" zoomScaleNormal="100" workbookViewId="0">
      <selection activeCell="A14" sqref="A14"/>
    </sheetView>
  </sheetViews>
  <sheetFormatPr defaultColWidth="11" defaultRowHeight="15.75" x14ac:dyDescent="0.25"/>
  <cols>
    <col min="1" max="1" width="29.5" bestFit="1" customWidth="1"/>
    <col min="2" max="2" width="37.875" bestFit="1" customWidth="1"/>
    <col min="3" max="3" width="16.875" customWidth="1"/>
    <col min="4" max="4" width="4.5" bestFit="1" customWidth="1"/>
    <col min="6" max="6" width="16.5" customWidth="1"/>
    <col min="7" max="7" width="21.375" bestFit="1" customWidth="1"/>
    <col min="8" max="8" width="11.875" bestFit="1" customWidth="1"/>
  </cols>
  <sheetData>
    <row r="2" spans="1:8" x14ac:dyDescent="0.25">
      <c r="A2" t="s">
        <v>25</v>
      </c>
      <c r="B2" s="3">
        <v>13</v>
      </c>
      <c r="C2" t="s">
        <v>30</v>
      </c>
    </row>
    <row r="3" spans="1:8" x14ac:dyDescent="0.25">
      <c r="A3" t="s">
        <v>26</v>
      </c>
      <c r="B3" s="3">
        <v>8</v>
      </c>
      <c r="C3" t="s">
        <v>30</v>
      </c>
    </row>
    <row r="4" spans="1:8" x14ac:dyDescent="0.25">
      <c r="A4" t="s">
        <v>34</v>
      </c>
      <c r="B4" s="3">
        <v>7</v>
      </c>
    </row>
    <row r="5" spans="1:8" x14ac:dyDescent="0.25">
      <c r="A5" t="s">
        <v>27</v>
      </c>
      <c r="B5" s="3">
        <f>8+1.5</f>
        <v>9.5</v>
      </c>
      <c r="C5" t="s">
        <v>31</v>
      </c>
    </row>
    <row r="6" spans="1:8" x14ac:dyDescent="0.25">
      <c r="A6" t="s">
        <v>28</v>
      </c>
      <c r="B6" s="3">
        <v>2.5</v>
      </c>
      <c r="C6" t="s">
        <v>31</v>
      </c>
    </row>
    <row r="7" spans="1:8" x14ac:dyDescent="0.25">
      <c r="A7" t="s">
        <v>29</v>
      </c>
      <c r="B7" s="4">
        <f>ROUNDUP(B5/B6,0)</f>
        <v>4</v>
      </c>
      <c r="C7" t="s">
        <v>30</v>
      </c>
    </row>
    <row r="8" spans="1:8" x14ac:dyDescent="0.25">
      <c r="A8" t="s">
        <v>32</v>
      </c>
      <c r="B8" s="3">
        <v>12</v>
      </c>
      <c r="C8" t="s">
        <v>31</v>
      </c>
    </row>
    <row r="9" spans="1:8" x14ac:dyDescent="0.25">
      <c r="A9" t="s">
        <v>33</v>
      </c>
      <c r="B9" s="4">
        <f>ROUNDUP(B8/B6,0)</f>
        <v>5</v>
      </c>
      <c r="C9" t="s">
        <v>30</v>
      </c>
    </row>
    <row r="11" spans="1:8" ht="23.25" x14ac:dyDescent="0.35">
      <c r="A11" s="7" t="s">
        <v>0</v>
      </c>
      <c r="B11" s="7"/>
      <c r="C11" s="7"/>
      <c r="D11" s="7"/>
      <c r="E11" s="7"/>
      <c r="F11" s="7"/>
    </row>
    <row r="13" spans="1:8" x14ac:dyDescent="0.25">
      <c r="A13" t="s">
        <v>1</v>
      </c>
      <c r="B13" t="s">
        <v>6</v>
      </c>
      <c r="C13" t="s">
        <v>7</v>
      </c>
      <c r="D13" t="s">
        <v>2</v>
      </c>
      <c r="E13" t="s">
        <v>3</v>
      </c>
      <c r="F13" t="s">
        <v>4</v>
      </c>
      <c r="G13" t="s">
        <v>5</v>
      </c>
      <c r="H13" t="s">
        <v>39</v>
      </c>
    </row>
    <row r="14" spans="1:8" x14ac:dyDescent="0.25">
      <c r="A14">
        <v>5692</v>
      </c>
      <c r="B14" t="s">
        <v>8</v>
      </c>
      <c r="C14" t="s">
        <v>11</v>
      </c>
      <c r="D14">
        <v>1</v>
      </c>
      <c r="E14" s="1">
        <v>159.84</v>
      </c>
      <c r="F14" s="1">
        <f t="shared" ref="F14:F27" si="0">E14*D14</f>
        <v>159.84</v>
      </c>
      <c r="H14">
        <v>50</v>
      </c>
    </row>
    <row r="15" spans="1:8" x14ac:dyDescent="0.25">
      <c r="A15" t="s">
        <v>9</v>
      </c>
      <c r="B15" t="s">
        <v>12</v>
      </c>
      <c r="C15" t="s">
        <v>10</v>
      </c>
      <c r="D15">
        <f>(B9*B3) + (B7*B4)+ (B2*2)</f>
        <v>94</v>
      </c>
      <c r="E15" s="1">
        <v>4.9000000000000004</v>
      </c>
      <c r="F15" s="1">
        <f t="shared" si="0"/>
        <v>460.6</v>
      </c>
      <c r="H15">
        <v>3.4</v>
      </c>
    </row>
    <row r="16" spans="1:8" x14ac:dyDescent="0.25">
      <c r="A16" t="s">
        <v>13</v>
      </c>
      <c r="B16" t="s">
        <v>14</v>
      </c>
      <c r="C16" t="s">
        <v>10</v>
      </c>
      <c r="D16">
        <v>2</v>
      </c>
      <c r="E16" s="1">
        <v>6.92</v>
      </c>
      <c r="F16" s="1">
        <f t="shared" si="0"/>
        <v>13.84</v>
      </c>
      <c r="H16">
        <v>4</v>
      </c>
    </row>
    <row r="17" spans="1:8" x14ac:dyDescent="0.25">
      <c r="A17" t="s">
        <v>15</v>
      </c>
      <c r="C17" t="s">
        <v>24</v>
      </c>
      <c r="D17">
        <v>1</v>
      </c>
      <c r="E17" s="1">
        <v>25.14</v>
      </c>
      <c r="F17" s="1">
        <f t="shared" si="0"/>
        <v>25.14</v>
      </c>
      <c r="H17">
        <v>18.5</v>
      </c>
    </row>
    <row r="18" spans="1:8" x14ac:dyDescent="0.25">
      <c r="A18" t="s">
        <v>36</v>
      </c>
      <c r="B18" t="s">
        <v>38</v>
      </c>
      <c r="C18" t="s">
        <v>37</v>
      </c>
      <c r="D18">
        <v>1</v>
      </c>
      <c r="E18" s="1">
        <v>25.81</v>
      </c>
      <c r="F18" s="1">
        <f t="shared" si="0"/>
        <v>25.81</v>
      </c>
      <c r="H18">
        <v>15</v>
      </c>
    </row>
    <row r="19" spans="1:8" x14ac:dyDescent="0.25">
      <c r="A19" t="s">
        <v>41</v>
      </c>
      <c r="B19" t="s">
        <v>42</v>
      </c>
      <c r="C19" t="s">
        <v>43</v>
      </c>
      <c r="D19">
        <v>1</v>
      </c>
      <c r="E19" s="1">
        <v>7.16</v>
      </c>
      <c r="F19" s="1">
        <f t="shared" si="0"/>
        <v>7.16</v>
      </c>
    </row>
    <row r="20" spans="1:8" x14ac:dyDescent="0.25">
      <c r="A20" t="s">
        <v>44</v>
      </c>
      <c r="B20" t="s">
        <v>45</v>
      </c>
      <c r="C20" t="s">
        <v>19</v>
      </c>
      <c r="D20">
        <v>1</v>
      </c>
      <c r="E20" s="1">
        <v>70.62</v>
      </c>
      <c r="F20" s="1">
        <f t="shared" si="0"/>
        <v>70.62</v>
      </c>
    </row>
    <row r="21" spans="1:8" x14ac:dyDescent="0.25">
      <c r="A21" t="s">
        <v>49</v>
      </c>
      <c r="B21" t="s">
        <v>50</v>
      </c>
      <c r="C21" t="s">
        <v>51</v>
      </c>
      <c r="D21">
        <v>8</v>
      </c>
      <c r="E21" s="1">
        <v>25.35</v>
      </c>
      <c r="F21" s="1">
        <f t="shared" si="0"/>
        <v>202.8</v>
      </c>
    </row>
    <row r="22" spans="1:8" x14ac:dyDescent="0.25">
      <c r="E22" s="1"/>
      <c r="F22" s="1">
        <f t="shared" si="0"/>
        <v>0</v>
      </c>
    </row>
    <row r="23" spans="1:8" x14ac:dyDescent="0.25">
      <c r="A23" t="s">
        <v>52</v>
      </c>
      <c r="E23" s="1"/>
      <c r="F23" s="1">
        <f t="shared" si="0"/>
        <v>0</v>
      </c>
    </row>
    <row r="24" spans="1:8" x14ac:dyDescent="0.25">
      <c r="E24" s="1"/>
      <c r="F24" s="1">
        <f t="shared" si="0"/>
        <v>0</v>
      </c>
    </row>
    <row r="25" spans="1:8" x14ac:dyDescent="0.25">
      <c r="A25" t="s">
        <v>46</v>
      </c>
      <c r="B25" t="s">
        <v>47</v>
      </c>
      <c r="C25" t="s">
        <v>48</v>
      </c>
      <c r="D25">
        <v>1</v>
      </c>
      <c r="E25" s="1">
        <v>250</v>
      </c>
      <c r="F25" s="1">
        <f t="shared" si="0"/>
        <v>250</v>
      </c>
    </row>
    <row r="26" spans="1:8" x14ac:dyDescent="0.25">
      <c r="E26" s="1"/>
      <c r="F26" s="1">
        <f t="shared" si="0"/>
        <v>0</v>
      </c>
    </row>
    <row r="27" spans="1:8" x14ac:dyDescent="0.25">
      <c r="E27" s="1"/>
      <c r="F27" s="1">
        <f t="shared" si="0"/>
        <v>0</v>
      </c>
    </row>
    <row r="28" spans="1:8" ht="23.25" x14ac:dyDescent="0.35">
      <c r="A28" s="8" t="s">
        <v>35</v>
      </c>
      <c r="B28" s="8"/>
      <c r="C28" s="8"/>
      <c r="D28" s="8"/>
      <c r="E28" s="8"/>
      <c r="F28" s="5">
        <f>SUM(F14:F27)</f>
        <v>1215.81</v>
      </c>
      <c r="G28" s="4" t="s">
        <v>40</v>
      </c>
      <c r="H28" s="4">
        <f>SUMPRODUCT(D14:D27,H14:H27)</f>
        <v>411.09999999999997</v>
      </c>
    </row>
    <row r="29" spans="1:8" x14ac:dyDescent="0.25">
      <c r="E29" s="1"/>
    </row>
    <row r="30" spans="1:8" x14ac:dyDescent="0.25">
      <c r="A30" t="s">
        <v>16</v>
      </c>
      <c r="E30" s="1"/>
    </row>
    <row r="31" spans="1:8" x14ac:dyDescent="0.25">
      <c r="A31" t="s">
        <v>18</v>
      </c>
      <c r="B31" t="s">
        <v>17</v>
      </c>
      <c r="E31" s="1"/>
    </row>
    <row r="33" spans="1:7" x14ac:dyDescent="0.25">
      <c r="A33" t="s">
        <v>23</v>
      </c>
      <c r="B33" t="s">
        <v>20</v>
      </c>
      <c r="C33" t="s">
        <v>19</v>
      </c>
      <c r="D33">
        <v>2</v>
      </c>
      <c r="E33" s="1">
        <v>110</v>
      </c>
      <c r="F33" s="1">
        <f t="shared" ref="F33:F38" si="1">E33*D33</f>
        <v>220</v>
      </c>
      <c r="G33" s="2">
        <f>E33/50</f>
        <v>2.2000000000000002</v>
      </c>
    </row>
    <row r="34" spans="1:7" x14ac:dyDescent="0.25">
      <c r="A34" t="s">
        <v>23</v>
      </c>
      <c r="B34" t="s">
        <v>21</v>
      </c>
      <c r="C34" t="s">
        <v>22</v>
      </c>
      <c r="D34">
        <v>2</v>
      </c>
      <c r="E34">
        <v>92.95</v>
      </c>
      <c r="F34" s="1">
        <f t="shared" si="1"/>
        <v>185.9</v>
      </c>
      <c r="G34">
        <f>E34/55</f>
        <v>1.69</v>
      </c>
    </row>
    <row r="35" spans="1:7" x14ac:dyDescent="0.25">
      <c r="F35" s="1">
        <f t="shared" si="1"/>
        <v>0</v>
      </c>
    </row>
    <row r="36" spans="1:7" x14ac:dyDescent="0.25">
      <c r="F36" s="1">
        <f t="shared" si="1"/>
        <v>0</v>
      </c>
    </row>
    <row r="37" spans="1:7" x14ac:dyDescent="0.25">
      <c r="F37" s="1">
        <f t="shared" si="1"/>
        <v>0</v>
      </c>
    </row>
    <row r="38" spans="1:7" x14ac:dyDescent="0.25">
      <c r="F38" s="1">
        <f t="shared" si="1"/>
        <v>0</v>
      </c>
    </row>
    <row r="40" spans="1:7" x14ac:dyDescent="0.25">
      <c r="B40" t="s">
        <v>54</v>
      </c>
      <c r="C40" s="6" t="s">
        <v>53</v>
      </c>
    </row>
    <row r="41" spans="1:7" x14ac:dyDescent="0.25">
      <c r="B41" t="s">
        <v>55</v>
      </c>
      <c r="C41" t="s">
        <v>56</v>
      </c>
    </row>
    <row r="42" spans="1:7" x14ac:dyDescent="0.25">
      <c r="B42" t="s">
        <v>57</v>
      </c>
      <c r="C42" t="s">
        <v>58</v>
      </c>
    </row>
    <row r="43" spans="1:7" x14ac:dyDescent="0.25">
      <c r="B43" t="s">
        <v>59</v>
      </c>
      <c r="C43" t="s">
        <v>60</v>
      </c>
    </row>
  </sheetData>
  <mergeCells count="2">
    <mergeCell ref="A11:F11"/>
    <mergeCell ref="A28:E28"/>
  </mergeCells>
  <hyperlinks>
    <hyperlink ref="C40" r:id="rId1" xr:uid="{9ADC3DC7-5902-364B-90D3-CA7C394B2D9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1B70-E401-7E4A-B023-77DBAD5217DA}">
  <dimension ref="A1:E9"/>
  <sheetViews>
    <sheetView workbookViewId="0">
      <selection activeCell="A5" sqref="A5"/>
    </sheetView>
  </sheetViews>
  <sheetFormatPr defaultColWidth="11" defaultRowHeight="15.75" x14ac:dyDescent="0.25"/>
  <cols>
    <col min="1" max="1" width="18.125" bestFit="1" customWidth="1"/>
  </cols>
  <sheetData>
    <row r="1" spans="1:5" x14ac:dyDescent="0.25">
      <c r="A1" s="9" t="s">
        <v>61</v>
      </c>
      <c r="B1" s="9"/>
      <c r="C1" s="9"/>
      <c r="D1" s="9"/>
      <c r="E1" s="9"/>
    </row>
    <row r="2" spans="1:5" x14ac:dyDescent="0.25">
      <c r="A2" s="19" t="s">
        <v>63</v>
      </c>
      <c r="B2" s="20">
        <v>500</v>
      </c>
      <c r="C2" s="20">
        <v>1000</v>
      </c>
      <c r="D2" s="20">
        <v>1500</v>
      </c>
      <c r="E2" s="20">
        <v>2000</v>
      </c>
    </row>
    <row r="3" spans="1:5" x14ac:dyDescent="0.25">
      <c r="A3" s="19" t="s">
        <v>62</v>
      </c>
      <c r="B3" s="20">
        <v>260</v>
      </c>
      <c r="C3" s="20">
        <v>538</v>
      </c>
      <c r="D3" s="20">
        <v>816</v>
      </c>
      <c r="E3" s="20">
        <v>1093</v>
      </c>
    </row>
    <row r="4" spans="1:5" x14ac:dyDescent="0.25">
      <c r="A4" t="s">
        <v>64</v>
      </c>
      <c r="B4" s="10">
        <v>0.13</v>
      </c>
      <c r="C4" s="11">
        <v>0.17</v>
      </c>
      <c r="D4" s="11">
        <v>0.22</v>
      </c>
      <c r="E4" s="12">
        <v>0.24</v>
      </c>
    </row>
    <row r="5" spans="1:5" x14ac:dyDescent="0.25">
      <c r="A5" t="s">
        <v>9</v>
      </c>
      <c r="B5" s="13">
        <v>0.14000000000000001</v>
      </c>
      <c r="C5" s="14">
        <v>0.19</v>
      </c>
      <c r="D5" s="14">
        <v>0.23</v>
      </c>
      <c r="E5" s="15">
        <v>0.26</v>
      </c>
    </row>
    <row r="6" spans="1:5" x14ac:dyDescent="0.25">
      <c r="A6" t="s">
        <v>13</v>
      </c>
      <c r="B6" s="13">
        <v>0.33</v>
      </c>
      <c r="C6" s="14">
        <v>0.35</v>
      </c>
      <c r="D6" s="14">
        <v>0.37</v>
      </c>
      <c r="E6" s="15">
        <v>0.39</v>
      </c>
    </row>
    <row r="7" spans="1:5" x14ac:dyDescent="0.25">
      <c r="A7" t="s">
        <v>15</v>
      </c>
      <c r="B7" s="13"/>
      <c r="C7" s="14"/>
      <c r="D7" s="14"/>
      <c r="E7" s="15"/>
    </row>
    <row r="8" spans="1:5" x14ac:dyDescent="0.25">
      <c r="A8" t="s">
        <v>36</v>
      </c>
      <c r="B8" s="13"/>
      <c r="C8" s="14"/>
      <c r="D8" s="14"/>
      <c r="E8" s="15"/>
    </row>
    <row r="9" spans="1:5" x14ac:dyDescent="0.25">
      <c r="A9" t="s">
        <v>44</v>
      </c>
      <c r="B9" s="16"/>
      <c r="C9" s="17"/>
      <c r="D9" s="17"/>
      <c r="E9" s="1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and Build</vt:lpstr>
      <vt:lpstr>Thermal Conductivity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Ewing</dc:creator>
  <cp:lastModifiedBy>Benjamin Ewing</cp:lastModifiedBy>
  <dcterms:created xsi:type="dcterms:W3CDTF">2024-08-25T01:20:42Z</dcterms:created>
  <dcterms:modified xsi:type="dcterms:W3CDTF">2024-11-17T22:55:29Z</dcterms:modified>
</cp:coreProperties>
</file>