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nk\Documents\Programmierung\Pythonprogramms\Crypto_pro\Price_Track\"/>
    </mc:Choice>
  </mc:AlternateContent>
  <bookViews>
    <workbookView xWindow="0" yWindow="0" windowWidth="20490" windowHeight="7650" activeTab="1"/>
  </bookViews>
  <sheets>
    <sheet name="Crypto_Omni" sheetId="1" r:id="rId1"/>
    <sheet name="mixed prices" sheetId="2" r:id="rId2"/>
    <sheet name="Crypto_Price" sheetId="3" r:id="rId3"/>
  </sheets>
  <calcPr calcId="162913"/>
</workbook>
</file>

<file path=xl/calcChain.xml><?xml version="1.0" encoding="utf-8"?>
<calcChain xmlns="http://schemas.openxmlformats.org/spreadsheetml/2006/main">
  <c r="M101" i="2" l="1"/>
  <c r="L101" i="2"/>
  <c r="M100" i="2"/>
  <c r="B100" i="2"/>
  <c r="L100" i="2" s="1"/>
  <c r="M99" i="2"/>
  <c r="B99" i="2"/>
  <c r="L99" i="2" s="1"/>
  <c r="M98" i="2"/>
  <c r="B98" i="2"/>
  <c r="L98" i="2" s="1"/>
  <c r="M97" i="2"/>
  <c r="L97" i="2"/>
  <c r="B97" i="2"/>
  <c r="M96" i="2"/>
  <c r="B96" i="2"/>
  <c r="L96" i="2" s="1"/>
  <c r="M95" i="2"/>
  <c r="L95" i="2"/>
  <c r="B95" i="2"/>
  <c r="M94" i="2"/>
  <c r="B94" i="2"/>
  <c r="L94" i="2" s="1"/>
  <c r="M93" i="2"/>
  <c r="L93" i="2"/>
  <c r="B93" i="2"/>
  <c r="M92" i="2"/>
  <c r="B92" i="2"/>
  <c r="L92" i="2" s="1"/>
  <c r="M91" i="2"/>
  <c r="L91" i="2"/>
  <c r="B91" i="2"/>
  <c r="M90" i="2"/>
  <c r="B90" i="2"/>
  <c r="L90" i="2" s="1"/>
  <c r="M89" i="2"/>
  <c r="L89" i="2"/>
  <c r="B89" i="2"/>
  <c r="M88" i="2"/>
  <c r="B88" i="2"/>
  <c r="L88" i="2" s="1"/>
  <c r="M87" i="2"/>
  <c r="B87" i="2"/>
  <c r="L87" i="2" s="1"/>
  <c r="M86" i="2"/>
  <c r="B86" i="2"/>
  <c r="L86" i="2" s="1"/>
  <c r="M85" i="2"/>
  <c r="L85" i="2"/>
  <c r="B85" i="2"/>
  <c r="M84" i="2"/>
  <c r="B84" i="2"/>
  <c r="L84" i="2" s="1"/>
  <c r="M83" i="2"/>
  <c r="B83" i="2"/>
  <c r="L83" i="2" s="1"/>
  <c r="M82" i="2"/>
  <c r="B82" i="2"/>
  <c r="L82" i="2" s="1"/>
  <c r="M81" i="2"/>
  <c r="B81" i="2"/>
  <c r="L81" i="2" s="1"/>
  <c r="M80" i="2"/>
  <c r="B80" i="2"/>
  <c r="L80" i="2" s="1"/>
  <c r="M79" i="2"/>
  <c r="B79" i="2"/>
  <c r="L79" i="2" s="1"/>
  <c r="M78" i="2"/>
  <c r="L78" i="2"/>
  <c r="B78" i="2"/>
  <c r="M77" i="2"/>
  <c r="L77" i="2"/>
  <c r="B77" i="2"/>
  <c r="M76" i="2"/>
  <c r="B76" i="2"/>
  <c r="L76" i="2" s="1"/>
  <c r="M75" i="2"/>
  <c r="B75" i="2"/>
  <c r="L75" i="2" s="1"/>
  <c r="M74" i="2"/>
  <c r="L74" i="2"/>
  <c r="B74" i="2"/>
  <c r="M73" i="2"/>
  <c r="B73" i="2"/>
  <c r="L73" i="2" s="1"/>
  <c r="M72" i="2"/>
  <c r="B72" i="2"/>
  <c r="L72" i="2" s="1"/>
  <c r="M71" i="2"/>
  <c r="B71" i="2"/>
  <c r="L71" i="2" s="1"/>
  <c r="M70" i="2"/>
  <c r="L70" i="2"/>
  <c r="B70" i="2"/>
  <c r="M69" i="2"/>
  <c r="B69" i="2"/>
  <c r="L69" i="2" s="1"/>
  <c r="M68" i="2"/>
  <c r="B68" i="2"/>
  <c r="L68" i="2" s="1"/>
  <c r="M67" i="2"/>
  <c r="B67" i="2"/>
  <c r="L67" i="2" s="1"/>
  <c r="M66" i="2"/>
  <c r="L66" i="2"/>
  <c r="B66" i="2"/>
  <c r="M65" i="2"/>
  <c r="B65" i="2"/>
  <c r="L65" i="2" s="1"/>
  <c r="M64" i="2"/>
  <c r="B64" i="2"/>
  <c r="L64" i="2" s="1"/>
  <c r="M63" i="2"/>
  <c r="B63" i="2"/>
  <c r="L63" i="2" s="1"/>
  <c r="M62" i="2"/>
  <c r="L62" i="2"/>
  <c r="B62" i="2"/>
  <c r="M61" i="2"/>
  <c r="B61" i="2"/>
  <c r="L61" i="2" s="1"/>
  <c r="M60" i="2"/>
  <c r="B60" i="2"/>
  <c r="L60" i="2" s="1"/>
  <c r="M59" i="2"/>
  <c r="B59" i="2"/>
  <c r="L59" i="2" s="1"/>
  <c r="M58" i="2"/>
  <c r="L58" i="2"/>
  <c r="B58" i="2"/>
  <c r="M57" i="2"/>
  <c r="B57" i="2"/>
  <c r="L57" i="2" s="1"/>
  <c r="M56" i="2"/>
  <c r="B56" i="2"/>
  <c r="L56" i="2" s="1"/>
  <c r="M55" i="2"/>
  <c r="B55" i="2"/>
  <c r="L55" i="2" s="1"/>
  <c r="M54" i="2"/>
  <c r="L54" i="2"/>
  <c r="B54" i="2"/>
  <c r="M53" i="2"/>
  <c r="B53" i="2"/>
  <c r="L53" i="2" s="1"/>
  <c r="M52" i="2"/>
  <c r="B52" i="2"/>
  <c r="L52" i="2" s="1"/>
  <c r="M51" i="2"/>
  <c r="B51" i="2"/>
  <c r="L51" i="2" s="1"/>
  <c r="M50" i="2"/>
  <c r="L50" i="2"/>
  <c r="B50" i="2"/>
  <c r="M49" i="2"/>
  <c r="L49" i="2"/>
  <c r="B49" i="2"/>
  <c r="M48" i="2"/>
  <c r="B48" i="2"/>
  <c r="L48" i="2" s="1"/>
  <c r="M47" i="2"/>
  <c r="B47" i="2"/>
  <c r="L47" i="2" s="1"/>
  <c r="M46" i="2"/>
  <c r="L46" i="2"/>
  <c r="B46" i="2"/>
  <c r="M45" i="2"/>
  <c r="L45" i="2"/>
  <c r="B45" i="2"/>
  <c r="M44" i="2"/>
  <c r="B44" i="2"/>
  <c r="L44" i="2" s="1"/>
  <c r="M43" i="2"/>
  <c r="B43" i="2"/>
  <c r="L43" i="2" s="1"/>
  <c r="M42" i="2"/>
  <c r="L42" i="2"/>
  <c r="B42" i="2"/>
  <c r="M41" i="2"/>
  <c r="L41" i="2"/>
  <c r="B41" i="2"/>
  <c r="M40" i="2"/>
  <c r="B40" i="2"/>
  <c r="L40" i="2" s="1"/>
  <c r="M39" i="2"/>
  <c r="B39" i="2"/>
  <c r="L39" i="2" s="1"/>
  <c r="M38" i="2"/>
  <c r="L38" i="2"/>
  <c r="B38" i="2"/>
  <c r="M37" i="2"/>
  <c r="L37" i="2"/>
  <c r="B37" i="2"/>
  <c r="M36" i="2"/>
  <c r="B36" i="2"/>
  <c r="L36" i="2" s="1"/>
  <c r="M35" i="2"/>
  <c r="B35" i="2"/>
  <c r="L35" i="2" s="1"/>
  <c r="D26" i="1" s="1"/>
  <c r="E26" i="1" s="1"/>
  <c r="M34" i="2"/>
  <c r="L34" i="2"/>
  <c r="B34" i="2"/>
  <c r="M33" i="2"/>
  <c r="L33" i="2"/>
  <c r="B33" i="2"/>
  <c r="M32" i="2"/>
  <c r="B32" i="2"/>
  <c r="L32" i="2" s="1"/>
  <c r="M31" i="2"/>
  <c r="B31" i="2"/>
  <c r="L31" i="2" s="1"/>
  <c r="D24" i="1" s="1"/>
  <c r="E24" i="1" s="1"/>
  <c r="M30" i="2"/>
  <c r="L30" i="2"/>
  <c r="B30" i="2"/>
  <c r="M29" i="2"/>
  <c r="L29" i="2"/>
  <c r="B29" i="2"/>
  <c r="M28" i="2"/>
  <c r="B28" i="2"/>
  <c r="L28" i="2" s="1"/>
  <c r="M27" i="2"/>
  <c r="B27" i="2"/>
  <c r="L27" i="2" s="1"/>
  <c r="D21" i="1" s="1"/>
  <c r="E21" i="1" s="1"/>
  <c r="M26" i="2"/>
  <c r="L26" i="2"/>
  <c r="B26" i="2"/>
  <c r="M25" i="2"/>
  <c r="L25" i="2"/>
  <c r="B25" i="2"/>
  <c r="M24" i="2"/>
  <c r="B24" i="2"/>
  <c r="L24" i="2" s="1"/>
  <c r="M23" i="2"/>
  <c r="B23" i="2"/>
  <c r="L23" i="2" s="1"/>
  <c r="M22" i="2"/>
  <c r="L22" i="2"/>
  <c r="B22" i="2"/>
  <c r="M21" i="2"/>
  <c r="L21" i="2"/>
  <c r="D20" i="1" s="1"/>
  <c r="E20" i="1" s="1"/>
  <c r="B21" i="2"/>
  <c r="M20" i="2"/>
  <c r="B20" i="2"/>
  <c r="L20" i="2" s="1"/>
  <c r="D18" i="1" s="1"/>
  <c r="E18" i="1" s="1"/>
  <c r="M19" i="2"/>
  <c r="B19" i="2"/>
  <c r="L19" i="2" s="1"/>
  <c r="D23" i="1" s="1"/>
  <c r="E23" i="1" s="1"/>
  <c r="M18" i="2"/>
  <c r="L18" i="2"/>
  <c r="B18" i="2"/>
  <c r="M17" i="2"/>
  <c r="L17" i="2"/>
  <c r="B17" i="2"/>
  <c r="M16" i="2"/>
  <c r="B16" i="2"/>
  <c r="L16" i="2" s="1"/>
  <c r="D17" i="1" s="1"/>
  <c r="E17" i="1" s="1"/>
  <c r="M15" i="2"/>
  <c r="B15" i="2"/>
  <c r="L15" i="2" s="1"/>
  <c r="D12" i="1" s="1"/>
  <c r="E12" i="1" s="1"/>
  <c r="M14" i="2"/>
  <c r="B14" i="2"/>
  <c r="L14" i="2" s="1"/>
  <c r="D14" i="1" s="1"/>
  <c r="E14" i="1" s="1"/>
  <c r="M13" i="2"/>
  <c r="B13" i="2"/>
  <c r="L13" i="2" s="1"/>
  <c r="D15" i="1" s="1"/>
  <c r="E15" i="1" s="1"/>
  <c r="M12" i="2"/>
  <c r="L12" i="2"/>
  <c r="B12" i="2"/>
  <c r="M11" i="2"/>
  <c r="L11" i="2"/>
  <c r="D11" i="1" s="1"/>
  <c r="E11" i="1" s="1"/>
  <c r="B11" i="2"/>
  <c r="M10" i="2"/>
  <c r="B10" i="2"/>
  <c r="L10" i="2" s="1"/>
  <c r="D9" i="1" s="1"/>
  <c r="E9" i="1" s="1"/>
  <c r="M9" i="2"/>
  <c r="C8" i="1" s="1"/>
  <c r="B9" i="2"/>
  <c r="L9" i="2" s="1"/>
  <c r="D8" i="1" s="1"/>
  <c r="E8" i="1" s="1"/>
  <c r="M8" i="2"/>
  <c r="L8" i="2"/>
  <c r="B8" i="2"/>
  <c r="M7" i="2"/>
  <c r="L7" i="2"/>
  <c r="D10" i="1" s="1"/>
  <c r="E10" i="1" s="1"/>
  <c r="B7" i="2"/>
  <c r="M6" i="2"/>
  <c r="C5" i="1" s="1"/>
  <c r="B6" i="2"/>
  <c r="L6" i="2" s="1"/>
  <c r="D5" i="1" s="1"/>
  <c r="E5" i="1" s="1"/>
  <c r="M5" i="2"/>
  <c r="B5" i="2"/>
  <c r="L5" i="2" s="1"/>
  <c r="D6" i="1" s="1"/>
  <c r="E6" i="1" s="1"/>
  <c r="M4" i="2"/>
  <c r="C4" i="1" s="1"/>
  <c r="L4" i="2"/>
  <c r="B4" i="2"/>
  <c r="M3" i="2"/>
  <c r="L3" i="2"/>
  <c r="D3" i="1" s="1"/>
  <c r="E3" i="1" s="1"/>
  <c r="B3" i="2"/>
  <c r="M2" i="2"/>
  <c r="B2" i="2"/>
  <c r="L2" i="2" s="1"/>
  <c r="D2" i="1" s="1"/>
  <c r="C26" i="1"/>
  <c r="B26" i="1"/>
  <c r="D25" i="1"/>
  <c r="E25" i="1" s="1"/>
  <c r="C25" i="1"/>
  <c r="B25" i="1"/>
  <c r="C24" i="1"/>
  <c r="B24" i="1"/>
  <c r="C23" i="1"/>
  <c r="B23" i="1"/>
  <c r="D22" i="1"/>
  <c r="E22" i="1" s="1"/>
  <c r="C22" i="1"/>
  <c r="B22" i="1"/>
  <c r="C21" i="1"/>
  <c r="B21" i="1"/>
  <c r="C20" i="1"/>
  <c r="B20" i="1"/>
  <c r="D19" i="1"/>
  <c r="E19" i="1" s="1"/>
  <c r="C19" i="1"/>
  <c r="B19" i="1"/>
  <c r="C18" i="1"/>
  <c r="B18" i="1"/>
  <c r="C17" i="1"/>
  <c r="B17" i="1"/>
  <c r="D16" i="1"/>
  <c r="E16" i="1" s="1"/>
  <c r="C16" i="1"/>
  <c r="B16" i="1"/>
  <c r="C15" i="1"/>
  <c r="B15" i="1"/>
  <c r="C14" i="1"/>
  <c r="B14" i="1"/>
  <c r="D13" i="1"/>
  <c r="E13" i="1" s="1"/>
  <c r="C13" i="1"/>
  <c r="B13" i="1"/>
  <c r="C12" i="1"/>
  <c r="B12" i="1"/>
  <c r="C11" i="1"/>
  <c r="B11" i="1"/>
  <c r="C10" i="1"/>
  <c r="B10" i="1"/>
  <c r="C9" i="1"/>
  <c r="B9" i="1"/>
  <c r="B8" i="1"/>
  <c r="E7" i="1"/>
  <c r="D7" i="1"/>
  <c r="C7" i="1"/>
  <c r="B7" i="1"/>
  <c r="I6" i="1"/>
  <c r="C6" i="1"/>
  <c r="B6" i="1"/>
  <c r="B5" i="1"/>
  <c r="D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<sst xmlns="http://schemas.openxmlformats.org/spreadsheetml/2006/main" count="246" uniqueCount="130">
  <si>
    <t>Cryptocurrency</t>
  </si>
  <si>
    <t>current price</t>
  </si>
  <si>
    <t>Total Investment</t>
  </si>
  <si>
    <t>Win/Lost Total in USD</t>
  </si>
  <si>
    <t xml:space="preserve">Win/Lost </t>
  </si>
  <si>
    <t>eur</t>
  </si>
  <si>
    <t>usd</t>
  </si>
  <si>
    <t>Bitcoin</t>
  </si>
  <si>
    <t>1.204716 USD</t>
  </si>
  <si>
    <t>Ethereum</t>
  </si>
  <si>
    <t>Tether</t>
  </si>
  <si>
    <t>XRP</t>
  </si>
  <si>
    <t>Litecoin</t>
  </si>
  <si>
    <t>Bitcoin Cash</t>
  </si>
  <si>
    <t>Cardano</t>
  </si>
  <si>
    <t>Binance Coin</t>
  </si>
  <si>
    <t>Polkadot</t>
  </si>
  <si>
    <t>Chainlink</t>
  </si>
  <si>
    <t>Stellar</t>
  </si>
  <si>
    <t>USD Coin</t>
  </si>
  <si>
    <t>Bitcoin SV</t>
  </si>
  <si>
    <t>Wrapped Bitcoin</t>
  </si>
  <si>
    <t>Monero</t>
  </si>
  <si>
    <t>EOS</t>
  </si>
  <si>
    <t>NEM</t>
  </si>
  <si>
    <t>TRON</t>
  </si>
  <si>
    <t>Tezos</t>
  </si>
  <si>
    <t>UNUS SED LEO</t>
  </si>
  <si>
    <t>Crypto.com Coin</t>
  </si>
  <si>
    <t>THETA</t>
  </si>
  <si>
    <t>Dai</t>
  </si>
  <si>
    <t>Neo</t>
  </si>
  <si>
    <t>Filecoin</t>
  </si>
  <si>
    <t>current price in usd</t>
  </si>
  <si>
    <t>investment 1</t>
  </si>
  <si>
    <t>course 1</t>
  </si>
  <si>
    <t>Amount in Coins</t>
  </si>
  <si>
    <t>investment 2</t>
  </si>
  <si>
    <t>course 2</t>
  </si>
  <si>
    <t>investment 3</t>
  </si>
  <si>
    <t>course 3</t>
  </si>
  <si>
    <t>mixed weighted price</t>
  </si>
  <si>
    <t>VeChain</t>
  </si>
  <si>
    <t>Uniswap</t>
  </si>
  <si>
    <t>Celsius</t>
  </si>
  <si>
    <t>Dogecoin</t>
  </si>
  <si>
    <t>Cosmos</t>
  </si>
  <si>
    <t>Aave</t>
  </si>
  <si>
    <t>Binance USD</t>
  </si>
  <si>
    <t>Synthetix</t>
  </si>
  <si>
    <t>Huobi Token</t>
  </si>
  <si>
    <t>Revain</t>
  </si>
  <si>
    <t>Dash</t>
  </si>
  <si>
    <t>IOTA</t>
  </si>
  <si>
    <t>Ethereum Classic</t>
  </si>
  <si>
    <t>Zilliqa</t>
  </si>
  <si>
    <t>yearn.finance</t>
  </si>
  <si>
    <t>SushiSwap</t>
  </si>
  <si>
    <t>Compound</t>
  </si>
  <si>
    <t>Maker</t>
  </si>
  <si>
    <t>Zcash</t>
  </si>
  <si>
    <t>FTX Token</t>
  </si>
  <si>
    <t>Waves</t>
  </si>
  <si>
    <t>Kusama</t>
  </si>
  <si>
    <t>Decred</t>
  </si>
  <si>
    <t>Algorand</t>
  </si>
  <si>
    <t>UMA</t>
  </si>
  <si>
    <t>OKB</t>
  </si>
  <si>
    <t>OMG Network</t>
  </si>
  <si>
    <t>Elrond</t>
  </si>
  <si>
    <t>Ontology</t>
  </si>
  <si>
    <t>renBTC</t>
  </si>
  <si>
    <t>DigiByte</t>
  </si>
  <si>
    <t>The Graph</t>
  </si>
  <si>
    <t>Loopring</t>
  </si>
  <si>
    <t>Nexo</t>
  </si>
  <si>
    <t>Terra</t>
  </si>
  <si>
    <t>Blockstack</t>
  </si>
  <si>
    <t>Basic Attention Token</t>
  </si>
  <si>
    <t>BitTorrent</t>
  </si>
  <si>
    <t>Reserve Rights</t>
  </si>
  <si>
    <t>Ren</t>
  </si>
  <si>
    <t>0x</t>
  </si>
  <si>
    <t>NEAR Protocol</t>
  </si>
  <si>
    <t>ICON</t>
  </si>
  <si>
    <t>Avalanche</t>
  </si>
  <si>
    <t>TrueUSD</t>
  </si>
  <si>
    <t>SwissBorg</t>
  </si>
  <si>
    <t>Qtum</t>
  </si>
  <si>
    <t>Ampleforth</t>
  </si>
  <si>
    <t>Paxos Standard</t>
  </si>
  <si>
    <t>THORChain</t>
  </si>
  <si>
    <t>Hedera Hashgraph</t>
  </si>
  <si>
    <t>Siacoin</t>
  </si>
  <si>
    <t>Nano</t>
  </si>
  <si>
    <t>HUSD</t>
  </si>
  <si>
    <t>NXM</t>
  </si>
  <si>
    <t>Energy Web Token</t>
  </si>
  <si>
    <t>Augur</t>
  </si>
  <si>
    <t>Celo</t>
  </si>
  <si>
    <t>TerraUSD</t>
  </si>
  <si>
    <t>Ocean Protocol</t>
  </si>
  <si>
    <t>ABBC Coin</t>
  </si>
  <si>
    <t>Kyber Network</t>
  </si>
  <si>
    <t>Bitcoin Gold</t>
  </si>
  <si>
    <t>HedgeTrade</t>
  </si>
  <si>
    <t>Verge</t>
  </si>
  <si>
    <t>Theta Fuel</t>
  </si>
  <si>
    <t>Lisk</t>
  </si>
  <si>
    <t>Horizen</t>
  </si>
  <si>
    <t>Band Protocol</t>
  </si>
  <si>
    <t>Quant</t>
  </si>
  <si>
    <t>Gnosis</t>
  </si>
  <si>
    <t>Bancor</t>
  </si>
  <si>
    <t>MaidSafeCoin</t>
  </si>
  <si>
    <t>Aragon</t>
  </si>
  <si>
    <t>Price in USD</t>
  </si>
  <si>
    <t>Solana</t>
  </si>
  <si>
    <t>Curve DAO Token</t>
  </si>
  <si>
    <t>1inch</t>
  </si>
  <si>
    <t>Voyager Token</t>
  </si>
  <si>
    <t>Alpha Finance Lab</t>
  </si>
  <si>
    <t>Fantom</t>
  </si>
  <si>
    <t>Stacks</t>
  </si>
  <si>
    <t>IOST</t>
  </si>
  <si>
    <t>Decentraland</t>
  </si>
  <si>
    <t>PancakeSwap</t>
  </si>
  <si>
    <t>Enjin Coin</t>
  </si>
  <si>
    <t>Bitcoin BEP2</t>
  </si>
  <si>
    <t>FunFair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</si>
</sst>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2" xfId="0" applyFont="1" applyBorder="1" applyAlignment="1">
      <alignment horizontal="center" vertical="top"/>
    </xf>
  </cellXfs>
  <cellStyles count="1">
    <cellStyle name="Standard" xfId="0" builtinId="0"/>
  </cellStyles>
  <dxfs count="2">
    <dxf>
      <fill>
        <patternFill>
          <bgColor rgb="FF99FF33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2" sqref="C12"/>
    </sheetView>
  </sheetViews>
  <sheetFormatPr baseColWidth="10" defaultRowHeight="15" x14ac:dyDescent="0.25"/>
  <cols>
    <col min="1" max="1" width="21.140625" customWidth="1"/>
    <col min="2" max="2" width="14.28515625" customWidth="1"/>
    <col min="3" max="3" width="16.140625" bestFit="1" customWidth="1"/>
    <col min="4" max="4" width="20.1406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5</v>
      </c>
      <c r="I1" s="3" t="s">
        <v>6</v>
      </c>
    </row>
    <row r="2" spans="1:9" x14ac:dyDescent="0.25">
      <c r="A2" t="s">
        <v>7</v>
      </c>
      <c r="B2">
        <f>VLOOKUP(A2,Crypto_Price!$A:$B,2,0)</f>
        <v>40828.817241675293</v>
      </c>
      <c r="C2">
        <f>VLOOKUP(A2,'mixed prices'!A:M,13,0)</f>
        <v>0</v>
      </c>
      <c r="D2" t="str">
        <f>VLOOKUP(A2,'mixed prices'!A:L,12,0)</f>
        <v/>
      </c>
      <c r="H2" s="3">
        <v>1</v>
      </c>
      <c r="I2" s="3" t="s">
        <v>8</v>
      </c>
    </row>
    <row r="3" spans="1:9" x14ac:dyDescent="0.25">
      <c r="A3" t="s">
        <v>9</v>
      </c>
      <c r="B3">
        <f>VLOOKUP(A3,Crypto_Price!$A:$B,2,0)</f>
        <v>1672.4587288227381</v>
      </c>
      <c r="C3">
        <f>VLOOKUP(A3,'mixed prices'!A:M,13,0)</f>
        <v>0</v>
      </c>
      <c r="D3" t="str">
        <f>VLOOKUP(A3,'mixed prices'!A:L,12,0)</f>
        <v/>
      </c>
      <c r="E3" t="str">
        <f>IFERROR(D3-#REF!,"")</f>
        <v/>
      </c>
    </row>
    <row r="4" spans="1:9" x14ac:dyDescent="0.25">
      <c r="A4" t="s">
        <v>10</v>
      </c>
      <c r="B4">
        <f>VLOOKUP(A4,Crypto_Price!$A:$B,2,0)</f>
        <v>1.00162655829734</v>
      </c>
      <c r="C4">
        <f>VLOOKUP(A4,'mixed prices'!A:M,13,0)</f>
        <v>0</v>
      </c>
      <c r="D4" t="str">
        <f>VLOOKUP(A4,'mixed prices'!A:L,12,0)</f>
        <v/>
      </c>
    </row>
    <row r="5" spans="1:9" x14ac:dyDescent="0.25">
      <c r="A5" t="s">
        <v>11</v>
      </c>
      <c r="B5">
        <f>VLOOKUP(A5,Crypto_Price!$A:$B,2,0)</f>
        <v>0.44855796405055998</v>
      </c>
      <c r="C5">
        <f>VLOOKUP(A5,'mixed prices'!A:M,13,0)</f>
        <v>0</v>
      </c>
      <c r="D5" t="str">
        <f>VLOOKUP(A5,'mixed prices'!A:L,12,0)</f>
        <v/>
      </c>
      <c r="E5" t="str">
        <f>IFERROR(D5-#REF!,"")</f>
        <v/>
      </c>
    </row>
    <row r="6" spans="1:9" x14ac:dyDescent="0.25">
      <c r="A6" t="s">
        <v>12</v>
      </c>
      <c r="B6">
        <f>VLOOKUP(A6,Crypto_Price!$A:$B,2,0)</f>
        <v>162.20407503220591</v>
      </c>
      <c r="C6">
        <f>VLOOKUP(A6,'mixed prices'!A:M,13,0)</f>
        <v>0</v>
      </c>
      <c r="D6" t="str">
        <f>VLOOKUP(A6,'mixed prices'!A:L,12,0)</f>
        <v/>
      </c>
      <c r="E6" t="str">
        <f>IFERROR(D6-#REF!,"")</f>
        <v/>
      </c>
      <c r="H6">
        <v>250</v>
      </c>
      <c r="I6" t="e">
        <f>I2*H6</f>
        <v>#VALUE!</v>
      </c>
    </row>
    <row r="7" spans="1:9" x14ac:dyDescent="0.25">
      <c r="A7" t="s">
        <v>13</v>
      </c>
      <c r="B7">
        <f>VLOOKUP(A7,Crypto_Price!$A:$B,2,0)</f>
        <v>478.30743834468461</v>
      </c>
      <c r="C7">
        <f>VLOOKUP(A7,'mixed prices'!A:M,13,0)</f>
        <v>0</v>
      </c>
      <c r="D7" t="str">
        <f>VLOOKUP(A7,'mixed prices'!A:L,12,0)</f>
        <v/>
      </c>
      <c r="E7" t="str">
        <f>IFERROR(D7-#REF!,"")</f>
        <v/>
      </c>
    </row>
    <row r="8" spans="1:9" x14ac:dyDescent="0.25">
      <c r="A8" t="s">
        <v>14</v>
      </c>
      <c r="B8">
        <f>VLOOKUP(A8,Crypto_Price!$A:$B,2,0)</f>
        <v>0.54096021309433995</v>
      </c>
      <c r="C8">
        <f>VLOOKUP(A8,'mixed prices'!A:M,13,0)</f>
        <v>0</v>
      </c>
      <c r="D8" t="str">
        <f>VLOOKUP(A8,'mixed prices'!A:L,12,0)</f>
        <v/>
      </c>
      <c r="E8" t="str">
        <f>IFERROR(D8-#REF!,"")</f>
        <v/>
      </c>
    </row>
    <row r="9" spans="1:9" x14ac:dyDescent="0.25">
      <c r="A9" t="s">
        <v>15</v>
      </c>
      <c r="B9">
        <f>VLOOKUP(A9,Crypto_Price!$A:$B,2,0)</f>
        <v>71.660301528471877</v>
      </c>
      <c r="C9">
        <f>VLOOKUP(A9,'mixed prices'!A:M,13,0)</f>
        <v>0</v>
      </c>
      <c r="D9" t="str">
        <f>VLOOKUP(A9,'mixed prices'!A:L,12,0)</f>
        <v/>
      </c>
      <c r="E9" t="str">
        <f>IFERROR(D9-#REF!,"")</f>
        <v/>
      </c>
    </row>
    <row r="10" spans="1:9" x14ac:dyDescent="0.25">
      <c r="A10" t="s">
        <v>16</v>
      </c>
      <c r="B10">
        <f>VLOOKUP(A10,Crypto_Price!$A:$B,2,0)</f>
        <v>20.019695859702971</v>
      </c>
      <c r="C10">
        <f>VLOOKUP(A10,'mixed prices'!A:M,13,0)</f>
        <v>0</v>
      </c>
      <c r="D10" t="str">
        <f>VLOOKUP(A10,'mixed prices'!A:L,12,0)</f>
        <v/>
      </c>
      <c r="E10" t="str">
        <f>IFERROR(D10-#REF!,"")</f>
        <v/>
      </c>
    </row>
    <row r="11" spans="1:9" x14ac:dyDescent="0.25">
      <c r="A11" t="s">
        <v>17</v>
      </c>
      <c r="B11">
        <f>VLOOKUP(A11,Crypto_Price!$A:$B,2,0)</f>
        <v>25.11709420894622</v>
      </c>
      <c r="C11">
        <f>VLOOKUP(A11,'mixed prices'!A:M,13,0)</f>
        <v>0</v>
      </c>
      <c r="D11" t="str">
        <f>VLOOKUP(A11,'mixed prices'!A:L,12,0)</f>
        <v/>
      </c>
      <c r="E11" t="str">
        <f>IFERROR(D11-#REF!,"")</f>
        <v/>
      </c>
    </row>
    <row r="12" spans="1:9" x14ac:dyDescent="0.25">
      <c r="A12" t="s">
        <v>18</v>
      </c>
      <c r="B12">
        <f>VLOOKUP(A12,Crypto_Price!$A:$B,2,0)</f>
        <v>0.34188860664962001</v>
      </c>
      <c r="C12">
        <f>VLOOKUP(A12,'mixed prices'!A:M,13,0)</f>
        <v>0</v>
      </c>
      <c r="D12" t="str">
        <f>VLOOKUP(A12,'mixed prices'!A:L,12,0)</f>
        <v/>
      </c>
      <c r="E12" t="str">
        <f>IFERROR(D12-#REF!,"")</f>
        <v/>
      </c>
    </row>
    <row r="13" spans="1:9" x14ac:dyDescent="0.25">
      <c r="A13" t="s">
        <v>19</v>
      </c>
      <c r="B13">
        <f>VLOOKUP(A13,Crypto_Price!$A:$B,2,0)</f>
        <v>1.0001015514788301</v>
      </c>
      <c r="C13">
        <f>VLOOKUP(A13,'mixed prices'!A:M,13,0)</f>
        <v>0</v>
      </c>
      <c r="D13" t="str">
        <f>VLOOKUP(A13,'mixed prices'!A:L,12,0)</f>
        <v/>
      </c>
      <c r="E13" t="str">
        <f>IFERROR(D13-#REF!,"")</f>
        <v/>
      </c>
    </row>
    <row r="14" spans="1:9" x14ac:dyDescent="0.25">
      <c r="A14" t="s">
        <v>20</v>
      </c>
      <c r="B14">
        <f>VLOOKUP(A14,Crypto_Price!$A:$B,2,0)</f>
        <v>190.86610542121531</v>
      </c>
      <c r="C14">
        <f>VLOOKUP(A14,'mixed prices'!A:M,13,0)</f>
        <v>0</v>
      </c>
      <c r="D14" t="str">
        <f>VLOOKUP(A14,'mixed prices'!A:L,12,0)</f>
        <v/>
      </c>
      <c r="E14" t="str">
        <f>IFERROR(D14-#REF!,"")</f>
        <v/>
      </c>
    </row>
    <row r="15" spans="1:9" x14ac:dyDescent="0.25">
      <c r="A15" t="s">
        <v>21</v>
      </c>
      <c r="B15">
        <f>VLOOKUP(A15,Crypto_Price!$A:$B,2,0)</f>
        <v>40841.60655279881</v>
      </c>
      <c r="C15">
        <f>VLOOKUP(A15,'mixed prices'!A:M,13,0)</f>
        <v>0</v>
      </c>
      <c r="D15" t="str">
        <f>VLOOKUP(A15,'mixed prices'!A:L,12,0)</f>
        <v/>
      </c>
      <c r="E15" t="str">
        <f>IFERROR(D15-#REF!,"")</f>
        <v/>
      </c>
    </row>
    <row r="16" spans="1:9" x14ac:dyDescent="0.25">
      <c r="A16" t="s">
        <v>22</v>
      </c>
      <c r="B16">
        <f>VLOOKUP(A16,Crypto_Price!$A:$B,2,0)</f>
        <v>156.18552908402091</v>
      </c>
      <c r="C16">
        <f>VLOOKUP(A16,'mixed prices'!A:M,13,0)</f>
        <v>0</v>
      </c>
      <c r="D16" t="str">
        <f>VLOOKUP(A16,'mixed prices'!A:L,12,0)</f>
        <v/>
      </c>
      <c r="E16" t="str">
        <f>IFERROR(D16-#REF!,"")</f>
        <v/>
      </c>
    </row>
    <row r="17" spans="1:5" x14ac:dyDescent="0.25">
      <c r="A17" t="s">
        <v>23</v>
      </c>
      <c r="B17">
        <f>VLOOKUP(A17,Crypto_Price!$A:$B,2,0)</f>
        <v>3.1738590581088699</v>
      </c>
      <c r="C17">
        <f>VLOOKUP(A17,'mixed prices'!A:M,13,0)</f>
        <v>0</v>
      </c>
      <c r="D17" t="str">
        <f>VLOOKUP(A17,'mixed prices'!A:L,12,0)</f>
        <v/>
      </c>
      <c r="E17" t="str">
        <f>IFERROR(D17-#REF!,"")</f>
        <v/>
      </c>
    </row>
    <row r="18" spans="1:5" x14ac:dyDescent="0.25">
      <c r="A18" t="s">
        <v>24</v>
      </c>
      <c r="B18">
        <f>VLOOKUP(A18,Crypto_Price!$A:$B,2,0)</f>
        <v>0.26982701517502</v>
      </c>
      <c r="C18">
        <f>VLOOKUP(A18,'mixed prices'!A:M,13,0)</f>
        <v>0</v>
      </c>
      <c r="D18" t="str">
        <f>VLOOKUP(A18,'mixed prices'!A:L,12,0)</f>
        <v/>
      </c>
      <c r="E18" t="str">
        <f>IFERROR(D18-#REF!,"")</f>
        <v/>
      </c>
    </row>
    <row r="19" spans="1:5" x14ac:dyDescent="0.25">
      <c r="A19" t="s">
        <v>25</v>
      </c>
      <c r="B19">
        <f>VLOOKUP(A19,Crypto_Price!$A:$B,2,0)</f>
        <v>3.4762304178389998E-2</v>
      </c>
      <c r="C19">
        <f>VLOOKUP(A19,'mixed prices'!A:M,13,0)</f>
        <v>0</v>
      </c>
      <c r="D19" t="str">
        <f>VLOOKUP(A19,'mixed prices'!A:L,12,0)</f>
        <v/>
      </c>
      <c r="E19" t="str">
        <f>IFERROR(D19-#REF!,"")</f>
        <v/>
      </c>
    </row>
    <row r="20" spans="1:5" x14ac:dyDescent="0.25">
      <c r="A20" t="s">
        <v>26</v>
      </c>
      <c r="B20">
        <f>VLOOKUP(A20,Crypto_Price!$A:$B,2,0)</f>
        <v>3.1492823460319199</v>
      </c>
      <c r="C20">
        <f>VLOOKUP(A20,'mixed prices'!A:M,13,0)</f>
        <v>0</v>
      </c>
      <c r="D20" t="str">
        <f>VLOOKUP(A20,'mixed prices'!A:L,12,0)</f>
        <v/>
      </c>
      <c r="E20" t="str">
        <f>IFERROR(D20-#REF!,"")</f>
        <v/>
      </c>
    </row>
    <row r="21" spans="1:5" x14ac:dyDescent="0.25">
      <c r="A21" t="s">
        <v>27</v>
      </c>
      <c r="B21">
        <f>VLOOKUP(A21,Crypto_Price!$A:$B,2,0)</f>
        <v>1.38633063241029</v>
      </c>
      <c r="C21">
        <f>VLOOKUP(A21,'mixed prices'!A:M,13,0)</f>
        <v>0</v>
      </c>
      <c r="D21" t="str">
        <f>VLOOKUP(A21,'mixed prices'!A:L,12,0)</f>
        <v/>
      </c>
      <c r="E21" t="str">
        <f>IFERROR(D21-#REF!,"")</f>
        <v/>
      </c>
    </row>
    <row r="22" spans="1:5" x14ac:dyDescent="0.25">
      <c r="A22" t="s">
        <v>28</v>
      </c>
      <c r="B22">
        <f>VLOOKUP(A22,Crypto_Price!$A:$B,2,0)</f>
        <v>6.8934980823919995E-2</v>
      </c>
      <c r="C22">
        <f>VLOOKUP(A22,'mixed prices'!A:M,13,0)</f>
        <v>0</v>
      </c>
      <c r="D22" t="str">
        <f>VLOOKUP(A22,'mixed prices'!A:L,12,0)</f>
        <v/>
      </c>
      <c r="E22" t="str">
        <f>IFERROR(D22-#REF!,"")</f>
        <v/>
      </c>
    </row>
    <row r="23" spans="1:5" x14ac:dyDescent="0.25">
      <c r="A23" t="s">
        <v>29</v>
      </c>
      <c r="B23">
        <f>VLOOKUP(A23,Crypto_Price!$A:$B,2,0)</f>
        <v>2.2598356704615501</v>
      </c>
      <c r="C23">
        <f>VLOOKUP(A23,'mixed prices'!A:M,13,0)</f>
        <v>0</v>
      </c>
      <c r="D23" t="str">
        <f>VLOOKUP(A23,'mixed prices'!A:L,12,0)</f>
        <v/>
      </c>
      <c r="E23" t="str">
        <f>IFERROR(D23-#REF!,"")</f>
        <v/>
      </c>
    </row>
    <row r="24" spans="1:5" x14ac:dyDescent="0.25">
      <c r="A24" t="s">
        <v>30</v>
      </c>
      <c r="B24">
        <f>VLOOKUP(A24,Crypto_Price!$A:$B,2,0)</f>
        <v>1.0018030142796199</v>
      </c>
      <c r="C24">
        <f>VLOOKUP(A24,'mixed prices'!A:M,13,0)</f>
        <v>0</v>
      </c>
      <c r="D24" t="str">
        <f>VLOOKUP(A24,'mixed prices'!A:L,12,0)</f>
        <v/>
      </c>
      <c r="E24" t="str">
        <f>IFERROR(D24-#REF!,"")</f>
        <v/>
      </c>
    </row>
    <row r="25" spans="1:5" x14ac:dyDescent="0.25">
      <c r="A25" t="s">
        <v>31</v>
      </c>
      <c r="B25">
        <f>VLOOKUP(A25,Crypto_Price!$A:$B,2,0)</f>
        <v>24.59850220854381</v>
      </c>
      <c r="C25">
        <f>VLOOKUP(A25,'mixed prices'!A:M,13,0)</f>
        <v>0</v>
      </c>
      <c r="D25" t="str">
        <f>VLOOKUP(A25,'mixed prices'!A:L,12,0)</f>
        <v/>
      </c>
      <c r="E25" t="str">
        <f>IFERROR(D25-#REF!,"")</f>
        <v/>
      </c>
    </row>
    <row r="26" spans="1:5" x14ac:dyDescent="0.25">
      <c r="A26" t="s">
        <v>32</v>
      </c>
      <c r="B26">
        <f>VLOOKUP(A26,Crypto_Price!$A:$B,2,0)</f>
        <v>24.926474534943221</v>
      </c>
      <c r="C26">
        <f>VLOOKUP(A26,'mixed prices'!A:M,13,0)</f>
        <v>0</v>
      </c>
      <c r="D26" t="str">
        <f>VLOOKUP(A26,'mixed prices'!A:L,12,0)</f>
        <v/>
      </c>
      <c r="E26" t="str">
        <f>IFERROR(D26-#REF!,"")</f>
        <v/>
      </c>
    </row>
  </sheetData>
  <conditionalFormatting sqref="E2:E26">
    <cfRule type="expression" dxfId="1" priority="1">
      <formula>IF(AND($E2&lt;0,ISNUMBER($E2)),1,0)=1</formula>
    </cfRule>
    <cfRule type="expression" dxfId="0" priority="2">
      <formula>IF(AND($E2&gt;0,ISNUMBER($E2)),1,0)=1</formula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C1" workbookViewId="0">
      <pane ySplit="1" topLeftCell="A2" activePane="bottomLeft" state="frozen"/>
      <selection pane="bottomLeft" activeCell="K15" sqref="I15:K15"/>
    </sheetView>
  </sheetViews>
  <sheetFormatPr baseColWidth="10" defaultRowHeight="15" x14ac:dyDescent="0.25"/>
  <cols>
    <col min="1" max="1" width="20" bestFit="1" customWidth="1"/>
    <col min="2" max="2" width="18.140625" bestFit="1" customWidth="1"/>
    <col min="3" max="3" width="12.5703125" bestFit="1" customWidth="1"/>
    <col min="5" max="5" width="15.5703125" bestFit="1" customWidth="1"/>
    <col min="6" max="6" width="12.5703125" bestFit="1" customWidth="1"/>
    <col min="8" max="8" width="20.42578125" bestFit="1" customWidth="1"/>
    <col min="9" max="9" width="12.5703125" bestFit="1" customWidth="1"/>
    <col min="10" max="10" width="12" bestFit="1" customWidth="1"/>
    <col min="11" max="11" width="15.5703125" bestFit="1" customWidth="1"/>
    <col min="12" max="12" width="20.42578125" bestFit="1" customWidth="1"/>
    <col min="13" max="13" width="16.140625" bestFit="1" customWidth="1"/>
  </cols>
  <sheetData>
    <row r="1" spans="1:13" x14ac:dyDescent="0.25">
      <c r="A1" s="2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39</v>
      </c>
      <c r="J1" t="s">
        <v>40</v>
      </c>
      <c r="K1" t="s">
        <v>36</v>
      </c>
      <c r="L1" t="s">
        <v>41</v>
      </c>
      <c r="M1" t="s">
        <v>2</v>
      </c>
    </row>
    <row r="2" spans="1:13" x14ac:dyDescent="0.25">
      <c r="A2" t="s">
        <v>7</v>
      </c>
      <c r="B2">
        <f>VLOOKUP(A2,Crypto_Price!A:B,2,0)</f>
        <v>40828.817241675293</v>
      </c>
      <c r="L2" t="str">
        <f>IFERROR(($B2/D2)*C2+(B2/G2)*F2,"")</f>
        <v/>
      </c>
      <c r="M2">
        <f t="shared" ref="M2:M33" si="0">C:C+F:F+I:I</f>
        <v>0</v>
      </c>
    </row>
    <row r="3" spans="1:13" x14ac:dyDescent="0.25">
      <c r="A3" t="s">
        <v>9</v>
      </c>
      <c r="B3">
        <f>VLOOKUP(A3,Crypto_Price!A:B,2,0)</f>
        <v>1672.4587288227381</v>
      </c>
      <c r="L3" t="str">
        <f>IFERROR(($B3/D3)*C3,"")</f>
        <v/>
      </c>
      <c r="M3">
        <f t="shared" si="0"/>
        <v>0</v>
      </c>
    </row>
    <row r="4" spans="1:13" x14ac:dyDescent="0.25">
      <c r="A4" t="s">
        <v>10</v>
      </c>
      <c r="B4">
        <f>VLOOKUP(A4,Crypto_Price!A:B,2,0)</f>
        <v>1.00162655829734</v>
      </c>
      <c r="L4" t="str">
        <f t="shared" ref="L4:L14" si="1">IFERROR(($B4/D4)*C4+(B4/G4)*F4,"")</f>
        <v/>
      </c>
      <c r="M4">
        <f t="shared" si="0"/>
        <v>0</v>
      </c>
    </row>
    <row r="5" spans="1:13" x14ac:dyDescent="0.25">
      <c r="A5" t="s">
        <v>12</v>
      </c>
      <c r="B5">
        <f>VLOOKUP(A5,Crypto_Price!A:B,2,0)</f>
        <v>162.20407503220591</v>
      </c>
      <c r="L5" t="str">
        <f t="shared" si="1"/>
        <v/>
      </c>
      <c r="M5">
        <f t="shared" si="0"/>
        <v>0</v>
      </c>
    </row>
    <row r="6" spans="1:13" x14ac:dyDescent="0.25">
      <c r="A6" t="s">
        <v>11</v>
      </c>
      <c r="B6">
        <f>VLOOKUP(A6,Crypto_Price!A:B,2,0)</f>
        <v>0.44855796405055998</v>
      </c>
      <c r="L6" t="str">
        <f t="shared" si="1"/>
        <v/>
      </c>
      <c r="M6">
        <f t="shared" si="0"/>
        <v>0</v>
      </c>
    </row>
    <row r="7" spans="1:13" x14ac:dyDescent="0.25">
      <c r="A7" t="s">
        <v>16</v>
      </c>
      <c r="B7">
        <f>VLOOKUP(A7,Crypto_Price!A:B,2,0)</f>
        <v>20.019695859702971</v>
      </c>
      <c r="L7" t="str">
        <f t="shared" si="1"/>
        <v/>
      </c>
      <c r="M7">
        <f t="shared" si="0"/>
        <v>0</v>
      </c>
    </row>
    <row r="8" spans="1:13" x14ac:dyDescent="0.25">
      <c r="A8" t="s">
        <v>13</v>
      </c>
      <c r="B8">
        <f>VLOOKUP(A8,Crypto_Price!A:B,2,0)</f>
        <v>478.30743834468461</v>
      </c>
      <c r="L8" t="str">
        <f t="shared" si="1"/>
        <v/>
      </c>
      <c r="M8">
        <f t="shared" si="0"/>
        <v>0</v>
      </c>
    </row>
    <row r="9" spans="1:13" x14ac:dyDescent="0.25">
      <c r="A9" t="s">
        <v>14</v>
      </c>
      <c r="B9">
        <f>VLOOKUP(A9,Crypto_Price!A:B,2,0)</f>
        <v>0.54096021309433995</v>
      </c>
      <c r="L9" t="str">
        <f t="shared" si="1"/>
        <v/>
      </c>
      <c r="M9">
        <f t="shared" si="0"/>
        <v>0</v>
      </c>
    </row>
    <row r="10" spans="1:13" x14ac:dyDescent="0.25">
      <c r="A10" t="s">
        <v>15</v>
      </c>
      <c r="B10">
        <f>VLOOKUP(A10,Crypto_Price!A:B,2,0)</f>
        <v>71.660301528471877</v>
      </c>
      <c r="L10" t="str">
        <f t="shared" si="1"/>
        <v/>
      </c>
      <c r="M10">
        <f t="shared" si="0"/>
        <v>0</v>
      </c>
    </row>
    <row r="11" spans="1:13" x14ac:dyDescent="0.25">
      <c r="A11" t="s">
        <v>17</v>
      </c>
      <c r="B11">
        <f>VLOOKUP(A11,Crypto_Price!A:B,2,0)</f>
        <v>25.11709420894622</v>
      </c>
      <c r="L11" t="str">
        <f t="shared" si="1"/>
        <v/>
      </c>
      <c r="M11">
        <f t="shared" si="0"/>
        <v>0</v>
      </c>
    </row>
    <row r="12" spans="1:13" x14ac:dyDescent="0.25">
      <c r="A12" t="s">
        <v>19</v>
      </c>
      <c r="B12">
        <f>VLOOKUP(A12,Crypto_Price!A:B,2,0)</f>
        <v>1.0001015514788301</v>
      </c>
      <c r="L12" t="str">
        <f t="shared" si="1"/>
        <v/>
      </c>
      <c r="M12">
        <f t="shared" si="0"/>
        <v>0</v>
      </c>
    </row>
    <row r="13" spans="1:13" x14ac:dyDescent="0.25">
      <c r="A13" t="s">
        <v>21</v>
      </c>
      <c r="B13">
        <f>VLOOKUP(A13,Crypto_Price!A:B,2,0)</f>
        <v>40841.60655279881</v>
      </c>
      <c r="L13" t="str">
        <f t="shared" si="1"/>
        <v/>
      </c>
      <c r="M13">
        <f t="shared" si="0"/>
        <v>0</v>
      </c>
    </row>
    <row r="14" spans="1:13" x14ac:dyDescent="0.25">
      <c r="A14" t="s">
        <v>20</v>
      </c>
      <c r="B14">
        <f>VLOOKUP(A14,Crypto_Price!A:B,2,0)</f>
        <v>190.86610542121531</v>
      </c>
      <c r="L14" t="str">
        <f t="shared" si="1"/>
        <v/>
      </c>
      <c r="M14">
        <f t="shared" si="0"/>
        <v>0</v>
      </c>
    </row>
    <row r="15" spans="1:13" x14ac:dyDescent="0.25">
      <c r="A15" t="s">
        <v>18</v>
      </c>
      <c r="B15">
        <f>VLOOKUP(A15,Crypto_Price!A:B,2,0)</f>
        <v>0.34188860664962001</v>
      </c>
      <c r="L15" t="str">
        <f>IFERROR(($B15/D15)*C15+(B15/G15)*F15+(B15/J15)*I15,"")</f>
        <v/>
      </c>
      <c r="M15">
        <f t="shared" si="0"/>
        <v>0</v>
      </c>
    </row>
    <row r="16" spans="1:13" x14ac:dyDescent="0.25">
      <c r="A16" t="s">
        <v>23</v>
      </c>
      <c r="B16">
        <f>VLOOKUP(A16,Crypto_Price!A:B,2,0)</f>
        <v>3.1738590581088699</v>
      </c>
      <c r="L16" t="str">
        <f t="shared" ref="L16:L47" si="2">IFERROR(($B16/D16)*C16+(B16/G16)*F16,"")</f>
        <v/>
      </c>
      <c r="M16">
        <f t="shared" si="0"/>
        <v>0</v>
      </c>
    </row>
    <row r="17" spans="1:13" x14ac:dyDescent="0.25">
      <c r="A17" t="s">
        <v>22</v>
      </c>
      <c r="B17">
        <f>VLOOKUP(A17,Crypto_Price!A:B,2,0)</f>
        <v>156.18552908402091</v>
      </c>
      <c r="L17" t="str">
        <f t="shared" si="2"/>
        <v/>
      </c>
      <c r="M17">
        <f t="shared" si="0"/>
        <v>0</v>
      </c>
    </row>
    <row r="18" spans="1:13" x14ac:dyDescent="0.25">
      <c r="A18" t="s">
        <v>25</v>
      </c>
      <c r="B18">
        <f>VLOOKUP(A18,Crypto_Price!A:B,2,0)</f>
        <v>3.4762304178389998E-2</v>
      </c>
      <c r="L18" t="str">
        <f t="shared" si="2"/>
        <v/>
      </c>
      <c r="M18">
        <f t="shared" si="0"/>
        <v>0</v>
      </c>
    </row>
    <row r="19" spans="1:13" x14ac:dyDescent="0.25">
      <c r="A19" t="s">
        <v>29</v>
      </c>
      <c r="B19">
        <f>VLOOKUP(A19,Crypto_Price!A:B,2,0)</f>
        <v>2.2598356704615501</v>
      </c>
      <c r="L19" t="str">
        <f t="shared" si="2"/>
        <v/>
      </c>
      <c r="M19">
        <f t="shared" si="0"/>
        <v>0</v>
      </c>
    </row>
    <row r="20" spans="1:13" x14ac:dyDescent="0.25">
      <c r="A20" t="s">
        <v>24</v>
      </c>
      <c r="B20">
        <f>VLOOKUP(A20,Crypto_Price!A:B,2,0)</f>
        <v>0.26982701517502</v>
      </c>
      <c r="L20" t="str">
        <f t="shared" si="2"/>
        <v/>
      </c>
      <c r="M20">
        <f t="shared" si="0"/>
        <v>0</v>
      </c>
    </row>
    <row r="21" spans="1:13" x14ac:dyDescent="0.25">
      <c r="A21" t="s">
        <v>26</v>
      </c>
      <c r="B21">
        <f>VLOOKUP(A21,Crypto_Price!A:B,2,0)</f>
        <v>3.1492823460319199</v>
      </c>
      <c r="L21" t="str">
        <f t="shared" si="2"/>
        <v/>
      </c>
      <c r="M21">
        <f t="shared" si="0"/>
        <v>0</v>
      </c>
    </row>
    <row r="22" spans="1:13" x14ac:dyDescent="0.25">
      <c r="A22" t="s">
        <v>42</v>
      </c>
      <c r="B22">
        <f>VLOOKUP(A22,Crypto_Price!A:B,2,0)</f>
        <v>2.8896828546140001E-2</v>
      </c>
      <c r="L22" t="str">
        <f t="shared" si="2"/>
        <v/>
      </c>
      <c r="M22">
        <f t="shared" si="0"/>
        <v>0</v>
      </c>
    </row>
    <row r="23" spans="1:13" x14ac:dyDescent="0.25">
      <c r="A23" t="s">
        <v>43</v>
      </c>
      <c r="B23">
        <f>VLOOKUP(A23,Crypto_Price!A:B,2,0)</f>
        <v>19.475460842241809</v>
      </c>
      <c r="L23" t="str">
        <f t="shared" si="2"/>
        <v/>
      </c>
      <c r="M23">
        <f t="shared" si="0"/>
        <v>0</v>
      </c>
    </row>
    <row r="24" spans="1:13" x14ac:dyDescent="0.25">
      <c r="A24" t="s">
        <v>44</v>
      </c>
      <c r="B24">
        <f>VLOOKUP(A24,Crypto_Price!A:B,2,0)</f>
        <v>5.0289864701810103</v>
      </c>
      <c r="L24" t="str">
        <f t="shared" si="2"/>
        <v/>
      </c>
      <c r="M24">
        <f t="shared" si="0"/>
        <v>0</v>
      </c>
    </row>
    <row r="25" spans="1:13" x14ac:dyDescent="0.25">
      <c r="A25" t="s">
        <v>28</v>
      </c>
      <c r="B25">
        <f>VLOOKUP(A25,Crypto_Price!A:B,2,0)</f>
        <v>6.8934980823919995E-2</v>
      </c>
      <c r="L25" t="str">
        <f t="shared" si="2"/>
        <v/>
      </c>
      <c r="M25">
        <f t="shared" si="0"/>
        <v>0</v>
      </c>
    </row>
    <row r="26" spans="1:13" x14ac:dyDescent="0.25">
      <c r="A26" t="s">
        <v>45</v>
      </c>
      <c r="B26">
        <f>VLOOKUP(A26,Crypto_Price!A:B,2,0)</f>
        <v>5.0916332484689998E-2</v>
      </c>
      <c r="L26" t="str">
        <f t="shared" si="2"/>
        <v/>
      </c>
      <c r="M26">
        <f t="shared" si="0"/>
        <v>0</v>
      </c>
    </row>
    <row r="27" spans="1:13" x14ac:dyDescent="0.25">
      <c r="A27" t="s">
        <v>27</v>
      </c>
      <c r="B27">
        <f>VLOOKUP(A27,Crypto_Price!A:B,2,0)</f>
        <v>1.38633063241029</v>
      </c>
      <c r="L27" t="str">
        <f t="shared" si="2"/>
        <v/>
      </c>
      <c r="M27">
        <f t="shared" si="0"/>
        <v>0</v>
      </c>
    </row>
    <row r="28" spans="1:13" x14ac:dyDescent="0.25">
      <c r="A28" t="s">
        <v>46</v>
      </c>
      <c r="B28">
        <f>VLOOKUP(A28,Crypto_Price!A:B,2,0)</f>
        <v>11.45242603144195</v>
      </c>
      <c r="L28" t="str">
        <f t="shared" si="2"/>
        <v/>
      </c>
      <c r="M28">
        <f t="shared" si="0"/>
        <v>0</v>
      </c>
    </row>
    <row r="29" spans="1:13" x14ac:dyDescent="0.25">
      <c r="A29" t="s">
        <v>47</v>
      </c>
      <c r="B29">
        <f>VLOOKUP(A29,Crypto_Price!A:B,2,0)</f>
        <v>474.15670451260712</v>
      </c>
      <c r="L29" t="str">
        <f t="shared" si="2"/>
        <v/>
      </c>
      <c r="M29">
        <f t="shared" si="0"/>
        <v>0</v>
      </c>
    </row>
    <row r="30" spans="1:13" x14ac:dyDescent="0.25">
      <c r="A30" t="s">
        <v>31</v>
      </c>
      <c r="B30">
        <f>VLOOKUP(A30,Crypto_Price!A:B,2,0)</f>
        <v>24.59850220854381</v>
      </c>
      <c r="L30" t="str">
        <f t="shared" si="2"/>
        <v/>
      </c>
      <c r="M30">
        <f t="shared" si="0"/>
        <v>0</v>
      </c>
    </row>
    <row r="31" spans="1:13" x14ac:dyDescent="0.25">
      <c r="A31" t="s">
        <v>30</v>
      </c>
      <c r="B31">
        <f>VLOOKUP(A31,Crypto_Price!A:B,2,0)</f>
        <v>1.0018030142796199</v>
      </c>
      <c r="L31" t="str">
        <f t="shared" si="2"/>
        <v/>
      </c>
      <c r="M31">
        <f t="shared" si="0"/>
        <v>0</v>
      </c>
    </row>
    <row r="32" spans="1:13" x14ac:dyDescent="0.25">
      <c r="A32" t="s">
        <v>48</v>
      </c>
      <c r="B32">
        <f>VLOOKUP(A32,Crypto_Price!A:B,2,0)</f>
        <v>1.0003</v>
      </c>
      <c r="L32" t="str">
        <f t="shared" si="2"/>
        <v/>
      </c>
      <c r="M32">
        <f t="shared" si="0"/>
        <v>0</v>
      </c>
    </row>
    <row r="33" spans="1:13" x14ac:dyDescent="0.25">
      <c r="A33" t="s">
        <v>49</v>
      </c>
      <c r="B33">
        <f>VLOOKUP(A33,Crypto_Price!A:B,2,0)</f>
        <v>19.999589214286271</v>
      </c>
      <c r="L33" t="str">
        <f t="shared" si="2"/>
        <v/>
      </c>
      <c r="M33">
        <f t="shared" si="0"/>
        <v>0</v>
      </c>
    </row>
    <row r="34" spans="1:13" x14ac:dyDescent="0.25">
      <c r="A34" t="s">
        <v>50</v>
      </c>
      <c r="B34">
        <f>VLOOKUP(A34,Crypto_Price!A:B,2,0)</f>
        <v>8.2405846220425101</v>
      </c>
      <c r="L34" t="str">
        <f t="shared" si="2"/>
        <v/>
      </c>
      <c r="M34">
        <f t="shared" ref="M34:M65" si="3">C:C+F:F+I:I</f>
        <v>0</v>
      </c>
    </row>
    <row r="35" spans="1:13" x14ac:dyDescent="0.25">
      <c r="A35" t="s">
        <v>32</v>
      </c>
      <c r="B35">
        <f>VLOOKUP(A35,Crypto_Price!A:B,2,0)</f>
        <v>24.926474534943221</v>
      </c>
      <c r="L35" t="str">
        <f t="shared" si="2"/>
        <v/>
      </c>
      <c r="M35">
        <f t="shared" si="3"/>
        <v>0</v>
      </c>
    </row>
    <row r="36" spans="1:13" x14ac:dyDescent="0.25">
      <c r="A36" t="s">
        <v>51</v>
      </c>
      <c r="B36">
        <f>VLOOKUP(A36,Crypto_Price!A:B,2,0)</f>
        <v>1.1676763420299999E-2</v>
      </c>
      <c r="L36" t="str">
        <f t="shared" si="2"/>
        <v/>
      </c>
      <c r="M36">
        <f t="shared" si="3"/>
        <v>0</v>
      </c>
    </row>
    <row r="37" spans="1:13" x14ac:dyDescent="0.25">
      <c r="A37" t="s">
        <v>52</v>
      </c>
      <c r="B37">
        <f>VLOOKUP(A37,Crypto_Price!A:B,2,0)</f>
        <v>118.5684571722672</v>
      </c>
      <c r="L37" t="str">
        <f t="shared" si="2"/>
        <v/>
      </c>
      <c r="M37">
        <f t="shared" si="3"/>
        <v>0</v>
      </c>
    </row>
    <row r="38" spans="1:13" x14ac:dyDescent="0.25">
      <c r="A38" t="s">
        <v>53</v>
      </c>
      <c r="B38">
        <f>VLOOKUP(A38,Crypto_Price!A:B,2,0)</f>
        <v>0.57226434010083005</v>
      </c>
      <c r="L38" t="str">
        <f t="shared" si="2"/>
        <v/>
      </c>
      <c r="M38">
        <f t="shared" si="3"/>
        <v>0</v>
      </c>
    </row>
    <row r="39" spans="1:13" x14ac:dyDescent="0.25">
      <c r="A39" t="s">
        <v>54</v>
      </c>
      <c r="B39">
        <f>VLOOKUP(A39,Crypto_Price!A:B,2,0)</f>
        <v>8.5291677593046895</v>
      </c>
      <c r="L39" t="str">
        <f t="shared" si="2"/>
        <v/>
      </c>
      <c r="M39">
        <f t="shared" si="3"/>
        <v>0</v>
      </c>
    </row>
    <row r="40" spans="1:13" x14ac:dyDescent="0.25">
      <c r="A40" t="s">
        <v>55</v>
      </c>
      <c r="B40">
        <f>VLOOKUP(A40,Crypto_Price!A:B,2,0)</f>
        <v>7.7882517105809998E-2</v>
      </c>
      <c r="L40" t="str">
        <f t="shared" si="2"/>
        <v/>
      </c>
      <c r="M40">
        <f t="shared" si="3"/>
        <v>0</v>
      </c>
    </row>
    <row r="41" spans="1:13" x14ac:dyDescent="0.25">
      <c r="A41" t="s">
        <v>56</v>
      </c>
      <c r="B41">
        <f>VLOOKUP(A41,Crypto_Price!A:B,2,0)</f>
        <v>31196.752780240138</v>
      </c>
      <c r="L41" t="str">
        <f t="shared" si="2"/>
        <v/>
      </c>
      <c r="M41">
        <f t="shared" si="3"/>
        <v>0</v>
      </c>
    </row>
    <row r="42" spans="1:13" x14ac:dyDescent="0.25">
      <c r="A42" t="s">
        <v>57</v>
      </c>
      <c r="B42">
        <f>VLOOKUP(A42,Crypto_Price!A:B,2,0)</f>
        <v>13.646417851796841</v>
      </c>
      <c r="L42" t="str">
        <f t="shared" si="2"/>
        <v/>
      </c>
      <c r="M42">
        <f t="shared" si="3"/>
        <v>0</v>
      </c>
    </row>
    <row r="43" spans="1:13" x14ac:dyDescent="0.25">
      <c r="A43" t="s">
        <v>58</v>
      </c>
      <c r="B43">
        <f>VLOOKUP(A43,Crypto_Price!A:B,2,0)</f>
        <v>455.5044476175803</v>
      </c>
      <c r="L43" t="str">
        <f t="shared" si="2"/>
        <v/>
      </c>
      <c r="M43">
        <f t="shared" si="3"/>
        <v>0</v>
      </c>
    </row>
    <row r="44" spans="1:13" x14ac:dyDescent="0.25">
      <c r="A44" t="s">
        <v>59</v>
      </c>
      <c r="B44">
        <f>VLOOKUP(A44,Crypto_Price!A:B,2,0)</f>
        <v>2475.5245516626028</v>
      </c>
      <c r="L44" t="str">
        <f t="shared" si="2"/>
        <v/>
      </c>
      <c r="M44">
        <f t="shared" si="3"/>
        <v>0</v>
      </c>
    </row>
    <row r="45" spans="1:13" x14ac:dyDescent="0.25">
      <c r="A45" t="s">
        <v>60</v>
      </c>
      <c r="B45">
        <f>VLOOKUP(A45,Crypto_Price!A:B,2,0)</f>
        <v>97.231830030046439</v>
      </c>
      <c r="L45" t="str">
        <f t="shared" si="2"/>
        <v/>
      </c>
      <c r="M45">
        <f t="shared" si="3"/>
        <v>0</v>
      </c>
    </row>
    <row r="46" spans="1:13" x14ac:dyDescent="0.25">
      <c r="A46" t="s">
        <v>61</v>
      </c>
      <c r="B46">
        <f>VLOOKUP(A46,Crypto_Price!A:B,2,0)</f>
        <v>15.074453133088889</v>
      </c>
      <c r="L46" t="str">
        <f t="shared" si="2"/>
        <v/>
      </c>
      <c r="M46">
        <f t="shared" si="3"/>
        <v>0</v>
      </c>
    </row>
    <row r="47" spans="1:13" x14ac:dyDescent="0.25">
      <c r="A47" t="s">
        <v>62</v>
      </c>
      <c r="B47">
        <f>VLOOKUP(A47,Crypto_Price!A:B,2,0)</f>
        <v>7.8763065749926104</v>
      </c>
      <c r="L47" t="str">
        <f t="shared" si="2"/>
        <v/>
      </c>
      <c r="M47">
        <f t="shared" si="3"/>
        <v>0</v>
      </c>
    </row>
    <row r="48" spans="1:13" x14ac:dyDescent="0.25">
      <c r="A48" t="s">
        <v>63</v>
      </c>
      <c r="B48">
        <f>VLOOKUP(A48,Crypto_Price!A:B,2,0)</f>
        <v>112.84467839062221</v>
      </c>
      <c r="L48" t="str">
        <f t="shared" ref="L48:L79" si="4">IFERROR(($B48/D48)*C48+(B48/G48)*F48,"")</f>
        <v/>
      </c>
      <c r="M48">
        <f t="shared" si="3"/>
        <v>0</v>
      </c>
    </row>
    <row r="49" spans="1:13" x14ac:dyDescent="0.25">
      <c r="A49" t="s">
        <v>64</v>
      </c>
      <c r="B49">
        <f>VLOOKUP(A49,Crypto_Price!A:B,2,0)</f>
        <v>86.41064932626017</v>
      </c>
      <c r="L49" t="str">
        <f t="shared" si="4"/>
        <v/>
      </c>
      <c r="M49">
        <f t="shared" si="3"/>
        <v>0</v>
      </c>
    </row>
    <row r="50" spans="1:13" x14ac:dyDescent="0.25">
      <c r="A50" t="s">
        <v>65</v>
      </c>
      <c r="B50">
        <f>VLOOKUP(A50,Crypto_Price!A:B,2,0)</f>
        <v>0.76254675822255003</v>
      </c>
      <c r="L50" t="str">
        <f t="shared" si="4"/>
        <v/>
      </c>
      <c r="M50">
        <f t="shared" si="3"/>
        <v>0</v>
      </c>
    </row>
    <row r="51" spans="1:13" x14ac:dyDescent="0.25">
      <c r="A51" t="s">
        <v>66</v>
      </c>
      <c r="B51">
        <f>VLOOKUP(A51,Crypto_Price!A:B,2,0)</f>
        <v>28.543943043294689</v>
      </c>
      <c r="L51" t="str">
        <f t="shared" si="4"/>
        <v/>
      </c>
      <c r="M51">
        <f t="shared" si="3"/>
        <v>0</v>
      </c>
    </row>
    <row r="52" spans="1:13" x14ac:dyDescent="0.25">
      <c r="A52" t="s">
        <v>67</v>
      </c>
      <c r="B52">
        <f>VLOOKUP(A52,Crypto_Price!A:B,2,0)</f>
        <v>6.5799985909829504</v>
      </c>
      <c r="L52" t="str">
        <f t="shared" si="4"/>
        <v/>
      </c>
      <c r="M52">
        <f t="shared" si="3"/>
        <v>0</v>
      </c>
    </row>
    <row r="53" spans="1:13" x14ac:dyDescent="0.25">
      <c r="A53" t="s">
        <v>68</v>
      </c>
      <c r="B53">
        <f>VLOOKUP(A53,Crypto_Price!A:B,2,0)</f>
        <v>4.7941704599783002</v>
      </c>
      <c r="L53" t="str">
        <f t="shared" si="4"/>
        <v/>
      </c>
      <c r="M53">
        <f t="shared" si="3"/>
        <v>0</v>
      </c>
    </row>
    <row r="54" spans="1:13" x14ac:dyDescent="0.25">
      <c r="A54" t="s">
        <v>69</v>
      </c>
      <c r="B54">
        <f>VLOOKUP(A54,Crypto_Price!A:B,2,0)</f>
        <v>94.885806223976147</v>
      </c>
      <c r="L54" t="str">
        <f t="shared" si="4"/>
        <v/>
      </c>
      <c r="M54">
        <f t="shared" si="3"/>
        <v>0</v>
      </c>
    </row>
    <row r="55" spans="1:13" x14ac:dyDescent="0.25">
      <c r="A55" t="s">
        <v>70</v>
      </c>
      <c r="B55">
        <f>VLOOKUP(A55,Crypto_Price!A:B,2,0)</f>
        <v>0.64814601200712996</v>
      </c>
      <c r="L55" t="str">
        <f t="shared" si="4"/>
        <v/>
      </c>
      <c r="M55">
        <f t="shared" si="3"/>
        <v>0</v>
      </c>
    </row>
    <row r="56" spans="1:13" x14ac:dyDescent="0.25">
      <c r="A56" t="s">
        <v>71</v>
      </c>
      <c r="B56">
        <f>VLOOKUP(A56,Crypto_Price!A:B,2,0)</f>
        <v>40863.902922572357</v>
      </c>
      <c r="L56" t="str">
        <f t="shared" si="4"/>
        <v/>
      </c>
      <c r="M56">
        <f t="shared" si="3"/>
        <v>0</v>
      </c>
    </row>
    <row r="57" spans="1:13" x14ac:dyDescent="0.25">
      <c r="A57" t="s">
        <v>72</v>
      </c>
      <c r="B57">
        <f>VLOOKUP(A57,Crypto_Price!A:B,2,0)</f>
        <v>3.6465545454609997E-2</v>
      </c>
      <c r="L57" t="str">
        <f t="shared" si="4"/>
        <v/>
      </c>
      <c r="M57">
        <f t="shared" si="3"/>
        <v>0</v>
      </c>
    </row>
    <row r="58" spans="1:13" x14ac:dyDescent="0.25">
      <c r="A58" t="s">
        <v>73</v>
      </c>
      <c r="B58">
        <f>VLOOKUP(A58,Crypto_Price!A:B,2,0)</f>
        <v>0.84028912362257002</v>
      </c>
      <c r="L58" t="str">
        <f t="shared" si="4"/>
        <v/>
      </c>
      <c r="M58">
        <f t="shared" si="3"/>
        <v>0</v>
      </c>
    </row>
    <row r="59" spans="1:13" x14ac:dyDescent="0.25">
      <c r="A59" t="s">
        <v>74</v>
      </c>
      <c r="B59">
        <f>VLOOKUP(A59,Crypto_Price!A:B,2,0)</f>
        <v>0.63354438501643995</v>
      </c>
      <c r="L59" t="str">
        <f t="shared" si="4"/>
        <v/>
      </c>
      <c r="M59">
        <f t="shared" si="3"/>
        <v>0</v>
      </c>
    </row>
    <row r="60" spans="1:13" x14ac:dyDescent="0.25">
      <c r="A60" t="s">
        <v>75</v>
      </c>
      <c r="B60">
        <f>VLOOKUP(A60,Crypto_Price!A:B,2,0)</f>
        <v>1.38787382016368</v>
      </c>
      <c r="L60" t="str">
        <f t="shared" si="4"/>
        <v/>
      </c>
      <c r="M60">
        <f t="shared" si="3"/>
        <v>0</v>
      </c>
    </row>
    <row r="61" spans="1:13" x14ac:dyDescent="0.25">
      <c r="A61" t="s">
        <v>76</v>
      </c>
      <c r="B61">
        <f>VLOOKUP(A61,Crypto_Price!A:B,2,0)</f>
        <v>2.6779778075606799</v>
      </c>
      <c r="L61" t="str">
        <f t="shared" si="4"/>
        <v/>
      </c>
      <c r="M61">
        <f t="shared" si="3"/>
        <v>0</v>
      </c>
    </row>
    <row r="62" spans="1:13" x14ac:dyDescent="0.25">
      <c r="A62" t="s">
        <v>77</v>
      </c>
      <c r="B62" t="e">
        <f>VLOOKUP(A62,Crypto_Price!A:B,2,0)</f>
        <v>#N/A</v>
      </c>
      <c r="L62" t="str">
        <f t="shared" si="4"/>
        <v/>
      </c>
      <c r="M62">
        <f t="shared" si="3"/>
        <v>0</v>
      </c>
    </row>
    <row r="63" spans="1:13" x14ac:dyDescent="0.25">
      <c r="A63" t="s">
        <v>78</v>
      </c>
      <c r="B63">
        <f>VLOOKUP(A63,Crypto_Price!A:B,2,0)</f>
        <v>0.34214000616149998</v>
      </c>
      <c r="L63" t="str">
        <f t="shared" si="4"/>
        <v/>
      </c>
      <c r="M63">
        <f t="shared" si="3"/>
        <v>0</v>
      </c>
    </row>
    <row r="64" spans="1:13" x14ac:dyDescent="0.25">
      <c r="A64" t="s">
        <v>79</v>
      </c>
      <c r="B64">
        <f>VLOOKUP(A64,Crypto_Price!A:B,2,0)</f>
        <v>4.5998397355000002E-4</v>
      </c>
      <c r="L64" t="str">
        <f t="shared" si="4"/>
        <v/>
      </c>
      <c r="M64">
        <f t="shared" si="3"/>
        <v>0</v>
      </c>
    </row>
    <row r="65" spans="1:13" x14ac:dyDescent="0.25">
      <c r="A65" t="s">
        <v>80</v>
      </c>
      <c r="B65">
        <f>VLOOKUP(A65,Crypto_Price!A:B,2,0)</f>
        <v>4.0540163733529998E-2</v>
      </c>
      <c r="L65" t="str">
        <f t="shared" si="4"/>
        <v/>
      </c>
      <c r="M65">
        <f t="shared" si="3"/>
        <v>0</v>
      </c>
    </row>
    <row r="66" spans="1:13" x14ac:dyDescent="0.25">
      <c r="A66" t="s">
        <v>81</v>
      </c>
      <c r="B66">
        <f>VLOOKUP(A66,Crypto_Price!A:B,2,0)</f>
        <v>0.78398736425058002</v>
      </c>
      <c r="L66" t="str">
        <f t="shared" si="4"/>
        <v/>
      </c>
      <c r="M66">
        <f t="shared" ref="M66:M101" si="5">C:C+F:F+I:I</f>
        <v>0</v>
      </c>
    </row>
    <row r="67" spans="1:13" x14ac:dyDescent="0.25">
      <c r="A67" t="s">
        <v>82</v>
      </c>
      <c r="B67">
        <f>VLOOKUP(A67,Crypto_Price!A:B,2,0)</f>
        <v>1.41916903474852</v>
      </c>
      <c r="L67" t="str">
        <f t="shared" si="4"/>
        <v/>
      </c>
      <c r="M67">
        <f t="shared" si="5"/>
        <v>0</v>
      </c>
    </row>
    <row r="68" spans="1:13" x14ac:dyDescent="0.25">
      <c r="A68" t="s">
        <v>83</v>
      </c>
      <c r="B68">
        <f>VLOOKUP(A68,Crypto_Price!A:B,2,0)</f>
        <v>2.7950651276146998</v>
      </c>
      <c r="L68" t="str">
        <f t="shared" si="4"/>
        <v/>
      </c>
      <c r="M68">
        <f t="shared" si="5"/>
        <v>0</v>
      </c>
    </row>
    <row r="69" spans="1:13" x14ac:dyDescent="0.25">
      <c r="A69" t="s">
        <v>84</v>
      </c>
      <c r="B69">
        <f>VLOOKUP(A69,Crypto_Price!A:B,2,0)</f>
        <v>0.78188122592664999</v>
      </c>
      <c r="L69" t="str">
        <f t="shared" si="4"/>
        <v/>
      </c>
      <c r="M69">
        <f t="shared" si="5"/>
        <v>0</v>
      </c>
    </row>
    <row r="70" spans="1:13" x14ac:dyDescent="0.25">
      <c r="A70" t="s">
        <v>85</v>
      </c>
      <c r="B70">
        <f>VLOOKUP(A70,Crypto_Price!A:B,2,0)</f>
        <v>17.211148501315311</v>
      </c>
      <c r="L70" t="str">
        <f t="shared" si="4"/>
        <v/>
      </c>
      <c r="M70">
        <f t="shared" si="5"/>
        <v>0</v>
      </c>
    </row>
    <row r="71" spans="1:13" x14ac:dyDescent="0.25">
      <c r="A71" t="s">
        <v>86</v>
      </c>
      <c r="B71">
        <f>VLOOKUP(A71,Crypto_Price!A:B,2,0)</f>
        <v>1.00016910088672</v>
      </c>
      <c r="L71" t="str">
        <f t="shared" si="4"/>
        <v/>
      </c>
      <c r="M71">
        <f t="shared" si="5"/>
        <v>0</v>
      </c>
    </row>
    <row r="72" spans="1:13" x14ac:dyDescent="0.25">
      <c r="A72" t="s">
        <v>87</v>
      </c>
      <c r="B72">
        <f>VLOOKUP(A72,Crypto_Price!A:B,2,0)</f>
        <v>0.84661558996716002</v>
      </c>
      <c r="L72" t="str">
        <f t="shared" si="4"/>
        <v/>
      </c>
      <c r="M72">
        <f t="shared" si="5"/>
        <v>0</v>
      </c>
    </row>
    <row r="73" spans="1:13" x14ac:dyDescent="0.25">
      <c r="A73" t="s">
        <v>88</v>
      </c>
      <c r="B73">
        <f>VLOOKUP(A73,Crypto_Price!A:B,2,0)</f>
        <v>3.91825316851304</v>
      </c>
      <c r="L73" t="str">
        <f t="shared" si="4"/>
        <v/>
      </c>
      <c r="M73">
        <f t="shared" si="5"/>
        <v>0</v>
      </c>
    </row>
    <row r="74" spans="1:13" x14ac:dyDescent="0.25">
      <c r="A74" t="s">
        <v>89</v>
      </c>
      <c r="B74">
        <f>VLOOKUP(A74,Crypto_Price!A:B,2,0)</f>
        <v>1.52081606599951</v>
      </c>
      <c r="L74" t="str">
        <f t="shared" si="4"/>
        <v/>
      </c>
      <c r="M74">
        <f t="shared" si="5"/>
        <v>0</v>
      </c>
    </row>
    <row r="75" spans="1:13" x14ac:dyDescent="0.25">
      <c r="A75" t="s">
        <v>90</v>
      </c>
      <c r="B75" t="e">
        <f>VLOOKUP(A75,Crypto_Price!A:B,2,0)</f>
        <v>#N/A</v>
      </c>
      <c r="L75" t="str">
        <f t="shared" si="4"/>
        <v/>
      </c>
      <c r="M75">
        <f t="shared" si="5"/>
        <v>0</v>
      </c>
    </row>
    <row r="76" spans="1:13" x14ac:dyDescent="0.25">
      <c r="A76" t="s">
        <v>91</v>
      </c>
      <c r="B76">
        <f>VLOOKUP(A76,Crypto_Price!A:B,2,0)</f>
        <v>3.5262286192621199</v>
      </c>
      <c r="L76" t="str">
        <f t="shared" si="4"/>
        <v/>
      </c>
      <c r="M76">
        <f t="shared" si="5"/>
        <v>0</v>
      </c>
    </row>
    <row r="77" spans="1:13" x14ac:dyDescent="0.25">
      <c r="A77" t="s">
        <v>92</v>
      </c>
      <c r="B77">
        <f>VLOOKUP(A77,Crypto_Price!A:B,2,0)</f>
        <v>9.9764497642079994E-2</v>
      </c>
      <c r="L77" t="str">
        <f t="shared" si="4"/>
        <v/>
      </c>
      <c r="M77">
        <f t="shared" si="5"/>
        <v>0</v>
      </c>
    </row>
    <row r="78" spans="1:13" x14ac:dyDescent="0.25">
      <c r="A78" t="s">
        <v>93</v>
      </c>
      <c r="B78">
        <f>VLOOKUP(A78,Crypto_Price!A:B,2,0)</f>
        <v>8.3220518497699996E-3</v>
      </c>
      <c r="L78" t="str">
        <f t="shared" si="4"/>
        <v/>
      </c>
      <c r="M78">
        <f t="shared" si="5"/>
        <v>0</v>
      </c>
    </row>
    <row r="79" spans="1:13" x14ac:dyDescent="0.25">
      <c r="A79" t="s">
        <v>94</v>
      </c>
      <c r="B79">
        <f>VLOOKUP(A79,Crypto_Price!A:B,2,0)</f>
        <v>3.5553222115832401</v>
      </c>
      <c r="L79" t="str">
        <f t="shared" si="4"/>
        <v/>
      </c>
      <c r="M79">
        <f t="shared" si="5"/>
        <v>0</v>
      </c>
    </row>
    <row r="80" spans="1:13" x14ac:dyDescent="0.25">
      <c r="A80" t="s">
        <v>95</v>
      </c>
      <c r="B80">
        <f>VLOOKUP(A80,Crypto_Price!A:B,2,0)</f>
        <v>0.99947728898308996</v>
      </c>
      <c r="L80" t="str">
        <f t="shared" ref="L80:L101" si="6">IFERROR(($B80/D80)*C80+(B80/G80)*F80,"")</f>
        <v/>
      </c>
      <c r="M80">
        <f t="shared" si="5"/>
        <v>0</v>
      </c>
    </row>
    <row r="81" spans="1:13" x14ac:dyDescent="0.25">
      <c r="A81" t="s">
        <v>96</v>
      </c>
      <c r="B81" t="e">
        <f>VLOOKUP(A81,Crypto_Price!A:B,2,0)</f>
        <v>#N/A</v>
      </c>
      <c r="L81" t="str">
        <f t="shared" si="6"/>
        <v/>
      </c>
      <c r="M81">
        <f t="shared" si="5"/>
        <v>0</v>
      </c>
    </row>
    <row r="82" spans="1:13" x14ac:dyDescent="0.25">
      <c r="A82" t="s">
        <v>97</v>
      </c>
      <c r="B82" t="e">
        <f>VLOOKUP(A82,Crypto_Price!A:B,2,0)</f>
        <v>#N/A</v>
      </c>
      <c r="L82" t="str">
        <f t="shared" si="6"/>
        <v/>
      </c>
      <c r="M82">
        <f t="shared" si="5"/>
        <v>0</v>
      </c>
    </row>
    <row r="83" spans="1:13" x14ac:dyDescent="0.25">
      <c r="A83" t="s">
        <v>98</v>
      </c>
      <c r="B83" t="e">
        <f>VLOOKUP(A83,Crypto_Price!A:B,2,0)</f>
        <v>#N/A</v>
      </c>
      <c r="L83" t="str">
        <f t="shared" si="6"/>
        <v/>
      </c>
      <c r="M83">
        <f t="shared" si="5"/>
        <v>0</v>
      </c>
    </row>
    <row r="84" spans="1:13" x14ac:dyDescent="0.25">
      <c r="A84" t="s">
        <v>99</v>
      </c>
      <c r="B84">
        <f>VLOOKUP(A84,Crypto_Price!A:B,2,0)</f>
        <v>3.0566199257399398</v>
      </c>
      <c r="L84" t="str">
        <f t="shared" si="6"/>
        <v/>
      </c>
      <c r="M84">
        <f t="shared" si="5"/>
        <v>0</v>
      </c>
    </row>
    <row r="85" spans="1:13" x14ac:dyDescent="0.25">
      <c r="A85" t="s">
        <v>100</v>
      </c>
      <c r="B85">
        <f>VLOOKUP(A85,Crypto_Price!A:B,2,0)</f>
        <v>1.0092337756149801</v>
      </c>
      <c r="L85" t="str">
        <f t="shared" si="6"/>
        <v/>
      </c>
      <c r="M85">
        <f t="shared" si="5"/>
        <v>0</v>
      </c>
    </row>
    <row r="86" spans="1:13" x14ac:dyDescent="0.25">
      <c r="A86" t="s">
        <v>101</v>
      </c>
      <c r="B86">
        <f>VLOOKUP(A86,Crypto_Price!A:B,2,0)</f>
        <v>0.68305679697371002</v>
      </c>
      <c r="L86" t="str">
        <f t="shared" si="6"/>
        <v/>
      </c>
      <c r="M86">
        <f t="shared" si="5"/>
        <v>0</v>
      </c>
    </row>
    <row r="87" spans="1:13" x14ac:dyDescent="0.25">
      <c r="A87" t="s">
        <v>102</v>
      </c>
      <c r="B87" t="e">
        <f>VLOOKUP(A87,Crypto_Price!A:B,2,0)</f>
        <v>#N/A</v>
      </c>
      <c r="L87" t="str">
        <f t="shared" si="6"/>
        <v/>
      </c>
      <c r="M87">
        <f t="shared" si="5"/>
        <v>0</v>
      </c>
    </row>
    <row r="88" spans="1:13" x14ac:dyDescent="0.25">
      <c r="A88" t="s">
        <v>103</v>
      </c>
      <c r="B88">
        <f>VLOOKUP(A88,Crypto_Price!A:B,2,0)</f>
        <v>1.8086594246133201</v>
      </c>
      <c r="L88" t="str">
        <f t="shared" si="6"/>
        <v/>
      </c>
      <c r="M88">
        <f t="shared" si="5"/>
        <v>0</v>
      </c>
    </row>
    <row r="89" spans="1:13" x14ac:dyDescent="0.25">
      <c r="A89" t="s">
        <v>104</v>
      </c>
      <c r="B89" t="e">
        <f>VLOOKUP(A89,Crypto_Price!A:B,2,0)</f>
        <v>#N/A</v>
      </c>
      <c r="L89" t="str">
        <f t="shared" si="6"/>
        <v/>
      </c>
      <c r="M89">
        <f t="shared" si="5"/>
        <v>0</v>
      </c>
    </row>
    <row r="90" spans="1:13" x14ac:dyDescent="0.25">
      <c r="A90" t="s">
        <v>105</v>
      </c>
      <c r="B90">
        <f>VLOOKUP(A90,Crypto_Price!A:B,2,0)</f>
        <v>1.35067349945086</v>
      </c>
      <c r="L90" t="str">
        <f t="shared" si="6"/>
        <v/>
      </c>
      <c r="M90">
        <f t="shared" si="5"/>
        <v>0</v>
      </c>
    </row>
    <row r="91" spans="1:13" x14ac:dyDescent="0.25">
      <c r="A91" t="s">
        <v>106</v>
      </c>
      <c r="B91">
        <f>VLOOKUP(A91,Crypto_Price!A:B,2,0)</f>
        <v>1.6006400996849999E-2</v>
      </c>
      <c r="L91" t="str">
        <f t="shared" si="6"/>
        <v/>
      </c>
      <c r="M91">
        <f t="shared" si="5"/>
        <v>0</v>
      </c>
    </row>
    <row r="92" spans="1:13" x14ac:dyDescent="0.25">
      <c r="A92" t="s">
        <v>107</v>
      </c>
      <c r="B92" t="e">
        <f>VLOOKUP(A92,Crypto_Price!A:B,2,0)</f>
        <v>#N/A</v>
      </c>
      <c r="L92" t="str">
        <f t="shared" si="6"/>
        <v/>
      </c>
      <c r="M92">
        <f t="shared" si="5"/>
        <v>0</v>
      </c>
    </row>
    <row r="93" spans="1:13" x14ac:dyDescent="0.25">
      <c r="A93" t="s">
        <v>108</v>
      </c>
      <c r="B93" t="e">
        <f>VLOOKUP(A93,Crypto_Price!A:B,2,0)</f>
        <v>#N/A</v>
      </c>
      <c r="L93" t="str">
        <f t="shared" si="6"/>
        <v/>
      </c>
      <c r="M93">
        <f t="shared" si="5"/>
        <v>0</v>
      </c>
    </row>
    <row r="94" spans="1:13" x14ac:dyDescent="0.25">
      <c r="A94" t="s">
        <v>109</v>
      </c>
      <c r="B94">
        <f>VLOOKUP(A94,Crypto_Price!A:B,2,0)</f>
        <v>36.090592538516113</v>
      </c>
      <c r="L94" t="str">
        <f t="shared" si="6"/>
        <v/>
      </c>
      <c r="M94">
        <f t="shared" si="5"/>
        <v>0</v>
      </c>
    </row>
    <row r="95" spans="1:13" x14ac:dyDescent="0.25">
      <c r="A95" t="s">
        <v>110</v>
      </c>
      <c r="B95" t="e">
        <f>VLOOKUP(A95,Crypto_Price!A:B,2,0)</f>
        <v>#N/A</v>
      </c>
      <c r="L95" t="str">
        <f t="shared" si="6"/>
        <v/>
      </c>
      <c r="M95">
        <f t="shared" si="5"/>
        <v>0</v>
      </c>
    </row>
    <row r="96" spans="1:13" x14ac:dyDescent="0.25">
      <c r="A96" t="s">
        <v>111</v>
      </c>
      <c r="B96">
        <f>VLOOKUP(A96,Crypto_Price!A:B,2,0)</f>
        <v>35.45899786210564</v>
      </c>
      <c r="L96" t="str">
        <f t="shared" si="6"/>
        <v/>
      </c>
      <c r="M96">
        <f t="shared" si="5"/>
        <v>0</v>
      </c>
    </row>
    <row r="97" spans="1:13" x14ac:dyDescent="0.25">
      <c r="A97" t="s">
        <v>112</v>
      </c>
      <c r="B97" t="e">
        <f>VLOOKUP(A97,Crypto_Price!A:B,2,0)</f>
        <v>#N/A</v>
      </c>
      <c r="L97" t="str">
        <f t="shared" si="6"/>
        <v/>
      </c>
      <c r="M97">
        <f t="shared" si="5"/>
        <v>0</v>
      </c>
    </row>
    <row r="98" spans="1:13" x14ac:dyDescent="0.25">
      <c r="A98" t="s">
        <v>113</v>
      </c>
      <c r="B98">
        <f>VLOOKUP(A98,Crypto_Price!A:B,2,0)</f>
        <v>2.4359922405478298</v>
      </c>
      <c r="L98" t="str">
        <f t="shared" si="6"/>
        <v/>
      </c>
      <c r="M98">
        <f t="shared" si="5"/>
        <v>0</v>
      </c>
    </row>
    <row r="99" spans="1:13" x14ac:dyDescent="0.25">
      <c r="A99" t="s">
        <v>114</v>
      </c>
      <c r="B99" t="e">
        <f>VLOOKUP(A99,Crypto_Price!A:B,2,0)</f>
        <v>#N/A</v>
      </c>
      <c r="L99" t="str">
        <f t="shared" si="6"/>
        <v/>
      </c>
      <c r="M99">
        <f t="shared" si="5"/>
        <v>0</v>
      </c>
    </row>
    <row r="100" spans="1:13" x14ac:dyDescent="0.25">
      <c r="A100" t="s">
        <v>115</v>
      </c>
      <c r="B100" t="e">
        <f>VLOOKUP(A100,Crypto_Price!A:B,2,0)</f>
        <v>#N/A</v>
      </c>
      <c r="L100" t="str">
        <f t="shared" si="6"/>
        <v/>
      </c>
      <c r="M100">
        <f t="shared" si="5"/>
        <v>0</v>
      </c>
    </row>
    <row r="101" spans="1:13" x14ac:dyDescent="0.25">
      <c r="L101" t="str">
        <f t="shared" si="6"/>
        <v/>
      </c>
      <c r="M101">
        <f t="shared" si="5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1" sqref="C1:C1048576"/>
    </sheetView>
  </sheetViews>
  <sheetFormatPr baseColWidth="10" defaultColWidth="9.140625" defaultRowHeight="15" x14ac:dyDescent="0.25"/>
  <cols>
    <col min="1" max="1" width="20" bestFit="1" customWidth="1"/>
    <col min="2" max="3" width="20" customWidth="1"/>
  </cols>
  <sheetData>
    <row r="1" spans="1:2" x14ac:dyDescent="0.25">
      <c r="A1" s="4" t="s">
        <v>0</v>
      </c>
      <c r="B1" s="4" t="s">
        <v>116</v>
      </c>
    </row>
    <row r="2" spans="1:2" x14ac:dyDescent="0.25">
      <c r="A2" t="s">
        <v>7</v>
      </c>
      <c r="B2">
        <v>40828.817241675293</v>
      </c>
    </row>
    <row r="3" spans="1:2" x14ac:dyDescent="0.25">
      <c r="A3" t="s">
        <v>9</v>
      </c>
      <c r="B3">
        <v>1672.4587288227381</v>
      </c>
    </row>
    <row r="4" spans="1:2" x14ac:dyDescent="0.25">
      <c r="A4" t="s">
        <v>10</v>
      </c>
      <c r="B4">
        <v>1.00162655829734</v>
      </c>
    </row>
    <row r="5" spans="1:2" x14ac:dyDescent="0.25">
      <c r="A5" t="s">
        <v>11</v>
      </c>
      <c r="B5">
        <v>0.44855796405055998</v>
      </c>
    </row>
    <row r="6" spans="1:2" x14ac:dyDescent="0.25">
      <c r="A6" t="s">
        <v>16</v>
      </c>
      <c r="B6">
        <v>20.019695859702971</v>
      </c>
    </row>
    <row r="7" spans="1:2" x14ac:dyDescent="0.25">
      <c r="A7" t="s">
        <v>14</v>
      </c>
      <c r="B7">
        <v>0.54096021309433995</v>
      </c>
    </row>
    <row r="8" spans="1:2" x14ac:dyDescent="0.25">
      <c r="A8" t="s">
        <v>15</v>
      </c>
      <c r="B8">
        <v>71.660301528471877</v>
      </c>
    </row>
    <row r="9" spans="1:2" x14ac:dyDescent="0.25">
      <c r="A9" t="s">
        <v>12</v>
      </c>
      <c r="B9">
        <v>162.20407503220591</v>
      </c>
    </row>
    <row r="10" spans="1:2" x14ac:dyDescent="0.25">
      <c r="A10" t="s">
        <v>17</v>
      </c>
      <c r="B10">
        <v>25.11709420894622</v>
      </c>
    </row>
    <row r="11" spans="1:2" x14ac:dyDescent="0.25">
      <c r="A11" t="s">
        <v>13</v>
      </c>
      <c r="B11">
        <v>478.30743834468461</v>
      </c>
    </row>
    <row r="12" spans="1:2" x14ac:dyDescent="0.25">
      <c r="A12" t="s">
        <v>18</v>
      </c>
      <c r="B12">
        <v>0.34188860664962001</v>
      </c>
    </row>
    <row r="13" spans="1:2" x14ac:dyDescent="0.25">
      <c r="A13" t="s">
        <v>45</v>
      </c>
      <c r="B13">
        <v>5.0916332484689998E-2</v>
      </c>
    </row>
    <row r="14" spans="1:2" x14ac:dyDescent="0.25">
      <c r="A14" t="s">
        <v>19</v>
      </c>
      <c r="B14">
        <v>1.0001015514788301</v>
      </c>
    </row>
    <row r="15" spans="1:2" x14ac:dyDescent="0.25">
      <c r="A15" t="s">
        <v>43</v>
      </c>
      <c r="B15">
        <v>19.475460842241809</v>
      </c>
    </row>
    <row r="16" spans="1:2" x14ac:dyDescent="0.25">
      <c r="A16" t="s">
        <v>47</v>
      </c>
      <c r="B16">
        <v>474.15670451260712</v>
      </c>
    </row>
    <row r="17" spans="1:2" x14ac:dyDescent="0.25">
      <c r="A17" t="s">
        <v>21</v>
      </c>
      <c r="B17">
        <v>40841.60655279881</v>
      </c>
    </row>
    <row r="18" spans="1:2" x14ac:dyDescent="0.25">
      <c r="A18" t="s">
        <v>20</v>
      </c>
      <c r="B18">
        <v>190.86610542121531</v>
      </c>
    </row>
    <row r="19" spans="1:2" x14ac:dyDescent="0.25">
      <c r="A19" t="s">
        <v>23</v>
      </c>
      <c r="B19">
        <v>3.1738590581088699</v>
      </c>
    </row>
    <row r="20" spans="1:2" x14ac:dyDescent="0.25">
      <c r="A20" t="s">
        <v>22</v>
      </c>
      <c r="B20">
        <v>156.18552908402091</v>
      </c>
    </row>
    <row r="21" spans="1:2" x14ac:dyDescent="0.25">
      <c r="A21" t="s">
        <v>25</v>
      </c>
      <c r="B21">
        <v>3.4762304178389998E-2</v>
      </c>
    </row>
    <row r="22" spans="1:2" x14ac:dyDescent="0.25">
      <c r="A22" t="s">
        <v>59</v>
      </c>
      <c r="B22">
        <v>2475.5245516626028</v>
      </c>
    </row>
    <row r="23" spans="1:2" x14ac:dyDescent="0.25">
      <c r="A23" t="s">
        <v>24</v>
      </c>
      <c r="B23">
        <v>0.26982701517502</v>
      </c>
    </row>
    <row r="24" spans="1:2" x14ac:dyDescent="0.25">
      <c r="A24" t="s">
        <v>46</v>
      </c>
      <c r="B24">
        <v>11.45242603144195</v>
      </c>
    </row>
    <row r="25" spans="1:2" x14ac:dyDescent="0.25">
      <c r="A25" t="s">
        <v>26</v>
      </c>
      <c r="B25">
        <v>3.1492823460319199</v>
      </c>
    </row>
    <row r="26" spans="1:2" x14ac:dyDescent="0.25">
      <c r="A26" t="s">
        <v>49</v>
      </c>
      <c r="B26">
        <v>19.999589214286271</v>
      </c>
    </row>
    <row r="27" spans="1:2" x14ac:dyDescent="0.25">
      <c r="A27" t="s">
        <v>29</v>
      </c>
      <c r="B27">
        <v>2.2598356704615501</v>
      </c>
    </row>
    <row r="28" spans="1:2" x14ac:dyDescent="0.25">
      <c r="A28" t="s">
        <v>58</v>
      </c>
      <c r="B28">
        <v>455.5044476175803</v>
      </c>
    </row>
    <row r="29" spans="1:2" x14ac:dyDescent="0.25">
      <c r="A29" t="s">
        <v>42</v>
      </c>
      <c r="B29">
        <v>2.8896828546140001E-2</v>
      </c>
    </row>
    <row r="30" spans="1:2" x14ac:dyDescent="0.25">
      <c r="A30" t="s">
        <v>30</v>
      </c>
      <c r="B30">
        <v>1.0018030142796199</v>
      </c>
    </row>
    <row r="31" spans="1:2" x14ac:dyDescent="0.25">
      <c r="A31" t="s">
        <v>57</v>
      </c>
      <c r="B31">
        <v>13.646417851796841</v>
      </c>
    </row>
    <row r="32" spans="1:2" x14ac:dyDescent="0.25">
      <c r="A32" t="s">
        <v>31</v>
      </c>
      <c r="B32">
        <v>24.59850220854381</v>
      </c>
    </row>
    <row r="33" spans="1:2" x14ac:dyDescent="0.25">
      <c r="A33" t="s">
        <v>50</v>
      </c>
      <c r="B33">
        <v>8.2405846220425101</v>
      </c>
    </row>
    <row r="34" spans="1:2" x14ac:dyDescent="0.25">
      <c r="A34" t="s">
        <v>69</v>
      </c>
      <c r="B34">
        <v>94.885806223976147</v>
      </c>
    </row>
    <row r="35" spans="1:2" x14ac:dyDescent="0.25">
      <c r="A35" t="s">
        <v>53</v>
      </c>
      <c r="B35">
        <v>0.57226434010083005</v>
      </c>
    </row>
    <row r="36" spans="1:2" x14ac:dyDescent="0.25">
      <c r="A36" t="s">
        <v>66</v>
      </c>
      <c r="B36">
        <v>28.543943043294689</v>
      </c>
    </row>
    <row r="37" spans="1:2" x14ac:dyDescent="0.25">
      <c r="A37" t="s">
        <v>28</v>
      </c>
      <c r="B37">
        <v>6.8934980823919995E-2</v>
      </c>
    </row>
    <row r="38" spans="1:2" x14ac:dyDescent="0.25">
      <c r="A38" t="s">
        <v>117</v>
      </c>
      <c r="B38">
        <v>5.7422411549762797</v>
      </c>
    </row>
    <row r="39" spans="1:2" x14ac:dyDescent="0.25">
      <c r="A39" t="s">
        <v>48</v>
      </c>
      <c r="B39">
        <v>1.0003</v>
      </c>
    </row>
    <row r="40" spans="1:2" x14ac:dyDescent="0.25">
      <c r="A40" t="s">
        <v>61</v>
      </c>
      <c r="B40">
        <v>15.074453133088889</v>
      </c>
    </row>
    <row r="41" spans="1:2" x14ac:dyDescent="0.25">
      <c r="A41" t="s">
        <v>27</v>
      </c>
      <c r="B41">
        <v>1.38633063241029</v>
      </c>
    </row>
    <row r="42" spans="1:2" x14ac:dyDescent="0.25">
      <c r="A42" t="s">
        <v>85</v>
      </c>
      <c r="B42">
        <v>17.211148501315311</v>
      </c>
    </row>
    <row r="43" spans="1:2" x14ac:dyDescent="0.25">
      <c r="A43" t="s">
        <v>76</v>
      </c>
      <c r="B43">
        <v>2.6779778075606799</v>
      </c>
    </row>
    <row r="44" spans="1:2" x14ac:dyDescent="0.25">
      <c r="A44" t="s">
        <v>32</v>
      </c>
      <c r="B44">
        <v>24.926474534943221</v>
      </c>
    </row>
    <row r="45" spans="1:2" x14ac:dyDescent="0.25">
      <c r="A45" t="s">
        <v>44</v>
      </c>
      <c r="B45">
        <v>5.0289864701810103</v>
      </c>
    </row>
    <row r="46" spans="1:2" x14ac:dyDescent="0.25">
      <c r="A46" t="s">
        <v>52</v>
      </c>
      <c r="B46">
        <v>118.5684571722672</v>
      </c>
    </row>
    <row r="47" spans="1:2" x14ac:dyDescent="0.25">
      <c r="A47" t="s">
        <v>56</v>
      </c>
      <c r="B47">
        <v>31196.752780240138</v>
      </c>
    </row>
    <row r="48" spans="1:2" x14ac:dyDescent="0.25">
      <c r="A48" t="s">
        <v>64</v>
      </c>
      <c r="B48">
        <v>86.41064932626017</v>
      </c>
    </row>
    <row r="49" spans="1:2" x14ac:dyDescent="0.25">
      <c r="A49" t="s">
        <v>60</v>
      </c>
      <c r="B49">
        <v>97.231830030046439</v>
      </c>
    </row>
    <row r="50" spans="1:2" x14ac:dyDescent="0.25">
      <c r="A50" t="s">
        <v>82</v>
      </c>
      <c r="B50">
        <v>1.41916903474852</v>
      </c>
    </row>
    <row r="51" spans="1:2" x14ac:dyDescent="0.25">
      <c r="A51" t="s">
        <v>73</v>
      </c>
      <c r="B51">
        <v>0.84028912362257002</v>
      </c>
    </row>
    <row r="52" spans="1:2" x14ac:dyDescent="0.25">
      <c r="A52" t="s">
        <v>54</v>
      </c>
      <c r="B52">
        <v>8.5291677593046895</v>
      </c>
    </row>
    <row r="53" spans="1:2" x14ac:dyDescent="0.25">
      <c r="A53" t="s">
        <v>51</v>
      </c>
      <c r="B53">
        <v>1.1676763420299999E-2</v>
      </c>
    </row>
    <row r="54" spans="1:2" x14ac:dyDescent="0.25">
      <c r="A54" t="s">
        <v>65</v>
      </c>
      <c r="B54">
        <v>0.76254675822255003</v>
      </c>
    </row>
    <row r="55" spans="1:2" x14ac:dyDescent="0.25">
      <c r="A55" t="s">
        <v>63</v>
      </c>
      <c r="B55">
        <v>112.84467839062221</v>
      </c>
    </row>
    <row r="56" spans="1:2" x14ac:dyDescent="0.25">
      <c r="A56" t="s">
        <v>55</v>
      </c>
      <c r="B56">
        <v>7.7882517105809998E-2</v>
      </c>
    </row>
    <row r="57" spans="1:2" x14ac:dyDescent="0.25">
      <c r="A57" t="s">
        <v>62</v>
      </c>
      <c r="B57">
        <v>7.8763065749926104</v>
      </c>
    </row>
    <row r="58" spans="1:2" x14ac:dyDescent="0.25">
      <c r="A58" t="s">
        <v>87</v>
      </c>
      <c r="B58">
        <v>0.84661558996716002</v>
      </c>
    </row>
    <row r="59" spans="1:2" x14ac:dyDescent="0.25">
      <c r="A59" t="s">
        <v>81</v>
      </c>
      <c r="B59">
        <v>0.78398736425058002</v>
      </c>
    </row>
    <row r="60" spans="1:2" x14ac:dyDescent="0.25">
      <c r="A60" t="s">
        <v>75</v>
      </c>
      <c r="B60">
        <v>1.38787382016368</v>
      </c>
    </row>
    <row r="61" spans="1:2" x14ac:dyDescent="0.25">
      <c r="A61" t="s">
        <v>83</v>
      </c>
      <c r="B61">
        <v>2.7950651276146998</v>
      </c>
    </row>
    <row r="62" spans="1:2" x14ac:dyDescent="0.25">
      <c r="A62" t="s">
        <v>74</v>
      </c>
      <c r="B62">
        <v>0.63354438501643995</v>
      </c>
    </row>
    <row r="63" spans="1:2" x14ac:dyDescent="0.25">
      <c r="A63" t="s">
        <v>92</v>
      </c>
      <c r="B63">
        <v>9.9764497642079994E-2</v>
      </c>
    </row>
    <row r="64" spans="1:2" x14ac:dyDescent="0.25">
      <c r="A64" t="s">
        <v>71</v>
      </c>
      <c r="B64">
        <v>40863.902922572357</v>
      </c>
    </row>
    <row r="65" spans="1:2" x14ac:dyDescent="0.25">
      <c r="A65" t="s">
        <v>118</v>
      </c>
      <c r="B65">
        <v>3.1469115513963501</v>
      </c>
    </row>
    <row r="66" spans="1:2" x14ac:dyDescent="0.25">
      <c r="A66" t="s">
        <v>68</v>
      </c>
      <c r="B66">
        <v>4.7941704599783002</v>
      </c>
    </row>
    <row r="67" spans="1:2" x14ac:dyDescent="0.25">
      <c r="A67" t="s">
        <v>119</v>
      </c>
      <c r="B67">
        <v>5.2886714351464903</v>
      </c>
    </row>
    <row r="68" spans="1:2" x14ac:dyDescent="0.25">
      <c r="A68" t="s">
        <v>99</v>
      </c>
      <c r="B68">
        <v>3.0566199257399398</v>
      </c>
    </row>
    <row r="69" spans="1:2" x14ac:dyDescent="0.25">
      <c r="A69" t="s">
        <v>91</v>
      </c>
      <c r="B69">
        <v>3.5262286192621199</v>
      </c>
    </row>
    <row r="70" spans="1:2" x14ac:dyDescent="0.25">
      <c r="A70" t="s">
        <v>120</v>
      </c>
      <c r="B70">
        <v>2.3477231778733301</v>
      </c>
    </row>
    <row r="71" spans="1:2" x14ac:dyDescent="0.25">
      <c r="A71" t="s">
        <v>70</v>
      </c>
      <c r="B71">
        <v>0.64814601200712996</v>
      </c>
    </row>
    <row r="72" spans="1:2" x14ac:dyDescent="0.25">
      <c r="A72" t="s">
        <v>72</v>
      </c>
      <c r="B72">
        <v>3.6465545454609997E-2</v>
      </c>
    </row>
    <row r="73" spans="1:2" x14ac:dyDescent="0.25">
      <c r="A73" t="s">
        <v>78</v>
      </c>
      <c r="B73">
        <v>0.34214000616149998</v>
      </c>
    </row>
    <row r="74" spans="1:2" x14ac:dyDescent="0.25">
      <c r="A74" t="s">
        <v>94</v>
      </c>
      <c r="B74">
        <v>3.5553222115832401</v>
      </c>
    </row>
    <row r="75" spans="1:2" x14ac:dyDescent="0.25">
      <c r="A75" t="s">
        <v>105</v>
      </c>
      <c r="B75">
        <v>1.35067349945086</v>
      </c>
    </row>
    <row r="76" spans="1:2" x14ac:dyDescent="0.25">
      <c r="A76" t="s">
        <v>95</v>
      </c>
      <c r="B76">
        <v>0.99947728898308996</v>
      </c>
    </row>
    <row r="77" spans="1:2" x14ac:dyDescent="0.25">
      <c r="A77" t="s">
        <v>84</v>
      </c>
      <c r="B77">
        <v>0.78188122592664999</v>
      </c>
    </row>
    <row r="78" spans="1:2" x14ac:dyDescent="0.25">
      <c r="A78" t="s">
        <v>79</v>
      </c>
      <c r="B78">
        <v>4.5998397355000002E-4</v>
      </c>
    </row>
    <row r="79" spans="1:2" x14ac:dyDescent="0.25">
      <c r="A79" t="s">
        <v>111</v>
      </c>
      <c r="B79">
        <v>35.45899786210564</v>
      </c>
    </row>
    <row r="80" spans="1:2" x14ac:dyDescent="0.25">
      <c r="A80" t="s">
        <v>121</v>
      </c>
      <c r="B80">
        <v>2.3917977593765301</v>
      </c>
    </row>
    <row r="81" spans="1:2" x14ac:dyDescent="0.25">
      <c r="A81" t="s">
        <v>67</v>
      </c>
      <c r="B81">
        <v>6.5799985909829504</v>
      </c>
    </row>
    <row r="82" spans="1:2" x14ac:dyDescent="0.25">
      <c r="A82" t="s">
        <v>93</v>
      </c>
      <c r="B82">
        <v>8.3220518497699996E-3</v>
      </c>
    </row>
    <row r="83" spans="1:2" x14ac:dyDescent="0.25">
      <c r="A83" t="s">
        <v>109</v>
      </c>
      <c r="B83">
        <v>36.090592538516113</v>
      </c>
    </row>
    <row r="84" spans="1:2" x14ac:dyDescent="0.25">
      <c r="A84" t="s">
        <v>88</v>
      </c>
      <c r="B84">
        <v>3.91825316851304</v>
      </c>
    </row>
    <row r="85" spans="1:2" x14ac:dyDescent="0.25">
      <c r="A85" t="s">
        <v>89</v>
      </c>
      <c r="B85">
        <v>1.52081606599951</v>
      </c>
    </row>
    <row r="86" spans="1:2" x14ac:dyDescent="0.25">
      <c r="A86" t="s">
        <v>80</v>
      </c>
      <c r="B86">
        <v>4.0540163733529998E-2</v>
      </c>
    </row>
    <row r="87" spans="1:2" x14ac:dyDescent="0.25">
      <c r="A87" t="s">
        <v>86</v>
      </c>
      <c r="B87">
        <v>1.00016910088672</v>
      </c>
    </row>
    <row r="88" spans="1:2" x14ac:dyDescent="0.25">
      <c r="A88" t="s">
        <v>103</v>
      </c>
      <c r="B88">
        <v>1.8086594246133201</v>
      </c>
    </row>
    <row r="89" spans="1:2" x14ac:dyDescent="0.25">
      <c r="A89" t="s">
        <v>122</v>
      </c>
      <c r="B89">
        <v>0.13955036679356</v>
      </c>
    </row>
    <row r="90" spans="1:2" x14ac:dyDescent="0.25">
      <c r="A90" t="s">
        <v>123</v>
      </c>
      <c r="B90">
        <v>0.45523662608437998</v>
      </c>
    </row>
    <row r="91" spans="1:2" x14ac:dyDescent="0.25">
      <c r="A91" t="s">
        <v>124</v>
      </c>
      <c r="B91">
        <v>2.0349034333419998E-2</v>
      </c>
    </row>
    <row r="92" spans="1:2" x14ac:dyDescent="0.25">
      <c r="A92" t="s">
        <v>125</v>
      </c>
      <c r="B92">
        <v>0.20907097425280999</v>
      </c>
    </row>
    <row r="93" spans="1:2" x14ac:dyDescent="0.25">
      <c r="A93" t="s">
        <v>126</v>
      </c>
      <c r="B93">
        <v>3.0607401939077801</v>
      </c>
    </row>
    <row r="94" spans="1:2" x14ac:dyDescent="0.25">
      <c r="A94" t="s">
        <v>127</v>
      </c>
      <c r="B94">
        <v>0.37800306217842</v>
      </c>
    </row>
    <row r="95" spans="1:2" x14ac:dyDescent="0.25">
      <c r="A95" t="s">
        <v>113</v>
      </c>
      <c r="B95">
        <v>2.4359922405478298</v>
      </c>
    </row>
    <row r="96" spans="1:2" x14ac:dyDescent="0.25">
      <c r="A96" t="s">
        <v>101</v>
      </c>
      <c r="B96">
        <v>0.68305679697371002</v>
      </c>
    </row>
    <row r="97" spans="1:2" x14ac:dyDescent="0.25">
      <c r="A97" t="s">
        <v>128</v>
      </c>
      <c r="B97">
        <v>40831.602214161801</v>
      </c>
    </row>
    <row r="98" spans="1:2" x14ac:dyDescent="0.25">
      <c r="A98" t="s">
        <v>106</v>
      </c>
      <c r="B98">
        <v>1.6006400996849999E-2</v>
      </c>
    </row>
    <row r="99" spans="1:2" x14ac:dyDescent="0.25">
      <c r="A99" t="s">
        <v>100</v>
      </c>
      <c r="B99">
        <v>1.0092337756149801</v>
      </c>
    </row>
    <row r="100" spans="1:2" x14ac:dyDescent="0.25">
      <c r="A100" t="s">
        <v>129</v>
      </c>
      <c r="B100">
        <v>3.8275997122809997E-2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Crypto_Omni</vt:lpstr>
      <vt:lpstr>mixed prices</vt:lpstr>
      <vt:lpstr>Crypto_Price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ben</cp:lastModifiedBy>
  <dcterms:created xsi:type="dcterms:W3CDTF">2020-12-28T15:21:02Z</dcterms:created>
  <dcterms:modified xsi:type="dcterms:W3CDTF">2021-02-06T16:10:37Z</dcterms:modified>
</cp:coreProperties>
</file>