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1.xml" ContentType="application/vnd.openxmlformats-officedocument.spreadsheetml.tab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bmontague\Downloads\"/>
    </mc:Choice>
  </mc:AlternateContent>
  <xr:revisionPtr revIDLastSave="0" documentId="13_ncr:1_{3A1ECD8B-A772-4464-A99E-51B978F2DDC2}" xr6:coauthVersionLast="47" xr6:coauthVersionMax="47" xr10:uidLastSave="{00000000-0000-0000-0000-000000000000}"/>
  <bookViews>
    <workbookView xWindow="1464" yWindow="1464" windowWidth="17280" windowHeight="8964" xr2:uid="{00000000-000D-0000-FFFF-FFFF00000000}"/>
  </bookViews>
  <sheets>
    <sheet name="Bonus Stat" sheetId="6" r:id="rId1"/>
    <sheet name="Bonus Stat Master" sheetId="7" r:id="rId2"/>
    <sheet name="Bonus" sheetId="5" r:id="rId3"/>
    <sheet name="Master" sheetId="1" r:id="rId4"/>
    <sheet name="Category Review" sheetId="2" r:id="rId5"/>
    <sheet name="Sub-Category Review" sheetId="3" r:id="rId6"/>
    <sheet name="Sheet1" sheetId="8" r:id="rId7"/>
    <sheet name="Date Review" sheetId="4" r:id="rId8"/>
  </sheets>
  <definedNames>
    <definedName name="_xlnm._FilterDatabase" localSheetId="1" hidden="1">'Bonus Stat Master'!$A$1:$B$3717</definedName>
  </definedNames>
  <calcPr calcId="191029"/>
  <pivotCaches>
    <pivotCache cacheId="10" r:id="rId9"/>
    <pivotCache cacheId="11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7" i="6" l="1"/>
  <c r="B7" i="6"/>
  <c r="B6" i="6"/>
  <c r="C6" i="6"/>
  <c r="C5" i="6"/>
  <c r="B5" i="6"/>
  <c r="C4" i="6"/>
  <c r="B4" i="6"/>
  <c r="C3" i="6"/>
  <c r="B3" i="6"/>
  <c r="C2" i="6"/>
  <c r="C8" i="6" s="1"/>
  <c r="B2" i="6"/>
  <c r="D14" i="5"/>
  <c r="E14" i="5"/>
  <c r="C14" i="5"/>
  <c r="C4" i="5"/>
  <c r="D4" i="5"/>
  <c r="E4" i="5"/>
  <c r="C5" i="5"/>
  <c r="D5" i="5"/>
  <c r="E5" i="5"/>
  <c r="C6" i="5"/>
  <c r="D6" i="5"/>
  <c r="E6" i="5"/>
  <c r="C7" i="5"/>
  <c r="D7" i="5"/>
  <c r="E7" i="5"/>
  <c r="C8" i="5"/>
  <c r="F8" i="5" s="1"/>
  <c r="D8" i="5"/>
  <c r="E8" i="5"/>
  <c r="C9" i="5"/>
  <c r="F9" i="5" s="1"/>
  <c r="D9" i="5"/>
  <c r="E9" i="5"/>
  <c r="I9" i="5" s="1"/>
  <c r="C10" i="5"/>
  <c r="F10" i="5" s="1"/>
  <c r="D10" i="5"/>
  <c r="E10" i="5"/>
  <c r="I10" i="5" s="1"/>
  <c r="C11" i="5"/>
  <c r="F11" i="5" s="1"/>
  <c r="D11" i="5"/>
  <c r="E11" i="5"/>
  <c r="C12" i="5"/>
  <c r="D12" i="5"/>
  <c r="E12" i="5"/>
  <c r="C13" i="5"/>
  <c r="D13" i="5"/>
  <c r="E13" i="5"/>
  <c r="D3" i="5"/>
  <c r="E3" i="5"/>
  <c r="C3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B8" i="6" l="1"/>
  <c r="H5" i="5"/>
  <c r="G13" i="5"/>
  <c r="H10" i="5"/>
  <c r="I12" i="5"/>
  <c r="H12" i="5"/>
  <c r="G7" i="5"/>
  <c r="H4" i="5"/>
  <c r="G12" i="5"/>
  <c r="H9" i="5"/>
  <c r="H13" i="5"/>
  <c r="I3" i="5"/>
  <c r="I11" i="5"/>
  <c r="H11" i="5"/>
  <c r="I8" i="5"/>
  <c r="I13" i="5"/>
  <c r="H8" i="5"/>
  <c r="F3" i="5"/>
  <c r="G3" i="5" s="1"/>
  <c r="F7" i="5"/>
  <c r="I7" i="5" s="1"/>
  <c r="G11" i="5"/>
  <c r="F14" i="5"/>
  <c r="I14" i="5" s="1"/>
  <c r="F6" i="5"/>
  <c r="H6" i="5" s="1"/>
  <c r="G10" i="5"/>
  <c r="F13" i="5"/>
  <c r="F5" i="5"/>
  <c r="I5" i="5" s="1"/>
  <c r="G9" i="5"/>
  <c r="F12" i="5"/>
  <c r="F4" i="5"/>
  <c r="I4" i="5" s="1"/>
  <c r="G8" i="5"/>
  <c r="G6" i="5" l="1"/>
  <c r="G4" i="5"/>
  <c r="I6" i="5"/>
  <c r="H7" i="5"/>
  <c r="H3" i="5"/>
  <c r="H14" i="5"/>
  <c r="G14" i="5"/>
  <c r="G5" i="5"/>
</calcChain>
</file>

<file path=xl/sharedStrings.xml><?xml version="1.0" encoding="utf-8"?>
<sst xmlns="http://schemas.openxmlformats.org/spreadsheetml/2006/main" count="29434" uniqueCount="8410">
  <si>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</si>
  <si>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</si>
  <si>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</si>
  <si>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</si>
  <si>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</si>
  <si>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</si>
  <si>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</si>
  <si>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</si>
  <si>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</si>
  <si>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</si>
  <si>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</si>
  <si>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</si>
  <si>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</si>
  <si>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</si>
  <si>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</si>
  <si>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</si>
  <si>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</si>
  <si>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</si>
  <si>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</si>
  <si>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</si>
  <si>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</si>
  <si>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</si>
  <si>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</si>
  <si>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</si>
  <si>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</si>
  <si>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</si>
  <si>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</si>
  <si>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</si>
  <si>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</si>
  <si>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</si>
  <si>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</si>
  <si>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</si>
  <si>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</si>
  <si>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</si>
  <si>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</si>
  <si>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</si>
  <si>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</si>
  <si>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</si>
  <si>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</si>
  <si>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</si>
  <si>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</si>
  <si>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</si>
  <si>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</si>
  <si>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</si>
  <si>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</si>
  <si>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</si>
  <si>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</si>
  <si>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</si>
  <si>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</si>
  <si>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</si>
  <si>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</si>
  <si>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</si>
  <si>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</si>
  <si>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</si>
  <si>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</si>
  <si>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</si>
  <si>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</si>
  <si>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</si>
  <si>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</si>
  <si>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</si>
  <si>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</si>
  <si>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</si>
  <si>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</si>
  <si>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</si>
  <si>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</si>
  <si>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</si>
  <si>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</si>
  <si>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</si>
  <si>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</si>
  <si>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</si>
  <si>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</si>
  <si>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</si>
  <si>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</si>
  <si>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</si>
  <si>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</si>
  <si>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</si>
  <si>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</si>
  <si>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</si>
  <si>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</si>
  <si>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</si>
  <si>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</si>
  <si>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</si>
  <si>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</si>
  <si>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</si>
  <si>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</si>
  <si>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</si>
  <si>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</si>
  <si>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</si>
  <si>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</si>
  <si>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</si>
  <si>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</si>
  <si>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</si>
  <si>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</si>
  <si>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</si>
  <si>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</si>
  <si>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</si>
  <si>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</si>
  <si>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</si>
  <si>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</si>
  <si>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</si>
  <si>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</si>
  <si>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</si>
  <si>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</si>
  <si>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</si>
  <si>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</si>
  <si>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</si>
  <si>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</si>
  <si>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</si>
  <si>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</si>
  <si>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</si>
  <si>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</si>
  <si>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</si>
  <si>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</si>
  <si>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</si>
  <si>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</si>
  <si>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</si>
  <si>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</si>
  <si>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</si>
  <si>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</si>
  <si>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</si>
  <si>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</si>
  <si>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</si>
  <si>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</si>
  <si>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</si>
  <si>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</si>
  <si>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</si>
  <si>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</si>
  <si>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</si>
  <si>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</si>
  <si>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</si>
  <si>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</si>
  <si>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</si>
  <si>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</si>
  <si>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</si>
  <si>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</si>
  <si>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</si>
  <si>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</si>
  <si>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</si>
  <si>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</si>
  <si>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</si>
  <si>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</si>
  <si>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</si>
  <si>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</si>
  <si>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</si>
  <si>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</si>
  <si>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</si>
  <si>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</si>
  <si>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</si>
  <si>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</si>
  <si>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</si>
  <si>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</si>
  <si>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</si>
  <si>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</si>
  <si>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</si>
  <si>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</si>
  <si>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</si>
  <si>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</si>
  <si>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</si>
  <si>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</si>
  <si>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</si>
  <si>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</si>
  <si>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</si>
  <si>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</si>
  <si>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</si>
  <si>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</si>
  <si>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</si>
  <si>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</si>
  <si>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</si>
  <si>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</si>
  <si>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</si>
  <si>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</si>
  <si>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</si>
  <si>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</si>
  <si>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</si>
  <si>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</si>
  <si>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</si>
  <si>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</si>
  <si>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</si>
  <si>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</si>
  <si>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</si>
  <si>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</si>
  <si>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</si>
  <si>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</si>
  <si>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</si>
  <si>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</si>
  <si>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</si>
  <si>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</si>
  <si>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</si>
  <si>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</si>
  <si>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</si>
  <si>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</si>
  <si>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</si>
  <si>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</si>
  <si>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</si>
  <si>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</si>
  <si>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</si>
  <si>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</si>
  <si>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</si>
  <si>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</si>
  <si>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</si>
  <si>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</si>
  <si>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</si>
  <si>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</si>
  <si>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</si>
  <si>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</si>
  <si>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</si>
  <si>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</si>
  <si>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</si>
  <si>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</si>
  <si>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</si>
  <si>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</si>
  <si>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</si>
  <si>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</si>
  <si>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</si>
  <si>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</si>
  <si>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</si>
  <si>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</si>
  <si>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</si>
  <si>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</si>
  <si>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</si>
  <si>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</si>
  <si>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</si>
  <si>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</si>
  <si>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</si>
  <si>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</si>
  <si>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</si>
  <si>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</si>
  <si>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</si>
  <si>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</si>
  <si>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</si>
  <si>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</si>
  <si>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</si>
  <si>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</si>
  <si>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</si>
  <si>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</si>
  <si>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</si>
  <si>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</si>
  <si>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</si>
  <si>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</si>
  <si>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</si>
  <si>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</si>
  <si>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</si>
  <si>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</si>
  <si>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</si>
  <si>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</si>
  <si>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</si>
  <si>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</si>
  <si>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</si>
  <si>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</si>
  <si>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</si>
  <si>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</si>
  <si>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</si>
  <si>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</si>
  <si>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</si>
  <si>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</si>
  <si>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</si>
  <si>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</si>
  <si>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</si>
  <si>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</si>
  <si>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</si>
  <si>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</si>
  <si>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</si>
  <si>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</si>
  <si>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</si>
  <si>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</si>
  <si>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</si>
  <si>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</si>
  <si>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</si>
  <si>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</si>
  <si>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</si>
  <si>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</si>
  <si>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</si>
  <si>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</si>
  <si>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</si>
  <si>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</si>
  <si>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</si>
  <si>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</si>
  <si>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</si>
  <si>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</si>
  <si>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</si>
  <si>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</si>
  <si>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</si>
  <si>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</si>
  <si>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</si>
  <si>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</si>
  <si>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</si>
  <si>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</si>
  <si>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</si>
  <si>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</si>
  <si>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</si>
  <si>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</si>
  <si>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</si>
  <si>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</si>
  <si>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</si>
  <si>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</si>
  <si>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</si>
  <si>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</si>
  <si>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</si>
  <si>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</si>
  <si>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</si>
  <si>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</si>
  <si>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</si>
  <si>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</si>
  <si>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</si>
  <si>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</si>
  <si>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</si>
  <si>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</si>
  <si>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</si>
  <si>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</si>
  <si>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</si>
  <si>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</si>
  <si>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</si>
  <si>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</si>
  <si>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</si>
  <si>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</si>
  <si>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</si>
  <si>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</si>
  <si>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</si>
  <si>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</si>
  <si>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</si>
  <si>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</si>
  <si>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</si>
  <si>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</si>
  <si>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</si>
  <si>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</si>
  <si>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</si>
  <si>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</si>
  <si>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</si>
  <si>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</si>
  <si>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</si>
  <si>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</si>
  <si>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</si>
  <si>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</si>
  <si>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</si>
  <si>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</si>
  <si>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</si>
  <si>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</si>
  <si>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</si>
  <si>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</si>
  <si>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</si>
  <si>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</si>
  <si>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</si>
  <si>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</si>
  <si>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</si>
  <si>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</si>
  <si>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</si>
  <si>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</si>
  <si>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</si>
  <si>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</si>
  <si>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</si>
  <si>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</si>
  <si>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</si>
  <si>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</si>
  <si>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</si>
  <si>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</si>
  <si>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</si>
  <si>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</si>
  <si>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</si>
  <si>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</si>
  <si>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</si>
  <si>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</si>
  <si>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</si>
  <si>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</si>
  <si>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</si>
  <si>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</si>
  <si>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</si>
  <si>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</si>
  <si>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</si>
  <si>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</si>
  <si>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</si>
  <si>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</si>
  <si>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</si>
  <si>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</si>
  <si>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</si>
  <si>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</si>
  <si>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</si>
  <si>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</si>
  <si>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</si>
  <si>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</si>
  <si>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</si>
  <si>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</si>
  <si>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</si>
  <si>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</si>
  <si>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</si>
  <si>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</si>
  <si>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</si>
  <si>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</si>
  <si>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</si>
  <si>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</si>
  <si>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</si>
  <si>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</si>
  <si>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</si>
  <si>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</si>
  <si>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</si>
  <si>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</si>
  <si>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</si>
  <si>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</si>
  <si>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</si>
  <si>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</si>
  <si>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</si>
  <si>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</si>
  <si>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</si>
  <si>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</si>
  <si>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</si>
  <si>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</si>
  <si>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</si>
  <si>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</si>
  <si>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</si>
  <si>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</si>
  <si>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</si>
  <si>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</si>
  <si>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</si>
  <si>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</si>
  <si>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</si>
  <si>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</si>
  <si>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</si>
  <si>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</si>
  <si>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</si>
  <si>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</si>
  <si>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</si>
  <si>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</si>
  <si>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</si>
  <si>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</si>
  <si>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</si>
  <si>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</si>
  <si>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</si>
  <si>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</si>
  <si>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</si>
  <si>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</si>
  <si>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</si>
  <si>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</si>
  <si>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</si>
  <si>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</si>
  <si>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</si>
  <si>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</si>
  <si>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</si>
  <si>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</si>
  <si>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</si>
  <si>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</si>
  <si>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</si>
  <si>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</si>
  <si>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</si>
  <si>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</si>
  <si>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</si>
  <si>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</si>
  <si>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</si>
  <si>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</si>
  <si>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</si>
  <si>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</si>
  <si>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</si>
  <si>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</si>
  <si>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</si>
  <si>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</si>
  <si>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</si>
  <si>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</si>
  <si>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</si>
  <si>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</si>
  <si>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</si>
  <si>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</si>
  <si>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</si>
  <si>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</si>
  <si>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</si>
  <si>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</si>
  <si>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</si>
  <si>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</si>
  <si>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</si>
  <si>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</si>
  <si>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</si>
  <si>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</si>
  <si>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</si>
  <si>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</si>
  <si>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</si>
  <si>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</si>
  <si>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</si>
  <si>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</si>
  <si>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</si>
  <si>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</si>
  <si>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</si>
  <si>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</si>
  <si>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</si>
  <si>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</si>
  <si>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</si>
  <si>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</si>
  <si>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</si>
  <si>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</si>
  <si>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</si>
  <si>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</si>
  <si>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</si>
  <si>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</si>
  <si>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</si>
  <si>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</si>
  <si>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</si>
  <si>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</si>
  <si>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</si>
  <si>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</si>
  <si>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</si>
  <si>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</si>
  <si>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</si>
  <si>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</si>
  <si>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</si>
  <si>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</si>
  <si>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</si>
  <si>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</si>
  <si>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</si>
  <si>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</si>
  <si>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</si>
  <si>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</si>
  <si>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</si>
  <si>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</si>
  <si>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</si>
  <si>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</si>
  <si>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</si>
  <si>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</si>
  <si>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</si>
  <si>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</si>
  <si>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</si>
  <si>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</si>
  <si>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</si>
  <si>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</si>
  <si>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</si>
  <si>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</si>
  <si>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</si>
  <si>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</si>
  <si>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</si>
  <si>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</si>
  <si>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</si>
  <si>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</si>
  <si>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</si>
  <si>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</si>
  <si>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</si>
  <si>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</si>
  <si>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</si>
  <si>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</si>
  <si>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</si>
  <si>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</si>
  <si>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</si>
  <si>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</si>
  <si>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</si>
  <si>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</si>
  <si>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</si>
  <si>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</si>
  <si>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</si>
  <si>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</si>
  <si>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</si>
  <si>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</si>
  <si>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</si>
  <si>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</si>
  <si>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</si>
  <si>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</si>
  <si>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</si>
  <si>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</si>
  <si>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</si>
  <si>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</si>
  <si>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</si>
  <si>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</si>
  <si>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</si>
  <si>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</si>
  <si>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</si>
  <si>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</si>
  <si>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</si>
  <si>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</si>
  <si>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</si>
  <si>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</si>
  <si>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</si>
  <si>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</si>
  <si>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</si>
  <si>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</si>
  <si>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</si>
  <si>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</si>
  <si>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</si>
  <si>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</si>
  <si>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</si>
  <si>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</si>
  <si>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</si>
  <si>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</si>
  <si>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</si>
  <si>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</si>
  <si>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</si>
  <si>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</si>
  <si>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</si>
  <si>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</si>
  <si>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</si>
  <si>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</si>
  <si>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</si>
  <si>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</si>
  <si>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</si>
  <si>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</si>
  <si>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</si>
  <si>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</si>
  <si>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</si>
  <si>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</si>
  <si>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</si>
  <si>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</si>
  <si>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</si>
  <si>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</si>
  <si>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</si>
  <si>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</si>
  <si>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</si>
  <si>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</si>
  <si>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</si>
  <si>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</si>
  <si>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</si>
  <si>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</si>
  <si>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</si>
  <si>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</si>
  <si>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</si>
  <si>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</si>
  <si>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</si>
  <si>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</si>
  <si>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</si>
  <si>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</si>
  <si>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</si>
  <si>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</si>
  <si>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</si>
  <si>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</si>
  <si>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</si>
  <si>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</si>
  <si>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</si>
  <si>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</si>
  <si>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</si>
  <si>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</si>
  <si>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</si>
  <si>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</si>
  <si>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</si>
  <si>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</si>
  <si>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</si>
  <si>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</si>
  <si>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</si>
  <si>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</si>
  <si>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</si>
  <si>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</si>
  <si>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</si>
  <si>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</si>
  <si>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</si>
  <si>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</si>
  <si>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</si>
  <si>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</si>
  <si>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</si>
  <si>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</si>
  <si>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</si>
  <si>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</si>
  <si>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</si>
  <si>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</si>
  <si>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</si>
  <si>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</si>
  <si>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</si>
  <si>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</si>
  <si>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</si>
  <si>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</si>
  <si>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</si>
  <si>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</si>
  <si>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</si>
  <si>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</si>
  <si>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</si>
  <si>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</si>
  <si>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</si>
  <si>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</si>
  <si>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</si>
  <si>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</si>
  <si>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</si>
  <si>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</si>
  <si>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</si>
  <si>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</si>
  <si>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</si>
  <si>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</si>
  <si>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</si>
  <si>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</si>
  <si>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</si>
  <si>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</si>
  <si>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</si>
  <si>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</si>
  <si>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</si>
  <si>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</si>
  <si>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</si>
  <si>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</si>
  <si>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</si>
  <si>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</si>
  <si>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</si>
  <si>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</si>
  <si>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</si>
  <si>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</si>
  <si>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</si>
  <si>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</si>
  <si>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</si>
  <si>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</si>
  <si>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</si>
  <si>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</si>
  <si>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</si>
  <si>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</si>
  <si>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</si>
  <si>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</si>
  <si>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</si>
  <si>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</si>
  <si>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</si>
  <si>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</si>
  <si>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</si>
  <si>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</si>
  <si>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</si>
  <si>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</si>
  <si>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</si>
  <si>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</si>
  <si>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</si>
  <si>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</si>
  <si>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</si>
  <si>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</si>
  <si>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</si>
  <si>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</si>
  <si>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</si>
  <si>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</si>
  <si>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</si>
  <si>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</si>
  <si>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</si>
  <si>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</si>
  <si>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</si>
  <si>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</si>
  <si>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</si>
  <si>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</si>
  <si>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</si>
  <si>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</si>
  <si>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</si>
  <si>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</si>
  <si>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</si>
  <si>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</si>
  <si>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</si>
  <si>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</si>
  <si>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</si>
  <si>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</si>
  <si>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</si>
  <si>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</si>
  <si>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</si>
  <si>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</si>
  <si>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</si>
  <si>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</si>
  <si>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</si>
  <si>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</si>
  <si>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</si>
  <si>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</si>
  <si>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</si>
  <si>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</si>
  <si>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</si>
  <si>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</si>
  <si>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</si>
  <si>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</si>
  <si>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</si>
  <si>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</si>
  <si>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</si>
  <si>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</si>
  <si>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</si>
  <si>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</si>
  <si>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</si>
  <si>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</si>
  <si>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</si>
  <si>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</si>
  <si>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</si>
  <si>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</si>
  <si>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</si>
  <si>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</si>
  <si>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</si>
  <si>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</si>
  <si>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</si>
  <si>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</si>
  <si>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</si>
  <si>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</si>
  <si>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</si>
  <si>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</si>
  <si>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</si>
  <si>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</si>
  <si>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</si>
  <si>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</si>
  <si>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</si>
  <si>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</si>
  <si>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</si>
  <si>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</si>
  <si>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</si>
  <si>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</si>
  <si>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</si>
  <si>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</si>
  <si>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</si>
  <si>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</si>
  <si>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</si>
  <si>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</si>
  <si>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</si>
  <si>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</si>
  <si>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</si>
  <si>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</si>
  <si>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</si>
  <si>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</si>
  <si>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</si>
  <si>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</si>
  <si>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</si>
  <si>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</si>
  <si>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</si>
  <si>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</si>
  <si>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</si>
  <si>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</si>
  <si>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</si>
  <si>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</si>
  <si>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</si>
  <si>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</si>
  <si>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</si>
  <si>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</si>
  <si>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</si>
  <si>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</si>
  <si>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</si>
  <si>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</si>
  <si>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</si>
  <si>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</si>
  <si>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</si>
  <si>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</si>
  <si>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</si>
  <si>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</si>
  <si>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</si>
  <si>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</si>
  <si>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</si>
  <si>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</si>
  <si>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</si>
  <si>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</si>
  <si>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</si>
  <si>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</si>
  <si>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</si>
  <si>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</si>
  <si>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</si>
  <si>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</si>
  <si>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</si>
  <si>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</si>
  <si>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</si>
  <si>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</si>
  <si>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</si>
  <si>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</si>
  <si>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</si>
  <si>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</si>
  <si>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</si>
  <si>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</si>
  <si>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</si>
  <si>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</si>
  <si>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</si>
  <si>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</si>
  <si>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</si>
  <si>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</si>
  <si>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</si>
  <si>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</si>
  <si>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</si>
  <si>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</si>
  <si>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</si>
  <si>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</si>
  <si>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</si>
  <si>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</si>
  <si>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</si>
  <si>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</si>
  <si>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</si>
  <si>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</si>
  <si>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</si>
  <si>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</si>
  <si>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</si>
  <si>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</si>
  <si>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</si>
  <si>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</si>
  <si>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</si>
  <si>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</si>
  <si>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</si>
  <si>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</si>
  <si>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</si>
  <si>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</si>
  <si>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</si>
  <si>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</si>
  <si>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</si>
  <si>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</si>
  <si>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</si>
  <si>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</si>
  <si>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</si>
  <si>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</si>
  <si>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</si>
  <si>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</si>
  <si>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</si>
  <si>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</si>
  <si>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</si>
  <si>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</si>
  <si>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</si>
  <si>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</si>
  <si>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</si>
  <si>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</si>
  <si>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</si>
  <si>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</si>
  <si>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</si>
  <si>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</si>
  <si>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</si>
  <si>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</si>
  <si>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</si>
  <si>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</si>
  <si>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</si>
  <si>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</si>
  <si>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</si>
  <si>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</si>
  <si>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</si>
  <si>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</si>
  <si>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</si>
  <si>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</si>
  <si>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</si>
  <si>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</si>
  <si>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</si>
  <si>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</si>
  <si>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</si>
  <si>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</si>
  <si>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</si>
  <si>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</si>
  <si>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</si>
  <si>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</si>
  <si>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</si>
  <si>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</si>
  <si>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</si>
  <si>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</si>
  <si>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</si>
  <si>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</si>
  <si>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</si>
  <si>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</si>
  <si>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</si>
  <si>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</si>
  <si>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</si>
  <si>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</si>
  <si>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</si>
  <si>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</si>
  <si>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</si>
  <si>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</si>
  <si>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</si>
  <si>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</si>
  <si>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</si>
  <si>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</si>
  <si>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</si>
  <si>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</si>
  <si>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</si>
  <si>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</si>
  <si>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</si>
  <si>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</si>
  <si>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</si>
  <si>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</si>
  <si>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</si>
  <si>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</si>
  <si>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</si>
  <si>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</si>
  <si>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</si>
  <si>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</si>
  <si>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</si>
  <si>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</si>
  <si>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</si>
  <si>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</si>
  <si>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</si>
  <si>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</si>
  <si>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</si>
  <si>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</si>
  <si>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</si>
  <si>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</si>
  <si>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</si>
  <si>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</si>
  <si>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</si>
  <si>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</si>
  <si>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</si>
  <si>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</si>
  <si>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</si>
  <si>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</si>
  <si>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</si>
  <si>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</si>
  <si>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</si>
  <si>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</si>
  <si>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</si>
  <si>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</si>
  <si>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</si>
  <si>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</si>
  <si>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</si>
  <si>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</si>
  <si>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</si>
  <si>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</si>
  <si>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</si>
  <si>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</si>
  <si>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</si>
  <si>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</si>
  <si>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</si>
  <si>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</si>
  <si>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</si>
  <si>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</si>
  <si>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</si>
  <si>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</si>
  <si>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</si>
  <si>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</si>
  <si>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</si>
  <si>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</si>
  <si>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</si>
  <si>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</si>
  <si>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</si>
  <si>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</si>
  <si>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</si>
  <si>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</si>
  <si>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</si>
  <si>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</si>
  <si>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</si>
  <si>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</si>
  <si>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</si>
  <si>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</si>
  <si>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</si>
  <si>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</si>
  <si>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</si>
  <si>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</si>
  <si>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</si>
  <si>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</si>
  <si>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</si>
  <si>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</si>
  <si>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</si>
  <si>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</si>
  <si>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</si>
  <si>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</si>
  <si>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</si>
  <si>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</si>
  <si>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</si>
  <si>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</si>
  <si>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</si>
  <si>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</si>
  <si>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</si>
  <si>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</si>
  <si>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</si>
  <si>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</si>
  <si>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</si>
  <si>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</si>
  <si>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</si>
  <si>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</si>
  <si>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</si>
  <si>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</si>
  <si>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</si>
  <si>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</si>
  <si>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</si>
  <si>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</si>
  <si>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</si>
  <si>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</si>
  <si>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</si>
  <si>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</si>
  <si>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</si>
  <si>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</si>
  <si>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</si>
  <si>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</si>
  <si>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</si>
  <si>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</si>
  <si>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</si>
  <si>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</si>
  <si>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</si>
  <si>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</si>
  <si>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</si>
  <si>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</si>
  <si>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</si>
  <si>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</si>
  <si>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</si>
  <si>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</si>
  <si>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</si>
  <si>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</si>
  <si>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</si>
  <si>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</si>
  <si>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</si>
  <si>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</si>
  <si>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</si>
  <si>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</si>
  <si>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</si>
  <si>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</si>
  <si>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</si>
  <si>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</si>
  <si>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</si>
  <si>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</si>
  <si>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</si>
  <si>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</si>
  <si>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</si>
  <si>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</si>
  <si>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</si>
  <si>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</si>
  <si>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</si>
  <si>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</si>
  <si>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</si>
  <si>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</si>
  <si>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</si>
  <si>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</si>
  <si>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</si>
  <si>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</si>
  <si>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</si>
  <si>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</si>
  <si>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</si>
  <si>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</si>
  <si>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</si>
  <si>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</si>
  <si>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</si>
  <si>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</si>
  <si>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</si>
  <si>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</si>
  <si>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</si>
  <si>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</si>
  <si>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</si>
  <si>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</si>
  <si>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</si>
  <si>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</si>
  <si>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</si>
  <si>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</si>
  <si>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</si>
  <si>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</si>
  <si>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</si>
  <si>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</si>
  <si>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</si>
  <si>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</si>
  <si>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</si>
  <si>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</si>
  <si>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</si>
  <si>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</si>
  <si>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</si>
  <si>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</si>
  <si>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</si>
  <si>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</si>
  <si>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</si>
  <si>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</si>
  <si>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</si>
  <si>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</si>
  <si>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</si>
  <si>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</si>
  <si>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</si>
  <si>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</si>
  <si>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</si>
  <si>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</si>
  <si>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</si>
  <si>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</si>
  <si>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</si>
  <si>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</si>
  <si>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</si>
  <si>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</si>
  <si>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</si>
  <si>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</si>
  <si>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</si>
  <si>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</si>
  <si>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</si>
  <si>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</si>
  <si>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</si>
  <si>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</si>
  <si>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</si>
  <si>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</si>
  <si>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</si>
  <si>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</si>
  <si>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</si>
  <si>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</si>
  <si>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</si>
  <si>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</si>
  <si>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</si>
  <si>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</si>
  <si>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</si>
  <si>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</si>
  <si>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</si>
  <si>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</si>
  <si>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</si>
  <si>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</si>
  <si>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</si>
  <si>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</si>
  <si>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</si>
  <si>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</si>
  <si>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</si>
  <si>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</si>
  <si>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</si>
  <si>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</si>
  <si>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</si>
  <si>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</si>
  <si>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</si>
  <si>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</si>
  <si>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</si>
  <si>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</si>
  <si>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</si>
  <si>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</si>
  <si>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</si>
  <si>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</si>
  <si>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</si>
  <si>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</si>
  <si>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</si>
  <si>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</si>
  <si>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</si>
  <si>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</si>
  <si>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</si>
  <si>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</si>
  <si>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</si>
  <si>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</si>
  <si>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</si>
  <si>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</si>
  <si>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</si>
  <si>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</si>
  <si>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</si>
  <si>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</si>
  <si>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</si>
  <si>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</si>
  <si>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</si>
  <si>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</si>
  <si>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</si>
  <si>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</si>
  <si>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</si>
  <si>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</si>
  <si>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</si>
  <si>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</si>
  <si>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</si>
  <si>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</si>
  <si>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</si>
  <si>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</si>
  <si>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</si>
  <si>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</si>
  <si>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</si>
  <si>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</si>
  <si>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</si>
  <si>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</si>
  <si>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</si>
  <si>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</si>
  <si>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</si>
  <si>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</si>
  <si>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</si>
  <si>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</si>
  <si>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</si>
  <si>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</si>
  <si>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</si>
  <si>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</si>
  <si>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</si>
  <si>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</si>
  <si>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</si>
  <si>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</si>
  <si>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</si>
  <si>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</si>
  <si>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</si>
  <si>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</si>
  <si>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</si>
  <si>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</si>
  <si>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</si>
  <si>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</si>
  <si>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</si>
  <si>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</si>
  <si>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</si>
  <si>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</si>
  <si>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</si>
  <si>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</si>
  <si>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</si>
  <si>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</si>
  <si>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</si>
  <si>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</si>
  <si>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</si>
  <si>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</si>
  <si>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</si>
  <si>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</si>
  <si>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</si>
  <si>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</si>
  <si>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</si>
  <si>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</si>
  <si>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</si>
  <si>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</si>
  <si>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</si>
  <si>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</si>
  <si>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</si>
  <si>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</si>
  <si>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</si>
  <si>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</si>
  <si>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</si>
  <si>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</si>
  <si>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</si>
  <si>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</si>
  <si>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</si>
  <si>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</si>
  <si>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</si>
  <si>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</si>
  <si>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</si>
  <si>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</si>
  <si>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</si>
  <si>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</si>
  <si>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</si>
  <si>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</si>
  <si>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</si>
  <si>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</si>
  <si>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</si>
  <si>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</si>
  <si>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</si>
  <si>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</si>
  <si>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</si>
  <si>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</si>
  <si>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</si>
  <si>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</si>
  <si>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</si>
  <si>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</si>
  <si>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</si>
  <si>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</si>
  <si>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</si>
  <si>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</si>
  <si>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</si>
  <si>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</si>
  <si>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</si>
  <si>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</si>
  <si>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</si>
  <si>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</si>
  <si>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</si>
  <si>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</si>
  <si>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</si>
  <si>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</si>
  <si>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</si>
  <si>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</si>
  <si>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</si>
  <si>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</si>
  <si>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</si>
  <si>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</si>
  <si>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</si>
  <si>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</si>
  <si>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</si>
  <si>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</si>
  <si>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</si>
  <si>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</si>
  <si>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</si>
  <si>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</si>
  <si>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</si>
  <si>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</si>
  <si>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</si>
  <si>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</si>
  <si>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</si>
  <si>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</si>
  <si>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</si>
  <si>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</si>
  <si>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</si>
  <si>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</si>
  <si>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</si>
  <si>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</si>
  <si>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</si>
  <si>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</si>
  <si>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</si>
  <si>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</si>
  <si>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</si>
  <si>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</si>
  <si>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</si>
  <si>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</si>
  <si>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</si>
  <si>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</si>
  <si>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</si>
  <si>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</si>
  <si>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</si>
  <si>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</si>
  <si>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</si>
  <si>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</si>
  <si>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</si>
  <si>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</si>
  <si>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</si>
  <si>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</si>
  <si>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</si>
  <si>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</si>
  <si>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</si>
  <si>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</si>
  <si>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</si>
  <si>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</si>
  <si>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</si>
  <si>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</si>
  <si>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</si>
  <si>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</si>
  <si>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</si>
  <si>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</si>
  <si>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</si>
  <si>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</si>
  <si>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</si>
  <si>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</si>
  <si>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</si>
  <si>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</si>
  <si>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</si>
  <si>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</si>
  <si>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</si>
  <si>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</si>
  <si>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</si>
  <si>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</si>
  <si>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</si>
  <si>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</si>
  <si>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</si>
  <si>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</si>
  <si>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</si>
  <si>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</si>
  <si>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</si>
  <si>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</si>
  <si>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</si>
  <si>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</si>
  <si>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</si>
  <si>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</si>
  <si>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</si>
  <si>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</si>
  <si>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</si>
  <si>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</si>
  <si>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</si>
  <si>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</si>
  <si>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</si>
  <si>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</si>
  <si>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</si>
  <si>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</si>
  <si>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</si>
  <si>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</si>
  <si>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</si>
  <si>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</si>
  <si>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</si>
  <si>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</si>
  <si>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</si>
  <si>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</si>
  <si>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</si>
  <si>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</si>
  <si>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</si>
  <si>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</si>
  <si>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</si>
  <si>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</si>
  <si>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</si>
  <si>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</si>
  <si>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</si>
  <si>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</si>
  <si>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</si>
  <si>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</si>
  <si>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</si>
  <si>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</si>
  <si>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</si>
  <si>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</si>
  <si>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</si>
  <si>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</si>
  <si>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</si>
  <si>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</si>
  <si>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</si>
  <si>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</si>
  <si>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</si>
  <si>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</si>
  <si>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</si>
  <si>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</si>
  <si>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</si>
  <si>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</si>
  <si>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</si>
  <si>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</si>
  <si>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</si>
  <si>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</si>
  <si>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</si>
  <si>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</si>
  <si>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</si>
  <si>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</si>
  <si>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</si>
  <si>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</si>
  <si>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</si>
  <si>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</si>
  <si>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</si>
  <si>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</si>
  <si>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</si>
  <si>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</si>
  <si>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</si>
  <si>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</si>
  <si>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</si>
  <si>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</si>
  <si>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</si>
  <si>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</si>
  <si>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</si>
  <si>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</si>
  <si>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</si>
  <si>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</si>
  <si>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</si>
  <si>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</si>
  <si>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</si>
  <si>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</si>
  <si>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</si>
  <si>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</si>
  <si>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</si>
  <si>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</si>
  <si>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</si>
  <si>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</si>
  <si>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</si>
  <si>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</si>
  <si>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</si>
  <si>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</si>
  <si>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</si>
  <si>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</si>
  <si>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</si>
  <si>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</si>
  <si>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</si>
  <si>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</si>
  <si>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</si>
  <si>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</si>
  <si>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</si>
  <si>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</si>
  <si>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</si>
  <si>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</si>
  <si>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</si>
  <si>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</si>
  <si>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</si>
  <si>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</si>
  <si>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</si>
  <si>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</si>
  <si>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</si>
  <si>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</si>
  <si>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</si>
  <si>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</si>
  <si>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</si>
  <si>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</si>
  <si>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</si>
  <si>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</si>
  <si>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</si>
  <si>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</si>
  <si>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</si>
  <si>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</si>
  <si>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</si>
  <si>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</si>
  <si>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</si>
  <si>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</si>
  <si>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</si>
  <si>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</si>
  <si>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</si>
  <si>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</si>
  <si>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</si>
  <si>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</si>
  <si>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</si>
  <si>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</si>
  <si>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</si>
  <si>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</si>
  <si>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</si>
  <si>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</si>
  <si>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</si>
  <si>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</si>
  <si>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</si>
  <si>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</si>
  <si>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</si>
  <si>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</si>
  <si>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</si>
  <si>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</si>
  <si>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</si>
  <si>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</si>
  <si>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</si>
  <si>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</si>
  <si>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</si>
  <si>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</si>
  <si>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</si>
  <si>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</si>
  <si>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</si>
  <si>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</si>
  <si>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</si>
  <si>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</si>
  <si>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</si>
  <si>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</si>
  <si>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</si>
  <si>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</si>
  <si>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</si>
  <si>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</si>
  <si>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</si>
  <si>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</si>
  <si>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</si>
  <si>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</si>
  <si>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</si>
  <si>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</si>
  <si>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</si>
  <si>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</si>
  <si>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</si>
  <si>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</si>
  <si>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</si>
  <si>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</si>
  <si>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</si>
  <si>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</si>
  <si>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</si>
  <si>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</si>
  <si>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</si>
  <si>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</si>
  <si>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</si>
  <si>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</si>
  <si>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</si>
  <si>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</si>
  <si>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</si>
  <si>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</si>
  <si>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</si>
  <si>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</si>
  <si>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</si>
  <si>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</si>
  <si>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</si>
  <si>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</si>
  <si>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</si>
  <si>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</si>
  <si>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</si>
  <si>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</si>
  <si>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</si>
  <si>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</si>
  <si>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</si>
  <si>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</si>
  <si>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</si>
  <si>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</si>
  <si>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</si>
  <si>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</si>
  <si>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</si>
  <si>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</si>
  <si>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</si>
  <si>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</si>
  <si>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</si>
  <si>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</si>
  <si>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</si>
  <si>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</si>
  <si>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</si>
  <si>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</si>
  <si>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</si>
  <si>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</si>
  <si>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</si>
  <si>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</si>
  <si>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</si>
  <si>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</si>
  <si>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</si>
  <si>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</si>
  <si>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</si>
  <si>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</si>
  <si>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</si>
  <si>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</si>
  <si>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</si>
  <si>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</si>
  <si>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</si>
  <si>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</si>
  <si>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</si>
  <si>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</si>
  <si>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</si>
  <si>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</si>
  <si>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</si>
  <si>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</si>
  <si>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</si>
  <si>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</si>
  <si>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</si>
  <si>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</si>
  <si>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</si>
  <si>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</si>
  <si>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</si>
  <si>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</si>
  <si>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</si>
  <si>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</si>
  <si>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</si>
  <si>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</si>
  <si>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</si>
  <si>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</si>
  <si>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</si>
  <si>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</si>
  <si>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</si>
  <si>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</si>
  <si>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</si>
  <si>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</si>
  <si>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</si>
  <si>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</si>
  <si>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</si>
  <si>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</si>
  <si>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</si>
  <si>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</si>
  <si>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</si>
  <si>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</si>
  <si>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</si>
  <si>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</si>
  <si>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</si>
  <si>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</si>
  <si>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</si>
  <si>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</si>
  <si>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</si>
  <si>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</si>
  <si>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</si>
  <si>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</si>
  <si>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</si>
  <si>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</si>
  <si>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</si>
  <si>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</si>
  <si>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</si>
  <si>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</si>
  <si>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</si>
  <si>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</si>
  <si>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</si>
  <si>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</si>
  <si>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</si>
  <si>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</si>
  <si>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</si>
  <si>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</si>
  <si>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</si>
  <si>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</si>
  <si>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</si>
  <si>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</si>
  <si>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</si>
  <si>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</si>
  <si>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</si>
  <si>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</si>
  <si>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</si>
  <si>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</si>
  <si>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</si>
  <si>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</si>
  <si>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</si>
  <si>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</si>
  <si>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</si>
  <si>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</si>
  <si>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</si>
  <si>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</si>
  <si>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</si>
  <si>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</si>
  <si>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</si>
  <si>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</si>
  <si>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</si>
  <si>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</si>
  <si>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</si>
  <si>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</si>
  <si>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</si>
  <si>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</si>
  <si>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</si>
  <si>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</si>
  <si>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</si>
  <si>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</si>
  <si>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</si>
  <si>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</si>
  <si>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</si>
  <si>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</si>
  <si>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</si>
  <si>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</si>
  <si>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</si>
  <si>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</si>
  <si>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</si>
  <si>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</si>
  <si>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</si>
  <si>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</si>
  <si>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</si>
  <si>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</si>
  <si>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</si>
  <si>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</si>
  <si>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</si>
  <si>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</si>
  <si>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</si>
  <si>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</si>
  <si>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</si>
  <si>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</si>
  <si>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</si>
  <si>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</si>
  <si>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</si>
  <si>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</si>
  <si>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</si>
  <si>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</si>
  <si>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</si>
  <si>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</si>
  <si>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</si>
  <si>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</si>
  <si>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</si>
  <si>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</si>
  <si>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</si>
  <si>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</si>
  <si>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</si>
  <si>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</si>
  <si>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</si>
  <si>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</si>
  <si>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</si>
  <si>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</si>
  <si>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</si>
  <si>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</si>
  <si>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</si>
  <si>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</si>
  <si>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</si>
  <si>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</si>
  <si>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</si>
  <si>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</si>
  <si>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</si>
  <si>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</si>
  <si>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</si>
  <si>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</si>
  <si>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</si>
  <si>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</si>
  <si>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</si>
  <si>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</si>
  <si>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</si>
  <si>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</si>
  <si>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</si>
  <si>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</si>
  <si>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</si>
  <si>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</si>
  <si>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</si>
  <si>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</si>
  <si>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</si>
  <si>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</si>
  <si>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</si>
  <si>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</si>
  <si>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</si>
  <si>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</si>
  <si>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</si>
  <si>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</si>
  <si>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</si>
  <si>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</si>
  <si>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</si>
  <si>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</si>
  <si>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</si>
  <si>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</si>
  <si>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</si>
  <si>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</si>
  <si>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</si>
  <si>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</si>
  <si>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</si>
  <si>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</si>
  <si>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</si>
  <si>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</si>
  <si>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</si>
  <si>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</si>
  <si>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</si>
  <si>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</si>
  <si>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</si>
  <si>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</si>
  <si>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</si>
  <si>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</si>
  <si>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</si>
  <si>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</si>
  <si>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</si>
  <si>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</si>
  <si>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</si>
  <si>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</si>
  <si>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</si>
  <si>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</si>
  <si>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</si>
  <si>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</si>
  <si>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</si>
  <si>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</si>
  <si>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</si>
  <si>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</si>
  <si>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</si>
  <si>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</si>
  <si>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</si>
  <si>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</si>
  <si>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</si>
  <si>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</si>
  <si>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</si>
  <si>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</si>
  <si>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</si>
  <si>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</si>
  <si>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</si>
  <si>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</si>
  <si>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</si>
  <si>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</si>
  <si>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</si>
  <si>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</si>
  <si>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</si>
  <si>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</si>
  <si>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</si>
  <si>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</si>
  <si>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</si>
  <si>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</si>
  <si>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</si>
  <si>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</si>
  <si>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</si>
  <si>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</si>
  <si>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</si>
  <si>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</si>
  <si>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</si>
  <si>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</si>
  <si>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</si>
  <si>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</si>
  <si>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</si>
  <si>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</si>
  <si>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</si>
  <si>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</si>
  <si>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</si>
  <si>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</si>
  <si>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</si>
  <si>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</si>
  <si>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</si>
  <si>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</si>
  <si>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</si>
  <si>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</si>
  <si>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</si>
  <si>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</si>
  <si>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</si>
  <si>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</si>
  <si>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</si>
  <si>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</si>
  <si>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</si>
  <si>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</si>
  <si>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</si>
  <si>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</si>
  <si>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</si>
  <si>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</si>
  <si>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</si>
  <si>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</si>
  <si>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</si>
  <si>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</si>
  <si>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</si>
  <si>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</si>
  <si>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</si>
  <si>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</si>
  <si>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</si>
  <si>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</si>
  <si>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</si>
  <si>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</si>
  <si>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</si>
  <si>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</si>
  <si>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</si>
  <si>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</si>
  <si>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</si>
  <si>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</si>
  <si>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</si>
  <si>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</si>
  <si>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</si>
  <si>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</si>
  <si>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</si>
  <si>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</si>
  <si>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</si>
  <si>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</si>
  <si>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</si>
  <si>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</si>
  <si>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</si>
  <si>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</si>
  <si>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</si>
  <si>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</si>
  <si>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</si>
  <si>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</si>
  <si>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</si>
  <si>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</si>
  <si>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</si>
  <si>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</si>
  <si>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</si>
  <si>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</si>
  <si>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</si>
  <si>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</si>
  <si>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</si>
  <si>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</si>
  <si>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</si>
  <si>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</si>
  <si>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</si>
  <si>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</si>
  <si>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</si>
  <si>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</si>
  <si>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</si>
  <si>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</si>
  <si>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</si>
  <si>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</si>
  <si>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</si>
  <si>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</si>
  <si>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</si>
  <si>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</si>
  <si>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</si>
  <si>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</si>
  <si>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</si>
  <si>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</si>
  <si>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</si>
  <si>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</si>
  <si>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</si>
  <si>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</si>
  <si>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</si>
  <si>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</si>
  <si>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</si>
  <si>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</si>
  <si>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</si>
  <si>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</si>
  <si>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</si>
  <si>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</si>
  <si>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</si>
  <si>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</si>
  <si>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</si>
  <si>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</si>
  <si>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</si>
  <si>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</si>
  <si>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</si>
  <si>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</si>
  <si>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</si>
  <si>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</si>
  <si>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</si>
  <si>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</si>
  <si>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</si>
  <si>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</si>
  <si>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</si>
  <si>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</si>
  <si>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</si>
  <si>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</si>
  <si>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</si>
  <si>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</si>
  <si>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</si>
  <si>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</si>
  <si>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</si>
  <si>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</si>
  <si>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</si>
  <si>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</si>
  <si>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</si>
  <si>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</si>
  <si>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</si>
  <si>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</si>
  <si>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</si>
  <si>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</si>
  <si>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</si>
  <si>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</si>
  <si>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</si>
  <si>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</si>
  <si>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</si>
  <si>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</si>
  <si>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</si>
  <si>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</si>
  <si>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</si>
  <si>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</si>
  <si>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</si>
  <si>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</si>
  <si>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</si>
  <si>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</si>
  <si>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</si>
  <si>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</si>
  <si>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</si>
  <si>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</si>
  <si>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</si>
  <si>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</si>
  <si>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</si>
  <si>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</si>
  <si>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</si>
  <si>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</si>
  <si>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</si>
  <si>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</si>
  <si>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</si>
  <si>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</si>
  <si>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</si>
  <si>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</si>
  <si>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</si>
  <si>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</si>
  <si>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</si>
  <si>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</si>
  <si>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</si>
  <si>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</si>
  <si>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</si>
  <si>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</si>
  <si>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</si>
  <si>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</si>
  <si>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</si>
  <si>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</si>
  <si>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</si>
  <si>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</si>
  <si>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</si>
  <si>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</si>
  <si>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</si>
  <si>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</si>
  <si>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</si>
  <si>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</si>
  <si>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</si>
  <si>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</si>
  <si>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</si>
  <si>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</si>
  <si>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</si>
  <si>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</si>
  <si>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</si>
  <si>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</si>
  <si>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</si>
  <si>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</si>
  <si>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</si>
  <si>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</si>
  <si>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</si>
  <si>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</si>
  <si>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</si>
  <si>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</si>
  <si>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</si>
  <si>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</si>
  <si>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</si>
  <si>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</si>
  <si>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</si>
  <si>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</si>
  <si>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</si>
  <si>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</si>
  <si>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</si>
  <si>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</si>
  <si>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</si>
  <si>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</si>
  <si>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</si>
  <si>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</si>
  <si>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</si>
  <si>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</si>
  <si>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</si>
  <si>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</si>
  <si>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</si>
  <si>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</si>
  <si>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</si>
  <si>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</si>
  <si>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</si>
  <si>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</si>
  <si>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</si>
  <si>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</si>
  <si>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</si>
  <si>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</si>
  <si>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</si>
  <si>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</si>
  <si>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</si>
  <si>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</si>
  <si>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</si>
  <si>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</si>
  <si>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</si>
  <si>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</si>
  <si>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</si>
  <si>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</si>
  <si>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</si>
  <si>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</si>
  <si>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</si>
  <si>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</si>
  <si>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</si>
  <si>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</si>
  <si>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</si>
  <si>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</si>
  <si>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</si>
  <si>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</si>
  <si>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</si>
  <si>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</si>
  <si>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</si>
  <si>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</si>
  <si>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</si>
  <si>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</si>
  <si>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</si>
  <si>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</si>
  <si>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</si>
  <si>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</si>
  <si>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</si>
  <si>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</si>
  <si>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</si>
  <si>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</si>
  <si>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</si>
  <si>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</si>
  <si>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</si>
  <si>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</si>
  <si>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</si>
  <si>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</si>
  <si>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</si>
  <si>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</si>
  <si>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</si>
  <si>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</si>
  <si>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</si>
  <si>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</si>
  <si>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</si>
  <si>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</si>
  <si>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</si>
  <si>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</si>
  <si>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</si>
  <si>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</si>
  <si>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</si>
  <si>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</si>
  <si>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</si>
  <si>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</si>
  <si>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</si>
  <si>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</si>
  <si>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</si>
  <si>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</si>
  <si>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</si>
  <si>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</si>
  <si>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</si>
  <si>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</si>
  <si>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</si>
  <si>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</si>
  <si>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</si>
  <si>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</si>
  <si>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</si>
  <si>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</si>
  <si>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</si>
  <si>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</si>
  <si>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</si>
  <si>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</si>
  <si>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</si>
  <si>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</si>
  <si>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</si>
  <si>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</si>
  <si>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</si>
  <si>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</si>
  <si>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</si>
  <si>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</si>
  <si>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</si>
  <si>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</si>
  <si>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</si>
  <si>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</si>
  <si>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</si>
  <si>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</si>
  <si>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</si>
  <si>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</si>
  <si>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</si>
  <si>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</si>
  <si>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</si>
  <si>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</si>
  <si>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</si>
  <si>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</si>
  <si>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</si>
  <si>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</si>
  <si>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</si>
  <si>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</si>
  <si>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</si>
  <si>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</si>
  <si>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</si>
  <si>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</si>
  <si>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</si>
  <si>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</si>
  <si>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</si>
  <si>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</si>
  <si>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</si>
  <si>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</si>
  <si>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</si>
  <si>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</si>
  <si>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</si>
  <si>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</si>
  <si>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</si>
  <si>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</si>
  <si>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</si>
  <si>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</si>
  <si>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</si>
  <si>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</si>
  <si>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</si>
  <si>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</si>
  <si>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</si>
  <si>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</si>
  <si>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</si>
  <si>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</si>
  <si>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</si>
  <si>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</si>
  <si>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</si>
  <si>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</si>
  <si>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</si>
  <si>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</si>
  <si>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</si>
  <si>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</si>
  <si>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</si>
  <si>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</si>
  <si>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</si>
  <si>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</si>
  <si>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</si>
  <si>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</si>
  <si>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</si>
  <si>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</si>
  <si>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</si>
  <si>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</si>
  <si>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</si>
  <si>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</si>
  <si>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</si>
  <si>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</si>
  <si>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</si>
  <si>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</si>
  <si>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</si>
  <si>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</si>
  <si>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</si>
  <si>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</si>
  <si>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</si>
  <si>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</si>
  <si>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</si>
  <si>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</si>
  <si>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</si>
  <si>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</si>
  <si>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</si>
  <si>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</si>
  <si>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</si>
  <si>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</si>
  <si>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</si>
  <si>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</si>
  <si>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</si>
  <si>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</si>
  <si>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</si>
  <si>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</si>
  <si>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</si>
  <si>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</si>
  <si>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</si>
  <si>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</si>
  <si>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</si>
  <si>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</si>
  <si>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</si>
  <si>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</si>
  <si>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</si>
  <si>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</si>
  <si>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</si>
  <si>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</si>
  <si>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</si>
  <si>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</si>
  <si>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</si>
  <si>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</si>
  <si>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</si>
  <si>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</si>
  <si>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</si>
  <si>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</si>
  <si>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</si>
  <si>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</si>
  <si>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</si>
  <si>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</si>
  <si>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</si>
  <si>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</si>
  <si>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</si>
  <si>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</si>
  <si>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</si>
  <si>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</si>
  <si>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</si>
  <si>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</si>
  <si>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</si>
  <si>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</si>
  <si>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</si>
  <si>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</si>
  <si>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</si>
  <si>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</si>
  <si>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</si>
  <si>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</si>
  <si>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</si>
  <si>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</si>
  <si>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</si>
  <si>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</si>
  <si>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</si>
  <si>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</si>
  <si>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</si>
  <si>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</si>
  <si>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</si>
  <si>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</si>
  <si>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</si>
  <si>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</si>
  <si>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</si>
  <si>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</si>
  <si>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</si>
  <si>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</si>
  <si>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</si>
  <si>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</si>
  <si>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</si>
  <si>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</si>
  <si>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</si>
  <si>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</si>
  <si>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</si>
  <si>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</si>
  <si>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</si>
  <si>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</si>
  <si>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</si>
  <si>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</si>
  <si>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</si>
  <si>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</si>
  <si>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</si>
  <si>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</si>
  <si>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</si>
  <si>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</si>
  <si>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</si>
  <si>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</si>
  <si>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</si>
  <si>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</si>
  <si>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</si>
  <si>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</si>
  <si>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</si>
  <si>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</si>
  <si>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</si>
  <si>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</si>
  <si>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</si>
  <si>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</si>
  <si>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</si>
  <si>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</si>
  <si>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</si>
  <si>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</si>
  <si>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</si>
  <si>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</si>
  <si>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</si>
  <si>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</si>
  <si>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</si>
  <si>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</si>
  <si>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</si>
  <si>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</si>
  <si>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</si>
  <si>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</si>
  <si>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</si>
  <si>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</si>
  <si>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</si>
  <si>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</si>
  <si>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</si>
  <si>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</si>
  <si>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</si>
  <si>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</si>
  <si>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</si>
  <si>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</si>
  <si>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</si>
  <si>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</si>
  <si>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</si>
  <si>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</si>
  <si>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</si>
  <si>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</si>
  <si>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</si>
  <si>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</si>
  <si>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</si>
  <si>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</si>
  <si>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</si>
  <si>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</si>
  <si>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</si>
  <si>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</si>
  <si>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</si>
  <si>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</si>
  <si>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</si>
  <si>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</si>
  <si>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</si>
  <si>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</si>
  <si>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</si>
  <si>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</si>
  <si>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</si>
  <si>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</si>
  <si>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</si>
  <si>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</si>
  <si>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</si>
  <si>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</si>
  <si>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</si>
  <si>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</si>
  <si>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</si>
  <si>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</si>
  <si>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</si>
  <si>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</si>
  <si>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</si>
  <si>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</si>
  <si>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</si>
  <si>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</si>
  <si>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</si>
  <si>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</si>
  <si>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</si>
  <si>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</si>
  <si>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</si>
  <si>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</si>
  <si>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</si>
  <si>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</si>
  <si>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</si>
  <si>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</si>
  <si>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</si>
  <si>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</si>
  <si>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</si>
  <si>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</si>
  <si>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</si>
  <si>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</si>
  <si>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</si>
  <si>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</si>
  <si>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</si>
  <si>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</si>
  <si>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</si>
  <si>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</si>
  <si>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</si>
  <si>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</si>
  <si>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</si>
  <si>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</si>
  <si>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</si>
  <si>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</si>
  <si>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</si>
  <si>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</si>
  <si>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</si>
  <si>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</si>
  <si>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</si>
  <si>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</si>
  <si>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</si>
  <si>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</si>
  <si>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</si>
  <si>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</si>
  <si>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</si>
  <si>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</si>
  <si>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</si>
  <si>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</si>
  <si>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</si>
  <si>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</si>
  <si>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</si>
  <si>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</si>
  <si>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</si>
  <si>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</si>
  <si>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</si>
  <si>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</si>
  <si>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</si>
  <si>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</si>
  <si>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</si>
  <si>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</si>
  <si>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</si>
  <si>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</si>
  <si>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</si>
  <si>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</si>
  <si>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</si>
  <si>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</si>
  <si>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</si>
  <si>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</si>
  <si>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</si>
  <si>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</si>
  <si>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</si>
  <si>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</si>
  <si>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</si>
  <si>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</si>
  <si>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</si>
  <si>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</si>
  <si>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</si>
  <si>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</si>
  <si>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</si>
  <si>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</si>
  <si>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</si>
  <si>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</si>
  <si>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</si>
  <si>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</si>
  <si>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</si>
  <si>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</si>
  <si>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</si>
  <si>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</si>
  <si>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</si>
  <si>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</si>
  <si>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</si>
  <si>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</si>
  <si>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</si>
  <si>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</si>
  <si>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</si>
  <si>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</si>
  <si>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</si>
  <si>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</si>
  <si>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</si>
  <si>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</si>
  <si>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</si>
  <si>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</si>
  <si>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</si>
  <si>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</si>
  <si>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</si>
  <si>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</si>
  <si>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</si>
  <si>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</si>
  <si>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</si>
  <si>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</si>
  <si>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</si>
  <si>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</si>
  <si>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</si>
  <si>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</si>
  <si>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</si>
  <si>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</si>
  <si>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</si>
  <si>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</si>
  <si>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</si>
  <si>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</si>
  <si>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</si>
  <si>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</si>
  <si>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</si>
  <si>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</si>
  <si>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</si>
  <si>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</si>
  <si>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</si>
  <si>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</si>
  <si>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</si>
  <si>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</si>
  <si>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</si>
  <si>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</si>
  <si>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</si>
  <si>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</si>
  <si>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</si>
  <si>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</si>
  <si>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</si>
  <si>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</si>
  <si>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</si>
  <si>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</si>
  <si>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</si>
  <si>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</si>
  <si>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</si>
  <si>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</si>
  <si>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</si>
  <si>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</si>
  <si>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</si>
  <si>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</si>
  <si>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</si>
  <si>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</si>
  <si>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</si>
  <si>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</si>
  <si>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</si>
  <si>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</si>
  <si>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</si>
  <si>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</si>
  <si>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</si>
  <si>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</si>
  <si>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</si>
  <si>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</si>
  <si>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</si>
  <si>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</si>
  <si>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</si>
  <si>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</si>
  <si>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</si>
  <si>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</si>
  <si>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</si>
  <si>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</si>
  <si>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</si>
  <si>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</si>
  <si>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</si>
  <si>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</si>
  <si>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</si>
  <si>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</si>
  <si>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</si>
  <si>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</si>
  <si>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</si>
  <si>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</si>
  <si>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</si>
  <si>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</si>
  <si>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</si>
  <si>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</si>
  <si>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</si>
  <si>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</si>
  <si>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</si>
  <si>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</si>
  <si>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</si>
  <si>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</si>
  <si>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</si>
  <si>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</si>
  <si>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</si>
  <si>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</si>
  <si>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</si>
  <si>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</si>
  <si>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</si>
  <si>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</si>
  <si>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</si>
  <si>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</si>
  <si>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</si>
  <si>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</si>
  <si>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</si>
  <si>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</si>
  <si>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</si>
  <si>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</si>
  <si>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</si>
  <si>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</si>
  <si>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</si>
  <si>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</si>
  <si>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</si>
  <si>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</si>
  <si>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</si>
  <si>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</si>
  <si>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</si>
  <si>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</si>
  <si>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</si>
  <si>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</si>
  <si>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</si>
  <si>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</si>
  <si>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</si>
  <si>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</si>
  <si>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</si>
  <si>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</si>
  <si>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</si>
  <si>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</si>
  <si>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</si>
  <si>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</si>
  <si>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</si>
  <si>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</si>
  <si>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</si>
  <si>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</si>
  <si>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</si>
  <si>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</si>
  <si>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</si>
  <si>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</si>
  <si>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</si>
  <si>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</si>
  <si>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</si>
  <si>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</si>
  <si>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</si>
  <si>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</si>
  <si>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</si>
  <si>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</si>
  <si>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</si>
  <si>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</si>
  <si>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</si>
  <si>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</si>
  <si>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</si>
  <si>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</si>
  <si>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</si>
  <si>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</si>
  <si>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</si>
  <si>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</si>
  <si>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</si>
  <si>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</si>
  <si>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</si>
  <si>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</si>
  <si>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</si>
  <si>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</si>
  <si>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</si>
  <si>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</si>
  <si>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</si>
  <si>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</si>
  <si>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</si>
  <si>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</si>
  <si>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</si>
  <si>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</si>
  <si>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</si>
  <si>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</si>
  <si>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</si>
  <si>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</si>
  <si>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</si>
  <si>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</si>
  <si>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</si>
  <si>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</si>
  <si>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</si>
  <si>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</si>
  <si>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</si>
  <si>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</si>
  <si>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</si>
  <si>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</si>
  <si>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</si>
  <si>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</si>
  <si>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</si>
  <si>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</si>
  <si>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</si>
  <si>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</si>
  <si>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</si>
  <si>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</si>
  <si>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</si>
  <si>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</si>
  <si>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</si>
  <si>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</si>
  <si>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</si>
  <si>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</si>
  <si>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</si>
  <si>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</si>
  <si>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</si>
  <si>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</si>
  <si>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</si>
  <si>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</si>
  <si>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</si>
  <si>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</si>
  <si>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</si>
  <si>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</si>
  <si>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</si>
  <si>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</si>
  <si>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</si>
  <si>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</si>
  <si>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</si>
  <si>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</si>
  <si>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</si>
  <si>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</si>
  <si>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</si>
  <si>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</si>
  <si>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</si>
  <si>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</si>
  <si>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</si>
  <si>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</si>
  <si>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</si>
  <si>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</si>
  <si>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</si>
  <si>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</si>
  <si>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</si>
  <si>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</si>
  <si>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</si>
  <si>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</si>
  <si>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</si>
  <si>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</si>
  <si>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</si>
  <si>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</si>
  <si>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</si>
  <si>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</si>
  <si>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</si>
  <si>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</si>
  <si>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</si>
  <si>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</si>
  <si>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</si>
  <si>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</si>
  <si>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</si>
  <si>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</si>
  <si>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</si>
  <si>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</si>
  <si>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</si>
  <si>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</si>
  <si>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</si>
  <si>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</si>
  <si>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</si>
  <si>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</si>
  <si>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</si>
  <si>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</si>
  <si>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</si>
  <si>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</si>
  <si>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</si>
  <si>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</si>
  <si>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</si>
  <si>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</si>
  <si>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</si>
  <si>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</si>
  <si>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</si>
  <si>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</si>
  <si>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</si>
  <si>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</si>
  <si>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</si>
  <si>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</si>
  <si>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</si>
  <si>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</si>
  <si>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</si>
  <si>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</si>
  <si>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</si>
  <si>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</si>
  <si>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</si>
  <si>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</si>
  <si>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</si>
  <si>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</si>
  <si>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</si>
  <si>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</si>
  <si>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</si>
  <si>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</si>
  <si>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</si>
  <si>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</si>
  <si>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</si>
  <si>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</si>
  <si>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</si>
  <si>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</si>
  <si>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</si>
  <si>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</si>
  <si>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</si>
  <si>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</si>
  <si>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</si>
  <si>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</si>
  <si>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</si>
  <si>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</si>
  <si>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</si>
  <si>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</si>
  <si>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</si>
  <si>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</si>
  <si>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</si>
  <si>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</si>
  <si>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</si>
  <si>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</si>
  <si>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</si>
  <si>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</si>
  <si>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</si>
  <si>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</si>
  <si>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</si>
  <si>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</si>
  <si>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</si>
  <si>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</si>
  <si>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</si>
  <si>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</si>
  <si>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</si>
  <si>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</si>
  <si>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</si>
  <si>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</si>
  <si>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</si>
  <si>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</si>
  <si>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</si>
  <si>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</si>
  <si>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</si>
  <si>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</si>
  <si>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</si>
  <si>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</si>
  <si>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</si>
  <si>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</si>
  <si>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</si>
  <si>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</si>
  <si>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</si>
  <si>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</si>
  <si>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</si>
  <si>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</si>
  <si>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</si>
  <si>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</si>
  <si>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</si>
  <si>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</si>
  <si>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</si>
  <si>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</si>
  <si>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</si>
  <si>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</si>
  <si>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</si>
  <si>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</si>
  <si>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</si>
  <si>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</si>
  <si>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</si>
  <si>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</si>
  <si>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</si>
  <si>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</si>
  <si>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</si>
  <si>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</si>
  <si>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</si>
  <si>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</si>
  <si>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</si>
  <si>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</si>
  <si>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</si>
  <si>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</si>
  <si>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</si>
  <si>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</si>
  <si>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</si>
  <si>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</si>
  <si>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</si>
  <si>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</si>
  <si>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</si>
  <si>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</si>
  <si>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</si>
  <si>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</si>
  <si>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</si>
  <si>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</si>
  <si>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</si>
  <si>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</si>
  <si>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</si>
  <si>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</si>
  <si>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</si>
  <si>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</si>
  <si>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</si>
  <si>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</si>
  <si>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</si>
  <si>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</si>
  <si>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</si>
  <si>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</si>
  <si>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</si>
  <si>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</si>
  <si>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</si>
  <si>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</si>
  <si>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</si>
  <si>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</si>
  <si>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</si>
  <si>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</si>
  <si>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</si>
  <si>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</si>
  <si>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</si>
  <si>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</si>
  <si>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</si>
  <si>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</si>
  <si>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</si>
  <si>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</si>
  <si>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</si>
  <si>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</si>
  <si>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</si>
  <si>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</si>
  <si>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</si>
  <si>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</si>
  <si>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</si>
  <si>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</si>
  <si>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</si>
  <si>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</si>
  <si>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</si>
  <si>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</si>
  <si>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</si>
  <si>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</si>
  <si>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</si>
  <si>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</si>
  <si>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</si>
  <si>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</si>
  <si>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</si>
  <si>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</si>
  <si>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</si>
  <si>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</si>
  <si>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</si>
  <si>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</si>
  <si>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</si>
  <si>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</si>
  <si>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</si>
  <si>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</si>
  <si>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</si>
  <si>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</si>
  <si>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</si>
  <si>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</si>
  <si>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</si>
  <si>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</si>
  <si>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</si>
  <si>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</si>
  <si>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</si>
  <si>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</si>
  <si>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</si>
  <si>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</si>
  <si>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</si>
  <si>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</si>
  <si>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</si>
  <si>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</si>
  <si>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</si>
  <si>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</si>
  <si>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</si>
  <si>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</si>
  <si>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</si>
  <si>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</si>
  <si>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</si>
  <si>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</si>
  <si>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</si>
  <si>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</si>
  <si>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</si>
  <si>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</si>
  <si>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</si>
  <si>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</si>
  <si>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</si>
  <si>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</si>
  <si>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</si>
  <si>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</si>
  <si>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</si>
  <si>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</si>
  <si>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</si>
  <si>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</si>
  <si>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</si>
  <si>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</si>
  <si>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</si>
  <si>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</si>
  <si>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</si>
  <si>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</si>
  <si>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</si>
  <si>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</si>
  <si>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</si>
  <si>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</si>
  <si>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</si>
  <si>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</si>
  <si>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</si>
  <si>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</si>
  <si>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</si>
  <si>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</si>
  <si>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</si>
  <si>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</si>
  <si>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</si>
  <si>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</si>
  <si>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</si>
  <si>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</si>
  <si>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</si>
  <si>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</si>
  <si>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</si>
  <si>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</si>
  <si>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</si>
  <si>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</si>
  <si>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</si>
  <si>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</si>
  <si>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</si>
  <si>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</si>
  <si>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</si>
  <si>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</si>
  <si>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</si>
  <si>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</si>
  <si>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</si>
  <si>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</si>
  <si>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</si>
  <si>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</si>
  <si>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</si>
  <si>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</si>
  <si>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</si>
  <si>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</si>
  <si>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</si>
  <si>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</si>
  <si>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</si>
  <si>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</si>
  <si>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</si>
  <si>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</si>
  <si>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</si>
  <si>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</si>
  <si>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</si>
  <si>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</si>
  <si>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</si>
  <si>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</si>
  <si>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</si>
  <si>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</si>
  <si>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</si>
  <si>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</si>
  <si>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</si>
  <si>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</si>
  <si>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</si>
  <si>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</si>
  <si>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</si>
  <si>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</si>
  <si>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</si>
  <si>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</si>
  <si>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</si>
  <si>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</si>
  <si>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</si>
  <si>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</si>
  <si>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</si>
  <si>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</si>
  <si>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</si>
  <si>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</si>
  <si>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</si>
  <si>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</si>
  <si>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</si>
  <si>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</si>
  <si>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</si>
  <si>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</si>
  <si>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</si>
  <si>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</si>
  <si>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</si>
  <si>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</si>
  <si>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</si>
  <si>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</si>
  <si>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</si>
  <si>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</si>
  <si>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</si>
  <si>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</si>
  <si>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</si>
  <si>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</si>
  <si>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</si>
  <si>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</si>
  <si>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</si>
  <si>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</si>
  <si>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</si>
  <si>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</si>
  <si>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</si>
  <si>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</si>
  <si>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</si>
  <si>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</si>
  <si>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</si>
  <si>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</si>
  <si>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</si>
  <si>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</si>
  <si>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</si>
  <si>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</si>
  <si>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</si>
  <si>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</si>
  <si>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</si>
  <si>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</si>
  <si>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</si>
  <si>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</si>
  <si>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</si>
  <si>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</si>
  <si>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</si>
  <si>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</si>
  <si>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</si>
  <si>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</si>
  <si>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</si>
  <si>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</si>
  <si>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</si>
  <si>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</si>
  <si>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</si>
  <si>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</si>
  <si>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</si>
  <si>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</si>
  <si>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</si>
  <si>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</si>
  <si>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</si>
  <si>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</si>
  <si>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</si>
  <si>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</si>
  <si>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</si>
  <si>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</si>
  <si>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</si>
  <si>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</si>
  <si>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</si>
  <si>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</si>
  <si>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</si>
  <si>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</si>
  <si>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</si>
  <si>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</si>
  <si>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</si>
  <si>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</si>
  <si>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</si>
  <si>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</si>
  <si>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</si>
  <si>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</si>
  <si>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</si>
  <si>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</si>
  <si>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</si>
  <si>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</si>
  <si>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</si>
  <si>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</si>
  <si>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</si>
  <si>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</si>
  <si>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</si>
  <si>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</si>
  <si>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</si>
  <si>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</si>
  <si>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</si>
  <si>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</si>
  <si>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</si>
  <si>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</si>
  <si>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</si>
  <si>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</si>
  <si>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</si>
  <si>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</si>
  <si>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</si>
  <si>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</si>
  <si>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</si>
  <si>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</si>
  <si>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</si>
  <si>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</si>
  <si>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</si>
  <si>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</si>
  <si>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</si>
  <si>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</si>
  <si>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</si>
  <si>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</si>
  <si>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</si>
  <si>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</si>
  <si>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</si>
  <si>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</si>
  <si>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</si>
  <si>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</si>
  <si>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</si>
  <si>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</si>
  <si>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</si>
  <si>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</si>
  <si>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</si>
  <si>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</si>
  <si>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</si>
  <si>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</si>
  <si>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</si>
  <si>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</si>
  <si>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</si>
  <si>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</si>
  <si>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</si>
  <si>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</si>
  <si>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</si>
  <si>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</si>
  <si>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</si>
  <si>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</si>
  <si>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</si>
  <si>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</si>
  <si>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</si>
  <si>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</si>
  <si>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</si>
  <si>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</si>
  <si>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</si>
  <si>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</si>
  <si>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</si>
  <si>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</si>
  <si>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</si>
  <si>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</si>
  <si>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</si>
  <si>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</si>
  <si>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</si>
  <si>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</si>
  <si>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</si>
  <si>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</si>
  <si>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</si>
  <si>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</si>
  <si>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</si>
  <si>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</si>
  <si>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</si>
  <si>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</si>
  <si>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</si>
  <si>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</si>
  <si>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</si>
  <si>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</si>
  <si>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</si>
  <si>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</si>
  <si>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</si>
  <si>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</si>
  <si>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</si>
  <si>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</si>
  <si>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</si>
  <si>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</si>
  <si>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</si>
  <si>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</si>
  <si>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</si>
  <si>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</si>
  <si>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</si>
  <si>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</si>
  <si>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</si>
  <si>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</si>
  <si>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</si>
  <si>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</si>
  <si>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</si>
  <si>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</si>
  <si>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</si>
  <si>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</si>
  <si>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</si>
  <si>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</si>
  <si>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</si>
  <si>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</si>
  <si>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</si>
  <si>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</si>
  <si>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</si>
  <si>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</si>
  <si>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</si>
  <si>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</si>
  <si>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</si>
  <si>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</si>
  <si>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</si>
  <si>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</si>
  <si>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</si>
  <si>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</si>
  <si>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</si>
  <si>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</si>
  <si>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</si>
  <si>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</si>
  <si>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</si>
  <si>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</si>
  <si>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</si>
  <si>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</si>
  <si>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</si>
  <si>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</si>
  <si>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</si>
  <si>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</si>
  <si>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</si>
  <si>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</si>
  <si>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</si>
  <si>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</si>
  <si>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</si>
  <si>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</si>
  <si>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</si>
  <si>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</si>
  <si>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</si>
  <si>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</si>
  <si>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</si>
  <si>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</si>
  <si>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</si>
  <si>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</si>
  <si>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</si>
  <si>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</si>
  <si>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</si>
  <si>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</si>
  <si>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</si>
  <si>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</si>
  <si>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</si>
  <si>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</si>
  <si>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</si>
  <si>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</si>
  <si>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</si>
  <si>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</si>
  <si>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</si>
  <si>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</si>
  <si>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</si>
  <si>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</si>
  <si>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</si>
  <si>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</si>
  <si>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</si>
  <si>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</si>
  <si>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</si>
  <si>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</si>
  <si>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</si>
  <si>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</si>
  <si>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</si>
  <si>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</si>
  <si>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</si>
  <si>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</si>
  <si>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</si>
  <si>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</si>
  <si>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</si>
  <si>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</si>
  <si>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</si>
  <si>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</si>
  <si>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</si>
  <si>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</si>
  <si>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</si>
  <si>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</si>
  <si>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</si>
  <si>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</si>
  <si>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</si>
  <si>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</si>
  <si>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</si>
  <si>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</si>
  <si>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</si>
  <si>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</si>
  <si>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</si>
  <si>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</si>
  <si>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</si>
  <si>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</si>
  <si>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</si>
  <si>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</si>
  <si>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</si>
  <si>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</si>
  <si>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</si>
  <si>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</si>
  <si>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</si>
  <si>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</si>
  <si>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</si>
  <si>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</si>
  <si>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</si>
  <si>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</si>
  <si>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</si>
  <si>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</si>
  <si>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</si>
  <si>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</si>
  <si>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</si>
  <si>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</si>
  <si>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</si>
  <si>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</si>
  <si>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</si>
  <si>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</si>
  <si>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</si>
  <si>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</si>
  <si>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</si>
  <si>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</si>
  <si>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</si>
  <si>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</si>
  <si>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</si>
  <si>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</si>
  <si>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</si>
  <si>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</si>
  <si>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</si>
  <si>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</si>
  <si>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</si>
  <si>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</si>
  <si>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</si>
  <si>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</si>
  <si>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</si>
  <si>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</si>
  <si>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</si>
  <si>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</si>
  <si>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</si>
  <si>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</si>
  <si>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</si>
  <si>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</si>
  <si>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</si>
  <si>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</si>
  <si>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</si>
  <si>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</si>
  <si>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</si>
  <si>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</si>
  <si>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</si>
  <si>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</si>
  <si>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</si>
  <si>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</si>
  <si>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</si>
  <si>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</si>
  <si>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</si>
  <si>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</si>
  <si>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</si>
  <si>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</si>
  <si>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</si>
  <si>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</si>
  <si>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</si>
  <si>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</si>
  <si>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</si>
  <si>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</si>
  <si>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</si>
  <si>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</si>
  <si>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</si>
  <si>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</si>
  <si>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</si>
  <si>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</si>
  <si>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</si>
  <si>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</si>
  <si>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</si>
  <si>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</si>
  <si>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</si>
  <si>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</si>
  <si>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</si>
  <si>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</si>
  <si>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</si>
  <si>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</si>
  <si>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</si>
  <si>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</si>
  <si>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</si>
  <si>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</si>
  <si>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</si>
  <si>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</si>
  <si>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</si>
  <si>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</si>
  <si>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</si>
  <si>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</si>
  <si>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</si>
  <si>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</si>
  <si>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</si>
  <si>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</si>
  <si>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</si>
  <si>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</si>
  <si>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</si>
  <si>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</si>
  <si>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</si>
  <si>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</si>
  <si>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</si>
  <si>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</si>
  <si>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</si>
  <si>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</si>
  <si>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</si>
  <si>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</si>
  <si>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</si>
  <si>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</si>
  <si>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</si>
  <si>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</si>
  <si>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</si>
  <si>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</si>
  <si>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</si>
  <si>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</si>
  <si>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</si>
  <si>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</si>
  <si>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</si>
  <si>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</si>
  <si>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</si>
  <si>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</si>
  <si>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</si>
  <si>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</si>
  <si>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</si>
  <si>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</si>
  <si>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</si>
  <si>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</si>
  <si>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</si>
  <si>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</si>
  <si>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</si>
  <si>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</si>
  <si>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</si>
  <si>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</si>
  <si>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</si>
  <si>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</si>
  <si>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</si>
  <si>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</si>
  <si>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</si>
  <si>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</si>
  <si>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</si>
  <si>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</si>
  <si>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</si>
  <si>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</si>
  <si>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</si>
  <si>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</si>
  <si>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</si>
  <si>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</si>
  <si>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</si>
  <si>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</si>
  <si>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</si>
  <si>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</si>
  <si>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</si>
  <si>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</si>
  <si>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</si>
  <si>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</si>
  <si>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</si>
  <si>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</si>
  <si>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</si>
  <si>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</si>
  <si>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</si>
  <si>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</si>
  <si>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</si>
  <si>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</si>
  <si>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</si>
  <si>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</si>
  <si>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</si>
  <si>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</si>
  <si>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</si>
  <si>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</si>
  <si>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</si>
  <si>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</si>
  <si>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</si>
  <si>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</si>
  <si>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</si>
  <si>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</si>
  <si>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</si>
  <si>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</si>
  <si>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</si>
  <si>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</si>
  <si>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</si>
  <si>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</si>
  <si>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</si>
  <si>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</si>
  <si>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</si>
  <si>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</si>
  <si>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</si>
  <si>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</si>
  <si>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</si>
  <si>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</si>
  <si>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</si>
  <si>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</si>
  <si>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</si>
  <si>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</si>
  <si>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</si>
  <si>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</si>
  <si>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</si>
  <si>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</si>
  <si>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</si>
  <si>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</si>
  <si>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</si>
  <si>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</si>
  <si>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</si>
  <si>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</si>
  <si>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</si>
  <si>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</si>
  <si>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</si>
  <si>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</si>
  <si>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</si>
  <si>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</si>
  <si>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</si>
  <si>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</si>
  <si>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</si>
  <si>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</si>
  <si>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</si>
  <si>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</si>
  <si>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</si>
  <si>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</si>
  <si>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</si>
  <si>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</si>
  <si>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</si>
  <si>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</si>
  <si>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</si>
  <si>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</si>
  <si>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</si>
  <si>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</si>
  <si>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</si>
  <si>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</si>
  <si>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</si>
  <si>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</si>
  <si>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</si>
  <si>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</si>
  <si>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</si>
  <si>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</si>
  <si>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</si>
  <si>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</si>
  <si>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</si>
  <si>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</si>
  <si>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</si>
  <si>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</si>
  <si>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</si>
  <si>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</si>
  <si>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</si>
  <si>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</si>
  <si>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</si>
  <si>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</si>
  <si>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</si>
  <si>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</si>
  <si>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</si>
  <si>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</si>
  <si>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</si>
  <si>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</si>
  <si>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</si>
  <si>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</si>
  <si>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</si>
  <si>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</si>
  <si>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</si>
  <si>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</si>
  <si>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</si>
  <si>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</si>
  <si>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</si>
  <si>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</si>
  <si>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</si>
  <si>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</si>
  <si>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</si>
  <si>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</si>
  <si>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</si>
  <si>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</si>
  <si>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</si>
  <si>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</si>
  <si>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</si>
  <si>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</si>
  <si>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</si>
  <si>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</si>
  <si>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</si>
  <si>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</si>
  <si>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</si>
  <si>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</si>
  <si>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</si>
  <si>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</si>
  <si>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</si>
  <si>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</si>
  <si>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</si>
  <si>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</si>
  <si>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</si>
  <si>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</si>
  <si>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</si>
  <si>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</si>
  <si>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</si>
  <si>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</si>
  <si>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</si>
  <si>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</si>
  <si>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</si>
  <si>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</si>
  <si>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</si>
  <si>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</si>
  <si>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</si>
  <si>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</si>
  <si>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</si>
  <si>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</si>
  <si>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</si>
  <si>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</si>
  <si>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</si>
  <si>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</si>
  <si>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</si>
  <si>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</si>
  <si>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</si>
  <si>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</si>
  <si>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</si>
  <si>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</si>
  <si>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</si>
  <si>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</si>
  <si>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</si>
  <si>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</si>
  <si>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</si>
  <si>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</si>
  <si>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</si>
  <si>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</si>
  <si>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</si>
  <si>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</si>
  <si>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</si>
  <si>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</si>
  <si>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</si>
  <si>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</si>
  <si>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</si>
  <si>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</si>
  <si>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</si>
  <si>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</si>
  <si>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</si>
  <si>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</si>
  <si>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</si>
  <si>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</si>
  <si>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</si>
  <si>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</si>
  <si>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</si>
  <si>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</si>
  <si>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</si>
  <si>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</si>
  <si>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</si>
  <si>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</si>
  <si>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</si>
  <si>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</si>
  <si>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</si>
  <si>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</si>
  <si>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</si>
  <si>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</si>
  <si>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</si>
  <si>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</si>
  <si>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</si>
  <si>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</si>
  <si>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</si>
  <si>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</si>
  <si>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</si>
  <si>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</si>
  <si>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</si>
  <si>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</si>
  <si>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</si>
  <si>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</si>
  <si>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</si>
  <si>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</si>
  <si>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</si>
  <si>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</si>
  <si>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</si>
  <si>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</si>
  <si>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</si>
  <si>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</si>
  <si>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</si>
  <si>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</si>
  <si>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</si>
  <si>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</si>
  <si>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</si>
  <si>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</si>
  <si>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</si>
  <si>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</si>
  <si>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</si>
  <si>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</si>
  <si>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</si>
  <si>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</si>
  <si>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</si>
  <si>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</si>
  <si>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</si>
  <si>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</si>
  <si>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</si>
  <si>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</si>
  <si>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</si>
  <si>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</si>
  <si>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</si>
  <si>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</si>
  <si>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</si>
  <si>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</si>
  <si>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</si>
  <si>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</si>
  <si>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</si>
  <si>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</si>
  <si>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</si>
  <si>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</si>
  <si>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</si>
  <si>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</si>
  <si>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</si>
  <si>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</si>
  <si>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</si>
  <si>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</si>
  <si>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</si>
  <si>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</si>
  <si>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</si>
  <si>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</si>
  <si>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</si>
  <si>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</si>
  <si>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</si>
  <si>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</si>
  <si>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</si>
  <si>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</si>
  <si>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</si>
  <si>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</si>
  <si>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</si>
  <si>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</si>
  <si>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</si>
  <si>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</si>
  <si>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</si>
  <si>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</si>
  <si>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</si>
  <si>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</si>
  <si>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</si>
  <si>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</si>
  <si>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</si>
  <si>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</si>
  <si>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</si>
  <si>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</si>
  <si>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</si>
  <si>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</si>
  <si>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</si>
  <si>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</si>
  <si>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</si>
  <si>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</si>
  <si>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</si>
  <si>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</si>
  <si>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</si>
  <si>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</si>
  <si>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</si>
  <si>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</si>
  <si>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</si>
  <si>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</si>
  <si>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</si>
  <si>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</si>
  <si>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</si>
  <si>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</si>
  <si>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</si>
  <si>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</si>
  <si>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</si>
  <si>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</si>
  <si>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</si>
  <si>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</si>
  <si>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</si>
  <si>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</si>
  <si>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</si>
  <si>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</si>
  <si>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</si>
  <si>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</si>
  <si>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</si>
  <si>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</si>
  <si>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</si>
  <si>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</si>
  <si>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</si>
  <si>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</si>
  <si>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</si>
  <si>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</si>
  <si>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</si>
  <si>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</si>
  <si>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</si>
  <si>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</si>
  <si>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</si>
  <si>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</si>
  <si>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</si>
  <si>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</si>
  <si>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</si>
  <si>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</si>
  <si>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</si>
  <si>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</si>
  <si>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</si>
  <si>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</si>
  <si>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</si>
  <si>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</si>
  <si>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</si>
  <si>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</si>
  <si>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</si>
  <si>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</si>
  <si>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</si>
  <si>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</si>
  <si>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</si>
  <si>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</si>
  <si>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</si>
  <si>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</si>
  <si>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</si>
  <si>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</si>
  <si>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</si>
  <si>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</si>
  <si>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</si>
  <si>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</si>
  <si>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</si>
  <si>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</si>
  <si>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</si>
  <si>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</si>
  <si>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</si>
  <si>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</si>
  <si>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</si>
  <si>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</si>
  <si>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</si>
  <si>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</si>
  <si>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</si>
  <si>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</si>
  <si>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</si>
  <si>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</si>
  <si>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</si>
  <si>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</si>
  <si>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</si>
  <si>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</si>
  <si>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</si>
  <si>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</si>
  <si>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</si>
  <si>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</si>
  <si>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</si>
  <si>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</si>
  <si>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</si>
  <si>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</si>
  <si>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</si>
  <si>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</si>
  <si>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</si>
  <si>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</si>
  <si>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</si>
  <si>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</si>
  <si>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</si>
  <si>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</si>
  <si>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</si>
  <si>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</si>
  <si>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</si>
  <si>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</si>
  <si>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</si>
  <si>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</si>
  <si>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</si>
  <si>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</si>
  <si>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</si>
  <si>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</si>
  <si>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</si>
  <si>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</si>
  <si>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</si>
  <si>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</si>
  <si>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</si>
  <si>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</si>
  <si>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</si>
  <si>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</si>
  <si>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</si>
  <si>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</si>
  <si>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</si>
  <si>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</si>
  <si>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</si>
  <si>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</si>
  <si>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</si>
  <si>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</si>
  <si>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</si>
  <si>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</si>
  <si>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</si>
  <si>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</si>
  <si>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</si>
  <si>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</si>
  <si>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</si>
  <si>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</si>
  <si>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</si>
  <si>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</si>
  <si>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</si>
  <si>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</si>
  <si>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</si>
  <si>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</si>
  <si>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</si>
  <si>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</si>
  <si>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</si>
  <si>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</si>
  <si>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</si>
  <si>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</si>
  <si>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</si>
  <si>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</si>
  <si>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</si>
  <si>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</si>
  <si>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</si>
  <si>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</si>
  <si>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</si>
  <si>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</si>
  <si>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</si>
  <si>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</si>
  <si>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</si>
  <si>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</si>
  <si>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</si>
  <si>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</si>
  <si>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</si>
  <si>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</si>
  <si>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</si>
  <si>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</si>
  <si>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</si>
  <si>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</si>
  <si>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</si>
  <si>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</si>
  <si>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</si>
  <si>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</si>
  <si>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</si>
  <si>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</si>
  <si>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</si>
  <si>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</si>
  <si>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</si>
  <si>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</si>
  <si>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</si>
  <si>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</si>
  <si>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</si>
  <si>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</si>
  <si>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</si>
  <si>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</si>
  <si>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</si>
  <si>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</si>
  <si>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</si>
  <si>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</si>
  <si>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</si>
  <si>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</si>
  <si>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</si>
  <si>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</si>
  <si>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</si>
  <si>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</si>
  <si>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</si>
  <si>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</si>
  <si>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</si>
  <si>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</si>
  <si>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</si>
  <si>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</si>
  <si>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</si>
  <si>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</si>
  <si>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</si>
  <si>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</si>
  <si>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</si>
  <si>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</si>
  <si>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</si>
  <si>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</si>
  <si>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</si>
  <si>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</si>
  <si>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</si>
  <si>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</si>
  <si>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</si>
  <si>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</si>
  <si>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</si>
  <si>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</si>
  <si>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</si>
  <si>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</si>
  <si>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</si>
  <si>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</si>
  <si>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</si>
  <si>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</si>
  <si>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</si>
  <si>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</si>
  <si>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</si>
  <si>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</si>
  <si>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</si>
  <si>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</si>
  <si>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</si>
  <si>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</si>
  <si>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</si>
  <si>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</si>
  <si>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</si>
  <si>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</si>
  <si>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</si>
  <si>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</si>
  <si>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</si>
  <si>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</si>
  <si>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</si>
  <si>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</si>
  <si>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</si>
  <si>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</si>
  <si>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</si>
  <si>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</si>
  <si>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</si>
  <si>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</si>
  <si>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</si>
  <si>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</si>
  <si>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</si>
  <si>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</si>
  <si>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</si>
  <si>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</si>
  <si>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</si>
  <si>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</si>
  <si>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</si>
  <si>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</si>
  <si>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</si>
  <si>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</si>
  <si>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</si>
  <si>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</si>
  <si>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</si>
  <si>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</si>
  <si>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</si>
  <si>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</si>
  <si>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</si>
  <si>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</si>
  <si>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</si>
  <si>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</si>
  <si>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</si>
  <si>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</si>
  <si>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</si>
  <si>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</si>
  <si>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</si>
  <si>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</si>
  <si>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</si>
  <si>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</si>
  <si>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</si>
  <si>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</si>
  <si>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</si>
  <si>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</si>
  <si>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</si>
  <si>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</si>
  <si>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</si>
  <si>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</si>
  <si>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</si>
  <si>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</si>
  <si>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</si>
  <si>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</si>
  <si>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</si>
  <si>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</si>
  <si>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</si>
  <si>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</si>
  <si>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</si>
  <si>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</si>
  <si>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</si>
  <si>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</si>
  <si>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</si>
  <si>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</si>
  <si>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</si>
  <si>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</si>
  <si>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</si>
  <si>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</si>
  <si>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</si>
  <si>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</si>
  <si>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</si>
  <si>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</si>
  <si>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</si>
  <si>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</si>
  <si>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</si>
  <si>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</si>
  <si>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</si>
  <si>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</si>
  <si>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</si>
  <si>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</si>
  <si>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</si>
  <si>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</si>
  <si>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</si>
  <si>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</si>
  <si>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</si>
  <si>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</si>
  <si>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</si>
  <si>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</si>
  <si>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</si>
  <si>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</si>
  <si>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</si>
  <si>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</si>
  <si>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</si>
  <si>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</si>
  <si>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</si>
  <si>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</si>
  <si>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</si>
  <si>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</si>
  <si>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</si>
  <si>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</si>
  <si>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</si>
  <si>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</si>
  <si>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</si>
  <si>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</si>
  <si>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</si>
  <si>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</si>
  <si>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</si>
  <si>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</si>
  <si>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</si>
  <si>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</si>
  <si>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</si>
  <si>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</si>
  <si>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</si>
  <si>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</si>
  <si>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</si>
  <si>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</si>
  <si>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</si>
  <si>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</si>
  <si>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</si>
  <si>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</si>
  <si>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</si>
  <si>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</si>
  <si>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</si>
  <si>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</si>
  <si>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</si>
  <si>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</si>
  <si>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</si>
  <si>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</si>
  <si>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</si>
  <si>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</si>
  <si>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</si>
  <si>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</si>
  <si>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</si>
  <si>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</si>
  <si>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</si>
  <si>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</si>
  <si>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</si>
  <si>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</si>
  <si>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</si>
  <si>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</si>
  <si>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</si>
  <si>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</si>
  <si>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</si>
  <si>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</si>
  <si>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</si>
  <si>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</si>
  <si>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</si>
  <si>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</si>
  <si>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</si>
  <si>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</si>
  <si>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</si>
  <si>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</si>
  <si>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</si>
  <si>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</si>
  <si>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</si>
  <si>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</si>
  <si>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</si>
  <si>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</si>
  <si>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</si>
  <si>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</si>
  <si>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</si>
  <si>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</si>
  <si>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</si>
  <si>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</si>
  <si>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</si>
  <si>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</si>
  <si>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</si>
  <si>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</si>
  <si>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</si>
  <si>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</si>
  <si>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</si>
  <si>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</si>
  <si>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</si>
  <si>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</si>
  <si>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</si>
  <si>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</si>
  <si>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</si>
  <si>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</si>
  <si>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</si>
  <si>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</si>
  <si>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</si>
  <si>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</si>
  <si>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</si>
  <si>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</si>
  <si>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</si>
  <si>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</si>
  <si>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</si>
  <si>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</si>
  <si>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</si>
  <si>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</si>
  <si>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</si>
  <si>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</si>
  <si>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</si>
  <si>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</si>
  <si>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</si>
  <si>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</si>
  <si>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</si>
  <si>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</si>
  <si>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</si>
  <si>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</si>
  <si>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</si>
  <si>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</si>
  <si>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</si>
  <si>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</si>
  <si>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</si>
  <si>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</si>
  <si>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</si>
  <si>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</si>
  <si>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</si>
  <si>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</si>
  <si>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</si>
  <si>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</si>
  <si>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</si>
  <si>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</si>
  <si>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</si>
  <si>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</si>
  <si>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</si>
  <si>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</si>
  <si>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</si>
  <si>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</si>
  <si>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</si>
  <si>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</si>
  <si>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</si>
  <si>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</si>
  <si>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</si>
  <si>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</si>
  <si>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</si>
  <si>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</si>
  <si>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</si>
  <si>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</si>
  <si>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</si>
  <si>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</si>
  <si>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</si>
  <si>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</si>
  <si>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</si>
  <si>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</si>
  <si>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</si>
  <si>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</si>
  <si>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</si>
  <si>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</si>
  <si>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</si>
  <si>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</si>
  <si>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</si>
  <si>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</si>
  <si>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</si>
  <si>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</si>
  <si>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</si>
  <si>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</si>
  <si>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</si>
  <si>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</si>
  <si>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</si>
  <si>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</si>
  <si>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</si>
  <si>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</si>
  <si>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</si>
  <si>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</si>
  <si>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</si>
  <si>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</si>
  <si>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</si>
  <si>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</si>
  <si>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</si>
  <si>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</si>
  <si>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</si>
  <si>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</si>
  <si>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</si>
  <si>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</si>
  <si>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</si>
  <si>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</si>
  <si>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</si>
  <si>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</si>
  <si>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</si>
  <si>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</si>
  <si>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</si>
  <si>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</si>
  <si>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</si>
  <si>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</si>
  <si>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</si>
  <si>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</si>
  <si>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</si>
  <si>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</si>
  <si>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</si>
  <si>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</si>
  <si>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</si>
  <si>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</si>
  <si>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</si>
  <si>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</si>
  <si>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</si>
  <si>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</si>
  <si>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</si>
  <si>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</si>
  <si>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</si>
  <si>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</si>
  <si>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</si>
  <si>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</si>
  <si>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</si>
  <si>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</si>
  <si>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</si>
  <si>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</si>
  <si>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</si>
  <si>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</si>
  <si>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</si>
  <si>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</si>
  <si>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</si>
  <si>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</si>
  <si>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</si>
  <si>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</si>
  <si>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</si>
  <si>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</si>
  <si>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</si>
  <si>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</si>
  <si>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</si>
  <si>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</si>
  <si>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</si>
  <si>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</si>
  <si>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</si>
  <si>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</si>
  <si>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</si>
  <si>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</si>
  <si>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</si>
  <si>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</si>
  <si>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</si>
  <si>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</si>
  <si>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</si>
  <si>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</si>
  <si>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</si>
  <si>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</si>
  <si>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</si>
  <si>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</si>
  <si>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</si>
  <si>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</si>
  <si>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</si>
  <si>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</si>
  <si>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</si>
  <si>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</si>
  <si>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</si>
  <si>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</si>
  <si>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</si>
  <si>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</si>
  <si>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</si>
  <si>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</si>
  <si>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</si>
  <si>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</si>
  <si>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</si>
  <si>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</si>
  <si>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</si>
  <si>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</si>
  <si>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</si>
  <si>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</si>
  <si>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</si>
  <si>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</si>
  <si>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</si>
  <si>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</si>
  <si>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</si>
  <si>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</si>
  <si>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</si>
  <si>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</si>
  <si>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</si>
  <si>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</si>
  <si>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</si>
  <si>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</si>
  <si>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</si>
  <si>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</si>
  <si>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</si>
  <si>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</si>
  <si>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</si>
  <si>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</si>
  <si>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</si>
  <si>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</si>
  <si>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</si>
  <si>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</si>
  <si>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</si>
  <si>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</si>
  <si>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</si>
  <si>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</si>
  <si>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</si>
  <si>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</si>
  <si>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</si>
  <si>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</si>
  <si>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</si>
  <si>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</si>
  <si>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</si>
  <si>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</si>
  <si>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</si>
  <si>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</si>
  <si>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</si>
  <si>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</si>
  <si>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</si>
  <si>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</si>
  <si>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</si>
  <si>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</si>
  <si>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</si>
  <si>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</si>
  <si>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</si>
  <si>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</si>
  <si>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</si>
  <si>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</si>
  <si>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</si>
  <si>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</si>
  <si>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</si>
  <si>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</si>
  <si>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</si>
  <si>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</si>
  <si>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</si>
  <si>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</si>
  <si>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</si>
  <si>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</si>
  <si>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</si>
  <si>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</si>
  <si>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</si>
  <si>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</si>
  <si>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</si>
  <si>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</si>
  <si>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</si>
  <si>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</si>
  <si>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</si>
  <si>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</si>
  <si>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</si>
  <si>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</si>
  <si>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</si>
  <si>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</si>
  <si>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</si>
  <si>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</si>
  <si>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</si>
  <si>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</si>
  <si>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</si>
  <si>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</si>
  <si>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</si>
  <si>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</si>
  <si>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</si>
  <si>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</si>
  <si>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</si>
  <si>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</si>
  <si>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</si>
  <si>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</si>
  <si>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</si>
  <si>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</si>
  <si>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</si>
  <si>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</si>
  <si>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</si>
  <si>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</si>
  <si>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</si>
  <si>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</si>
  <si>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</si>
  <si>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</si>
  <si>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</si>
  <si>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</si>
  <si>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</si>
  <si>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</si>
  <si>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</si>
  <si>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</si>
  <si>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</si>
  <si>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</si>
  <si>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</si>
  <si>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</si>
  <si>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</si>
  <si>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</si>
  <si>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</si>
  <si>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</si>
  <si>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</si>
  <si>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</si>
  <si>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</si>
  <si>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</si>
  <si>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</si>
  <si>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</si>
  <si>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</si>
  <si>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</si>
  <si>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</si>
  <si>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</si>
  <si>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</si>
  <si>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</si>
  <si>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</si>
  <si>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</si>
  <si>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</si>
  <si>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</si>
  <si>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</si>
  <si>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</si>
  <si>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</si>
  <si>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</si>
  <si>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</si>
  <si>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</si>
  <si>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</si>
  <si>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</si>
  <si>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</si>
  <si>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</si>
  <si>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</si>
  <si>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</si>
  <si>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</si>
  <si>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</si>
  <si>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</si>
  <si>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</si>
  <si>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</si>
  <si>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</si>
  <si>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</si>
  <si>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</si>
  <si>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</si>
  <si>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</si>
  <si>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</si>
  <si>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</si>
  <si>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</si>
  <si>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</si>
  <si>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</si>
  <si>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</si>
  <si>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</si>
  <si>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</si>
  <si>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</si>
  <si>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</si>
  <si>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</si>
  <si>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</si>
  <si>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</si>
  <si>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</si>
  <si>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</si>
  <si>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</si>
  <si>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</si>
  <si>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</si>
  <si>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</si>
  <si>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</si>
  <si>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</si>
  <si>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</si>
  <si>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</si>
  <si>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</si>
  <si>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</si>
  <si>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</si>
  <si>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</si>
  <si>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</si>
  <si>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</si>
  <si>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</si>
  <si>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</si>
  <si>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</si>
  <si>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</si>
  <si>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</si>
  <si>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</si>
  <si>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</si>
  <si>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</si>
  <si>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</si>
  <si>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</si>
  <si>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</si>
  <si>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</si>
  <si>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</si>
  <si>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</si>
  <si>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</si>
  <si>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</si>
  <si>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</si>
  <si>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</si>
  <si>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</si>
  <si>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</si>
  <si>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</si>
  <si>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</si>
  <si>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</si>
  <si>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</si>
  <si>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</si>
  <si>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</si>
  <si>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</si>
  <si>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</si>
  <si>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</si>
  <si>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</si>
  <si>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</si>
  <si>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</si>
  <si>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</si>
  <si>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</si>
  <si>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</si>
  <si>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</si>
  <si>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</si>
  <si>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</si>
  <si>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</si>
  <si>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</si>
  <si>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</si>
  <si>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</si>
  <si>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</si>
  <si>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</si>
  <si>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</si>
  <si>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</si>
  <si>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</si>
  <si>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</si>
  <si>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</si>
  <si>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</si>
  <si>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</si>
  <si>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</si>
  <si>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</si>
  <si>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</si>
  <si>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</si>
  <si>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</si>
  <si>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</si>
  <si>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</si>
  <si>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</si>
  <si>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</si>
  <si>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</si>
  <si>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</si>
  <si>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</si>
  <si>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</si>
  <si>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</si>
  <si>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</si>
  <si>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</si>
  <si>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</si>
  <si>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</si>
  <si>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</si>
  <si>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</si>
  <si>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</si>
  <si>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</si>
  <si>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</si>
  <si>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</si>
  <si>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</si>
  <si>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</si>
  <si>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</si>
  <si>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</si>
  <si>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</si>
  <si>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</si>
  <si>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</si>
  <si>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</si>
  <si>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</si>
  <si>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</si>
  <si>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</si>
  <si>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</si>
  <si>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</si>
  <si>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</si>
  <si>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</si>
  <si>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</si>
  <si>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</si>
  <si>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</si>
  <si>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</si>
  <si>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</si>
  <si>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</si>
  <si>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</si>
  <si>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</si>
  <si>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</si>
  <si>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</si>
  <si>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</si>
  <si>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</si>
  <si>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</si>
  <si>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</si>
  <si>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</si>
  <si>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</si>
  <si>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</si>
  <si>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</si>
  <si>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</si>
  <si>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</si>
  <si>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</si>
  <si>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</si>
  <si>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</si>
  <si>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</si>
  <si>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</si>
  <si>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</si>
  <si>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</si>
  <si>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</si>
  <si>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</si>
  <si>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</si>
  <si>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</si>
  <si>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</si>
  <si>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</si>
  <si>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</si>
  <si>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</si>
  <si>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</si>
  <si>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</si>
  <si>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</si>
  <si>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</si>
  <si>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</si>
  <si>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</si>
  <si>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</si>
  <si>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</si>
  <si>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</si>
  <si>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</si>
  <si>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</si>
  <si>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</si>
  <si>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</si>
  <si>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</si>
  <si>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</si>
  <si>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</si>
  <si>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</si>
  <si>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</si>
  <si>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</si>
  <si>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</si>
  <si>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</si>
  <si>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</si>
  <si>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</si>
  <si>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</si>
  <si>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</si>
  <si>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</si>
  <si>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</si>
  <si>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</si>
  <si>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</si>
  <si>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</si>
  <si>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</si>
  <si>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</si>
  <si>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</si>
  <si>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</si>
  <si>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</si>
  <si>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</si>
  <si>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</si>
  <si>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</si>
  <si>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</si>
  <si>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</si>
  <si>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</si>
  <si>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</si>
  <si>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</si>
  <si>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</si>
  <si>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</si>
  <si>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</si>
  <si>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</si>
  <si>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</si>
  <si>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</si>
  <si>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</si>
  <si>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</si>
  <si>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</si>
  <si>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</si>
  <si>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</si>
  <si>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</si>
  <si>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</si>
  <si>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</si>
  <si>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</si>
  <si>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</si>
  <si>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</si>
  <si>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</si>
  <si>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</si>
  <si>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</si>
  <si>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</si>
  <si>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</si>
  <si>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</si>
  <si>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</si>
  <si>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</si>
  <si>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</si>
  <si>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</si>
  <si>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</si>
  <si>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</si>
  <si>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</si>
  <si>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</si>
  <si>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</si>
  <si>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</si>
  <si>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</si>
  <si>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</si>
  <si>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</si>
  <si>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</si>
  <si>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</si>
  <si>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</si>
  <si>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</si>
  <si>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</si>
  <si>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</si>
  <si>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</si>
  <si>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</si>
  <si>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</si>
  <si>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</si>
  <si>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</si>
  <si>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</si>
  <si>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</si>
  <si>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</si>
  <si>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</si>
  <si>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</si>
  <si>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</si>
  <si>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</si>
  <si>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</si>
  <si>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</si>
  <si>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</si>
  <si>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</si>
  <si>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</si>
  <si>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</si>
  <si>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</si>
  <si>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</si>
  <si>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</si>
  <si>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</si>
  <si>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</si>
  <si>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</si>
  <si>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</si>
  <si>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</si>
  <si>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</si>
  <si>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</si>
  <si>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</si>
  <si>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</si>
  <si>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</si>
  <si>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</si>
  <si>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</si>
  <si>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</si>
  <si>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</si>
  <si>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</si>
  <si>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</si>
  <si>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</si>
  <si>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</si>
  <si>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</si>
  <si>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</si>
  <si>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</si>
  <si>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</si>
  <si>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</si>
  <si>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</si>
  <si>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</si>
  <si>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</si>
  <si>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</si>
  <si>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</si>
  <si>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</si>
  <si>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</si>
  <si>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</si>
  <si>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</si>
  <si>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</si>
  <si>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</si>
  <si>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</si>
  <si>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</si>
  <si>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</si>
  <si>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</si>
  <si>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</si>
  <si>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</si>
  <si>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</si>
  <si>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</si>
  <si>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</si>
  <si>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</si>
  <si>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</si>
  <si>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</si>
  <si>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</si>
  <si>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</si>
  <si>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</si>
  <si>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</si>
  <si>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</si>
  <si>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</si>
  <si>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</si>
  <si>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</si>
  <si>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</si>
  <si>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</si>
  <si>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</si>
  <si>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</si>
  <si>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</si>
  <si>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</si>
  <si>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</si>
  <si>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</si>
  <si>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</si>
  <si>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</si>
  <si>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</si>
  <si>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</si>
  <si>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</si>
  <si>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</si>
  <si>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</si>
  <si>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</si>
  <si>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</si>
  <si>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</si>
  <si>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</si>
  <si>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</si>
  <si>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</si>
  <si>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</si>
  <si>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</si>
  <si>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</si>
  <si>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</si>
  <si>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</si>
  <si>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</si>
  <si>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</si>
  <si>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</si>
  <si>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</si>
  <si>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</si>
  <si>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</si>
  <si>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</si>
  <si>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</si>
  <si>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</si>
  <si>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</si>
  <si>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</si>
  <si>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</si>
  <si>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</si>
  <si>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</si>
  <si>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</si>
  <si>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</si>
  <si>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</si>
  <si>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</si>
  <si>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</si>
  <si>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</si>
  <si>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</si>
  <si>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</si>
  <si>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</si>
  <si>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</si>
  <si>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</si>
  <si>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</si>
  <si>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</si>
  <si>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</si>
  <si>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</si>
  <si>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</si>
  <si>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</si>
  <si>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</si>
  <si>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</si>
  <si>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</si>
  <si>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</si>
  <si>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</si>
  <si>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</si>
  <si>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</si>
  <si>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</si>
  <si>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</si>
  <si>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</si>
  <si>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</si>
  <si>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</si>
  <si>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</si>
  <si>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</si>
  <si>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</si>
  <si>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</si>
  <si>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</si>
  <si>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</si>
  <si>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</si>
  <si>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</si>
  <si>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</si>
  <si>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</si>
  <si>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</si>
  <si>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</si>
  <si>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</si>
  <si>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</si>
  <si>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</si>
  <si>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</si>
  <si>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</si>
  <si>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</si>
  <si>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</si>
  <si>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</si>
  <si>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</si>
  <si>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</si>
  <si>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</si>
  <si>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</si>
  <si>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</si>
  <si>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</si>
  <si>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</si>
  <si>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</si>
  <si>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</si>
  <si>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</si>
  <si>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</si>
  <si>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</si>
  <si>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</si>
  <si>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</si>
  <si>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</si>
  <si>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</si>
  <si>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</si>
  <si>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</si>
  <si>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</si>
  <si>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</si>
  <si>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</si>
  <si>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</si>
  <si>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</si>
  <si>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</si>
  <si>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</si>
  <si>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</si>
  <si>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</si>
  <si>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</si>
  <si>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</si>
  <si>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</si>
  <si>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</si>
  <si>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</si>
  <si>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</si>
  <si>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</si>
  <si>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</si>
  <si>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</si>
  <si>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</si>
  <si>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</si>
  <si>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</si>
  <si>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</si>
  <si>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</si>
  <si>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</si>
  <si>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</si>
  <si>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</si>
  <si>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</si>
  <si>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</si>
  <si>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</si>
  <si>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</si>
  <si>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</si>
  <si>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</si>
  <si>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</si>
  <si>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</si>
  <si>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</si>
  <si>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</si>
  <si>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</si>
  <si>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</si>
  <si>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</si>
  <si>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</si>
  <si>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</si>
  <si>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</si>
  <si>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</si>
  <si>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</si>
  <si>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</si>
  <si>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</si>
  <si>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</si>
  <si>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</si>
  <si>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</si>
  <si>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</si>
  <si>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</si>
  <si>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</si>
  <si>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</si>
  <si>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</si>
  <si>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</si>
  <si>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</si>
  <si>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</si>
  <si>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</si>
  <si>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</si>
  <si>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</si>
  <si>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</si>
  <si>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</si>
  <si>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</si>
  <si>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</si>
  <si>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</si>
  <si>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</si>
  <si>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</si>
  <si>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</si>
  <si>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</si>
  <si>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</si>
  <si>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</si>
  <si>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</si>
  <si>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</si>
  <si>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</si>
  <si>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</si>
  <si>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</si>
  <si>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</si>
  <si>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</si>
  <si>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</si>
  <si>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</si>
  <si>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</si>
  <si>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</si>
  <si>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</si>
  <si>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</si>
  <si>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</si>
  <si>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</si>
  <si>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</si>
  <si>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</si>
  <si>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</si>
  <si>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</si>
  <si>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</si>
  <si>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</si>
  <si>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</si>
  <si>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</si>
  <si>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</si>
  <si>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</si>
  <si>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</si>
  <si>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</si>
  <si>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</si>
  <si>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</si>
  <si>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</si>
  <si>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</si>
  <si>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</si>
  <si>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</si>
  <si>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</si>
  <si>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</si>
  <si>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</si>
  <si>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</si>
  <si>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</si>
  <si>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</si>
  <si>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</si>
  <si>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</si>
  <si>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</si>
  <si>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</si>
  <si>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</si>
  <si>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</si>
  <si>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</si>
  <si>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</si>
  <si>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</si>
  <si>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</si>
  <si>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</si>
  <si>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</si>
  <si>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</si>
  <si>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</si>
  <si>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</si>
  <si>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</si>
  <si>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</si>
  <si>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</si>
  <si>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</si>
  <si>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</si>
  <si>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</si>
  <si>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</si>
  <si>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</si>
  <si>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</si>
  <si>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</si>
  <si>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</si>
  <si>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</si>
  <si>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</si>
  <si>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</si>
  <si>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</si>
  <si>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</si>
  <si>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</si>
  <si>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</si>
  <si>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</si>
  <si>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</si>
  <si>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</si>
  <si>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</si>
  <si>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</si>
  <si>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</si>
  <si>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</si>
  <si>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</si>
  <si>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</si>
  <si>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</si>
  <si>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</si>
  <si>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</si>
  <si>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</si>
  <si>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</si>
  <si>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</si>
  <si>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</si>
  <si>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</si>
  <si>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</si>
  <si>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</si>
  <si>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</si>
  <si>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</si>
  <si>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</si>
  <si>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</si>
  <si>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</si>
  <si>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</si>
  <si>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</si>
  <si>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</si>
  <si>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</si>
  <si>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</si>
  <si>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</si>
  <si>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</si>
  <si>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</si>
  <si>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</si>
  <si>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</si>
  <si>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</si>
  <si>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</si>
  <si>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</si>
  <si>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</si>
  <si>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</si>
  <si>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</si>
  <si>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</si>
  <si>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</si>
  <si>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</si>
  <si>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</si>
  <si>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</si>
  <si>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</si>
  <si>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</si>
  <si>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</si>
  <si>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</si>
  <si>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</si>
  <si>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</si>
  <si>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</si>
  <si>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</si>
  <si>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</si>
  <si>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</si>
  <si>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</si>
  <si>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</si>
  <si>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</si>
  <si>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</si>
  <si>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</si>
  <si>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</si>
  <si>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</si>
  <si>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</si>
  <si>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</si>
  <si>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</si>
  <si>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</si>
  <si>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</si>
  <si>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</si>
  <si>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</si>
  <si>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</si>
  <si>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</si>
  <si>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</si>
  <si>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</si>
  <si>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</si>
  <si>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</si>
  <si>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</si>
  <si>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</si>
  <si>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</si>
  <si>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</si>
  <si>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</si>
  <si>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</si>
  <si>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</si>
  <si>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</si>
  <si>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</si>
  <si>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</si>
  <si>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</si>
  <si>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</si>
  <si>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</si>
  <si>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</si>
  <si>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</si>
  <si>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</si>
  <si>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</si>
  <si>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</si>
  <si>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</si>
  <si>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</si>
  <si>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</si>
  <si>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</si>
  <si>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</si>
  <si>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</si>
  <si>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</si>
  <si>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</si>
  <si>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</si>
  <si>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</si>
  <si>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</si>
  <si>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</si>
  <si>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</si>
  <si>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</si>
  <si>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</si>
  <si>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</si>
  <si>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</si>
  <si>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</si>
  <si>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</si>
  <si>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</si>
  <si>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</si>
  <si>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</si>
  <si>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</si>
  <si>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</si>
  <si>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</si>
  <si>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</si>
  <si>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</si>
  <si>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</si>
  <si>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</si>
  <si>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</si>
  <si>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</si>
  <si>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</si>
  <si>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</si>
  <si>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</si>
  <si>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</si>
  <si>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</si>
  <si>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</si>
  <si>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</si>
  <si>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</si>
  <si>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</si>
  <si>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</si>
  <si>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</si>
  <si>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</si>
  <si>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</si>
  <si>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</si>
  <si>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</si>
  <si>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</si>
  <si>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</si>
  <si>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</si>
  <si>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</si>
  <si>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</si>
  <si>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</si>
  <si>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</si>
  <si>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</si>
  <si>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</si>
  <si>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</si>
  <si>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</si>
  <si>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</si>
  <si>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</si>
  <si>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</si>
  <si>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</si>
  <si>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</si>
  <si>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</si>
  <si>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</si>
  <si>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</si>
  <si>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</si>
  <si>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</si>
  <si>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</si>
  <si>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</si>
  <si>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</si>
  <si>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</si>
  <si>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</si>
  <si>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</si>
  <si>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</si>
  <si>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</si>
  <si>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</si>
  <si>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</si>
  <si>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</si>
  <si>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</si>
  <si>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</si>
  <si>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</si>
  <si>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</si>
  <si>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</si>
  <si>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</si>
  <si>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</si>
  <si>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</si>
  <si>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</si>
  <si>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</si>
  <si>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</si>
  <si>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</si>
  <si>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</si>
  <si>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</si>
  <si>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</si>
  <si>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</si>
  <si>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</si>
  <si>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</si>
  <si>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</si>
  <si>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</si>
  <si>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</si>
  <si>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</si>
  <si>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</si>
  <si>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</si>
  <si>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</si>
  <si>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</si>
  <si>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</si>
  <si>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</si>
  <si>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</si>
  <si>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</si>
  <si>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</si>
  <si>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</si>
  <si>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</si>
  <si>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</si>
  <si>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</si>
  <si>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</si>
  <si>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</si>
  <si>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</si>
  <si>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</si>
  <si>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</si>
  <si>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</si>
  <si>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</si>
  <si>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</si>
  <si>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</si>
  <si>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</si>
  <si>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</si>
  <si>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</si>
  <si>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</si>
  <si>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</si>
  <si>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</si>
  <si>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</si>
  <si>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</si>
  <si>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</si>
  <si>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</si>
  <si>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</si>
  <si>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</si>
  <si>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</si>
  <si>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</si>
  <si>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</si>
  <si>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</si>
  <si>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</si>
  <si>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</si>
  <si>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</si>
  <si>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</si>
  <si>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</si>
  <si>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</si>
  <si>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</si>
  <si>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</si>
  <si>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</si>
  <si>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</si>
  <si>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</si>
  <si>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</si>
  <si>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</si>
  <si>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</si>
  <si>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</si>
  <si>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</si>
  <si>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</si>
  <si>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</si>
  <si>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</si>
  <si>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</si>
  <si>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</si>
  <si>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</si>
  <si>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</si>
  <si>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</si>
  <si>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</si>
  <si>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</si>
  <si>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</si>
  <si>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</si>
  <si>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</si>
  <si>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</si>
  <si>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</si>
  <si>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</si>
  <si>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</si>
  <si>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</si>
  <si>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</si>
  <si>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</si>
  <si>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</si>
  <si>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</si>
  <si>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</si>
  <si>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</si>
  <si>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</si>
  <si>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</si>
  <si>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</si>
  <si>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</si>
  <si>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</si>
  <si>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</si>
  <si>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</si>
  <si>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</si>
  <si>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</si>
  <si>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</si>
  <si>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</si>
  <si>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</si>
  <si>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</si>
  <si>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</si>
  <si>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</si>
  <si>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</si>
  <si>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</si>
  <si>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</si>
  <si>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</si>
  <si>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</si>
  <si>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</si>
  <si>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</si>
  <si>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</si>
  <si>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</si>
  <si>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</si>
  <si>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</si>
  <si>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</si>
  <si>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</si>
  <si>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</si>
  <si>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</si>
  <si>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</si>
  <si>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</si>
  <si>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</si>
  <si>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</si>
  <si>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</si>
  <si>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</si>
  <si>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</si>
  <si>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</si>
  <si>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</si>
  <si>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</si>
  <si>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</si>
  <si>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</si>
  <si>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</si>
  <si>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</si>
  <si>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</si>
  <si>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</si>
  <si>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</si>
  <si>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</si>
  <si>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</si>
  <si>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</si>
  <si>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</si>
  <si>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</si>
  <si>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</si>
  <si>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</si>
  <si>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</si>
  <si>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</si>
  <si>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</si>
  <si>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</si>
  <si>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</si>
  <si>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</si>
  <si>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</si>
  <si>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</si>
  <si>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</si>
  <si>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</si>
  <si>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</si>
  <si>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</si>
  <si>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</si>
  <si>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</si>
  <si>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</si>
  <si>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</si>
  <si>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</si>
  <si>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</si>
  <si>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</si>
  <si>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</si>
  <si>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</si>
  <si>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</si>
  <si>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</si>
  <si>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</si>
  <si>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</si>
  <si>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</si>
  <si>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</si>
  <si>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</si>
  <si>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</si>
  <si>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</si>
  <si>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</si>
  <si>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</si>
  <si>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</si>
  <si>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</si>
  <si>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</si>
  <si>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</si>
  <si>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</si>
  <si>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</si>
  <si>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</si>
  <si>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</si>
  <si>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</si>
  <si>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</si>
  <si>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</si>
  <si>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</si>
  <si>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</si>
  <si>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</si>
  <si>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</si>
  <si>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</si>
  <si>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</si>
  <si>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</si>
  <si>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</si>
  <si>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</si>
  <si>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</si>
  <si>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</si>
  <si>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</si>
  <si>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</si>
  <si>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</si>
  <si>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</si>
  <si>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</si>
  <si>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</si>
  <si>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</si>
  <si>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</si>
  <si>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</si>
  <si>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</si>
  <si>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</si>
  <si>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</si>
  <si>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</si>
  <si>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</si>
  <si>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</si>
  <si>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</si>
  <si>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</si>
  <si>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</si>
  <si>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</si>
  <si>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</si>
  <si>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</si>
  <si>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</si>
  <si>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</si>
  <si>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</si>
  <si>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</si>
  <si>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</si>
  <si>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</si>
  <si>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</si>
  <si>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</si>
  <si>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</si>
  <si>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</si>
  <si>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</si>
  <si>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</si>
  <si>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</si>
  <si>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</si>
  <si>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</si>
  <si>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</si>
  <si>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</si>
  <si>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</si>
  <si>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</si>
  <si>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</si>
  <si>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</si>
  <si>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</si>
  <si>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</si>
  <si>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</si>
  <si>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</si>
  <si>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</si>
  <si>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</si>
  <si>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</si>
  <si>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</si>
  <si>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</si>
  <si>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</si>
  <si>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</si>
  <si>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</si>
  <si>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</si>
  <si>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</si>
  <si>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</si>
  <si>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</si>
  <si>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</si>
  <si>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</si>
  <si>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</si>
  <si>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</si>
  <si>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</si>
  <si>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</si>
  <si>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</si>
  <si>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</si>
  <si>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</si>
  <si>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</si>
  <si>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</si>
  <si>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</si>
  <si>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</si>
  <si>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</si>
  <si>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</si>
  <si>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</si>
  <si>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</si>
  <si>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</si>
  <si>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</si>
  <si>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</si>
  <si>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</si>
  <si>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</si>
  <si>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</si>
  <si>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</si>
  <si>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</si>
  <si>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</si>
  <si>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</si>
  <si>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</si>
  <si>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</si>
  <si>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</si>
  <si>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</si>
  <si>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</si>
  <si>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</si>
  <si>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</si>
  <si>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</si>
  <si>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</si>
  <si>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</si>
  <si>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</si>
  <si>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</si>
  <si>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</si>
  <si>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</si>
  <si>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</si>
  <si>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</si>
  <si>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</si>
  <si>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</si>
  <si>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</si>
  <si>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</si>
  <si>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</si>
  <si>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</si>
  <si>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</si>
  <si>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</si>
  <si>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</si>
  <si>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</si>
  <si>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</si>
  <si>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</si>
  <si>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</si>
  <si>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</si>
  <si>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</si>
  <si>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</si>
  <si>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</si>
  <si>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</si>
  <si>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</si>
  <si>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</si>
  <si>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</si>
  <si>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</si>
  <si>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</si>
  <si>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</si>
  <si>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</si>
  <si>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</si>
  <si>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</si>
  <si>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</si>
  <si>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</si>
  <si>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</si>
  <si>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</si>
  <si>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</si>
  <si>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</si>
  <si>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</si>
  <si>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</si>
  <si>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</si>
  <si>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</si>
  <si>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</si>
  <si>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</si>
  <si>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</si>
  <si>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</si>
  <si>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</si>
  <si>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</si>
  <si>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</si>
  <si>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</si>
  <si>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</si>
  <si>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</si>
  <si>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</si>
  <si>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</si>
  <si>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</si>
  <si>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</si>
  <si>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</si>
  <si>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</si>
  <si>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</si>
  <si>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</si>
  <si>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</si>
  <si>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</si>
  <si>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</si>
  <si>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</si>
  <si>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</si>
  <si>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</si>
  <si>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</si>
  <si>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</si>
  <si>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</si>
  <si>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</si>
  <si>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</si>
  <si>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</si>
  <si>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</si>
  <si>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</si>
  <si>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</si>
  <si>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</si>
  <si>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</si>
  <si>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</si>
  <si>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</si>
  <si>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</si>
  <si>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</si>
  <si>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</si>
  <si>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</si>
  <si>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</si>
  <si>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</si>
  <si>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</si>
  <si>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</si>
  <si>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</si>
  <si>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</si>
  <si>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</si>
  <si>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</si>
  <si>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</si>
  <si>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</si>
  <si>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</si>
  <si>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</si>
  <si>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</si>
  <si>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</si>
  <si>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</si>
  <si>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</si>
  <si>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</si>
  <si>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</si>
  <si>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</si>
  <si>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</si>
  <si>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</si>
  <si>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</si>
  <si>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</si>
  <si>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</si>
  <si>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</si>
  <si>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</si>
  <si>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</si>
  <si>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</si>
  <si>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</si>
  <si>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</si>
  <si>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</si>
  <si>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</si>
  <si>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</si>
  <si>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</si>
  <si>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</si>
  <si>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</si>
  <si>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</si>
  <si>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</si>
  <si>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</si>
  <si>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</si>
  <si>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</si>
  <si>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</si>
  <si>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</si>
  <si>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</si>
  <si>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</si>
  <si>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</si>
  <si>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</si>
  <si>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</si>
  <si>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</si>
  <si>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</si>
  <si>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</si>
  <si>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</si>
  <si>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</si>
  <si>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</si>
  <si>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</si>
  <si>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</si>
  <si>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</si>
  <si>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</si>
  <si>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</si>
  <si>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</si>
  <si>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</si>
  <si>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</si>
  <si>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</si>
  <si>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</si>
  <si>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</si>
  <si>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</si>
  <si>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</si>
  <si>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</si>
  <si>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</si>
  <si>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</si>
  <si>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</si>
  <si>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</si>
  <si>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</si>
  <si>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</si>
  <si>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</si>
  <si>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</si>
  <si>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</si>
  <si>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</si>
  <si>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</si>
  <si>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</si>
  <si>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</si>
  <si>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</si>
  <si>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</si>
  <si>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</si>
  <si>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</si>
  <si>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</si>
  <si>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</si>
  <si>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</si>
  <si>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</si>
  <si>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</si>
  <si>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</si>
  <si>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</si>
  <si>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</si>
  <si>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</si>
  <si>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</si>
  <si>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</si>
  <si>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</si>
  <si>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</si>
  <si>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</si>
  <si>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</si>
  <si>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</si>
  <si>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</si>
  <si>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</si>
  <si>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</si>
  <si>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</si>
  <si>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</si>
  <si>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</si>
  <si>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</si>
  <si>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</si>
  <si>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</si>
  <si>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</si>
  <si>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</si>
  <si>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</si>
  <si>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</si>
  <si>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</si>
  <si>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</si>
  <si>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</si>
  <si>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</si>
  <si>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</si>
  <si>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</si>
  <si>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</si>
  <si>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</si>
  <si>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</si>
  <si>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</si>
  <si>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</si>
  <si>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</si>
  <si>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</si>
  <si>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</si>
  <si>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</si>
  <si>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</si>
  <si>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</si>
  <si>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</si>
  <si>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</si>
  <si>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</si>
  <si>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</si>
  <si>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</si>
  <si>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</si>
  <si>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</si>
  <si>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</si>
  <si>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</si>
  <si>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</si>
  <si>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</si>
  <si>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</si>
  <si>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</si>
  <si>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</si>
  <si>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</si>
  <si>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</si>
  <si>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</si>
  <si>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</si>
  <si>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</si>
  <si>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</si>
  <si>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</si>
  <si>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</si>
  <si>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</si>
  <si>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</si>
  <si>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</si>
  <si>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</si>
  <si>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</si>
  <si>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</si>
  <si>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</si>
  <si>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</si>
  <si>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</si>
  <si>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</si>
  <si>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</si>
  <si>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</si>
  <si>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</si>
  <si>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</si>
  <si>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</si>
  <si>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</si>
  <si>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</si>
  <si>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</si>
  <si>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</si>
  <si>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</si>
  <si>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</si>
  <si>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</si>
  <si>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</si>
  <si>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</si>
  <si>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</si>
  <si>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</si>
  <si>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</si>
  <si>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</si>
  <si>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</si>
  <si>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</si>
  <si>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</si>
  <si>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</si>
  <si>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</si>
  <si>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</si>
  <si>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</si>
  <si>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</si>
  <si>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</si>
  <si>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</si>
  <si>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</si>
  <si>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</si>
  <si>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</si>
  <si>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</si>
  <si>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</si>
  <si>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</si>
  <si>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</si>
  <si>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</si>
  <si>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</si>
  <si>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</si>
  <si>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</si>
  <si>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</si>
  <si>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</si>
  <si>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</si>
  <si>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</si>
  <si>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</si>
  <si>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</si>
  <si>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</si>
  <si>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</si>
  <si>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</si>
  <si>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</si>
  <si>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</si>
  <si>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</si>
  <si>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</si>
  <si>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</si>
  <si>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</si>
  <si>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</si>
  <si>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</si>
  <si>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</si>
  <si>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</si>
  <si>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</si>
  <si>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</si>
  <si>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</si>
  <si>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</si>
  <si>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</si>
  <si>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</si>
  <si>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</si>
  <si>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</si>
  <si>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</si>
  <si>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</si>
  <si>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</si>
  <si>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</si>
  <si>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</si>
  <si>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</si>
  <si>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</si>
  <si>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</si>
  <si>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</si>
  <si>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</si>
  <si>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</si>
  <si>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</si>
  <si>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</si>
  <si>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</si>
  <si>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</si>
  <si>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</si>
  <si>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</si>
  <si>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</si>
  <si>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</si>
  <si>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</si>
  <si>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</si>
  <si>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</si>
  <si>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</si>
  <si>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</si>
  <si>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</si>
  <si>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</si>
  <si>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</si>
  <si>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</si>
  <si>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</si>
  <si>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</si>
  <si>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</si>
  <si>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</si>
  <si>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</si>
  <si>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</si>
  <si>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</si>
  <si>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</si>
  <si>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</si>
  <si>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</si>
  <si>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</si>
  <si>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</si>
  <si>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</si>
  <si>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</si>
  <si>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</si>
  <si>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</si>
  <si>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</si>
  <si>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</si>
  <si>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</si>
  <si>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</si>
  <si>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</si>
  <si>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</si>
  <si>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</si>
  <si>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</si>
  <si>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</si>
  <si>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</si>
  <si>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</si>
  <si>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</si>
  <si>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</si>
  <si>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</si>
  <si>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</si>
  <si>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</si>
  <si>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</si>
  <si>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</si>
  <si>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</si>
  <si>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</si>
  <si>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</si>
  <si>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</si>
  <si>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</si>
  <si>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</si>
  <si>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</si>
  <si>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</si>
  <si>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</si>
  <si>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</si>
  <si>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</si>
  <si>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</si>
  <si>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</si>
  <si>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</si>
  <si>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</si>
  <si>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</si>
  <si>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</si>
  <si>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</si>
  <si>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</si>
  <si>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</si>
  <si>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</si>
  <si>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</si>
  <si>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</si>
  <si>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</si>
  <si>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</si>
  <si>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</si>
  <si>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</si>
  <si>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</si>
  <si>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</si>
  <si>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</si>
  <si>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</si>
  <si>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</si>
  <si>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</si>
  <si>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</si>
  <si>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</si>
  <si>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</si>
  <si>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</si>
  <si>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</si>
  <si>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</si>
  <si>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</si>
  <si>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</si>
  <si>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</si>
  <si>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</si>
  <si>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</si>
  <si>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</si>
  <si>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</si>
  <si>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</si>
  <si>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</si>
  <si>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</si>
  <si>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</si>
  <si>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</si>
  <si>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</si>
  <si>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</si>
  <si>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</si>
  <si>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</si>
  <si>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</si>
  <si>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</si>
  <si>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</si>
  <si>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</si>
  <si>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</si>
  <si>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</si>
  <si>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</si>
  <si>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</si>
  <si>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</si>
  <si>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</si>
  <si>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</si>
  <si>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</si>
  <si>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</si>
  <si>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</si>
  <si>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</si>
  <si>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</si>
  <si>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</si>
  <si>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</si>
  <si>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</si>
  <si>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</si>
  <si>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</si>
  <si>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</si>
  <si>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</si>
  <si>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</si>
  <si>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</si>
  <si>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</si>
  <si>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</si>
  <si>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</si>
  <si>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</si>
  <si>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</si>
  <si>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</si>
  <si>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</si>
  <si>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</si>
  <si>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</si>
  <si>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</si>
  <si>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</si>
  <si>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</si>
  <si>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</si>
  <si>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</si>
  <si>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</si>
  <si>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</si>
  <si>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</si>
  <si>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</si>
  <si>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</si>
  <si>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</si>
  <si>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</si>
  <si>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</si>
  <si>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</si>
  <si>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</si>
  <si>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</si>
  <si>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</si>
  <si>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</si>
  <si>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</si>
  <si>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</si>
  <si>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</si>
  <si>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</si>
  <si>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</si>
  <si>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</si>
  <si>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</si>
  <si>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</si>
  <si>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</si>
  <si>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</si>
  <si>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</si>
  <si>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</si>
  <si>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</si>
  <si>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</si>
  <si>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</si>
  <si>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</si>
  <si>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</si>
  <si>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</si>
  <si>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</si>
  <si>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</si>
  <si>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</si>
  <si>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</si>
  <si>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</si>
  <si>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</si>
  <si>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</si>
  <si>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</si>
  <si>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</si>
  <si>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</si>
  <si>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</si>
  <si>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</si>
  <si>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</si>
  <si>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</si>
  <si>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</si>
  <si>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</si>
  <si>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</si>
  <si>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</si>
  <si>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</si>
  <si>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</si>
  <si>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</si>
  <si>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</si>
  <si>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</si>
  <si>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</si>
  <si>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</si>
  <si>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</si>
  <si>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</si>
  <si>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</si>
  <si>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</si>
  <si>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</si>
  <si>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</si>
  <si>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</si>
  <si>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</si>
  <si>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</si>
  <si>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</si>
  <si>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</si>
  <si>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</si>
  <si>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</si>
  <si>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</si>
  <si>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</si>
  <si>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</si>
  <si>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</si>
  <si>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</si>
  <si>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</si>
  <si>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</si>
  <si>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</si>
  <si>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</si>
  <si>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</si>
  <si>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</si>
  <si>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</si>
  <si>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</si>
  <si>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</si>
  <si>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</si>
  <si>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</si>
  <si>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</si>
  <si>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</si>
  <si>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</si>
  <si>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</si>
  <si>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</si>
  <si>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</si>
  <si>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</si>
  <si>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</si>
  <si>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</si>
  <si>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</si>
  <si>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</si>
  <si>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</si>
  <si>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</si>
  <si>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</si>
  <si>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</si>
  <si>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</si>
  <si>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</si>
  <si>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</si>
  <si>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</si>
  <si>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</si>
  <si>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</si>
  <si>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</si>
  <si>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</si>
  <si>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</si>
  <si>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</si>
  <si>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</si>
  <si>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</si>
  <si>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</si>
  <si>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</si>
  <si>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</si>
  <si>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</si>
  <si>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</si>
  <si>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</si>
  <si>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</si>
  <si>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</si>
  <si>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</si>
  <si>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</si>
  <si>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</si>
  <si>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</si>
  <si>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</si>
  <si>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</si>
  <si>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</si>
  <si>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</si>
  <si>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</si>
  <si>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</si>
  <si>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</si>
  <si>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</si>
  <si>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</si>
  <si>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</si>
  <si>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</si>
  <si>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</si>
  <si>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</si>
  <si>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</si>
  <si>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</si>
  <si>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</si>
  <si>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</si>
  <si>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</si>
  <si>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</si>
  <si>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</si>
  <si>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</si>
  <si>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</si>
  <si>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</si>
  <si>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</si>
  <si>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</si>
  <si>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</si>
  <si>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</si>
  <si>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</si>
  <si>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</si>
  <si>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</si>
  <si>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</si>
  <si>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</si>
  <si>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</si>
  <si>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</si>
  <si>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</si>
  <si>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</si>
  <si>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</si>
  <si>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</si>
  <si>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</si>
  <si>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</si>
  <si>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</si>
  <si>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</si>
  <si>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</si>
  <si>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</si>
  <si>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</si>
  <si>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</si>
  <si>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</si>
  <si>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</si>
  <si>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</si>
  <si>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</si>
  <si>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</si>
  <si>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</si>
  <si>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</si>
  <si>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</si>
  <si>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</si>
  <si>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</si>
  <si>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</si>
  <si>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</si>
  <si>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</si>
  <si>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</si>
  <si>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</si>
  <si>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</si>
  <si>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</si>
  <si>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</si>
  <si>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</si>
  <si>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</si>
  <si>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</si>
  <si>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</si>
  <si>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</si>
  <si>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</si>
  <si>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</si>
  <si>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</si>
  <si>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</si>
  <si>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</si>
  <si>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</si>
  <si>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</si>
  <si>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</si>
  <si>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</si>
  <si>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</si>
  <si>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</si>
  <si>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</si>
  <si>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</si>
  <si>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</si>
  <si>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</si>
  <si>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</si>
  <si>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</si>
  <si>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</si>
  <si>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</si>
  <si>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</si>
  <si>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</si>
  <si>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</si>
  <si>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</si>
  <si>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</si>
  <si>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</si>
  <si>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</si>
  <si>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</si>
  <si>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</si>
  <si>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</si>
  <si>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</si>
  <si>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</si>
  <si>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</si>
  <si>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</si>
  <si>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</si>
  <si>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</si>
  <si>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</si>
  <si>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</si>
  <si>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</si>
  <si>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</si>
  <si>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</si>
  <si>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</si>
  <si>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</si>
  <si>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</si>
  <si>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</si>
  <si>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</si>
  <si>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</si>
  <si>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</si>
  <si>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</si>
  <si>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</si>
  <si>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</si>
  <si>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</si>
  <si>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</si>
  <si>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</si>
  <si>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</si>
  <si>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</si>
  <si>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</si>
  <si>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</si>
  <si>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</si>
  <si>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</si>
  <si>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</si>
  <si>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</si>
  <si>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</si>
  <si>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</si>
  <si>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</si>
  <si>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</si>
  <si>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</si>
  <si>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</si>
  <si>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</si>
  <si>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</si>
  <si>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</si>
  <si>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</si>
  <si>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</si>
  <si>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</si>
  <si>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</si>
  <si>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</si>
  <si>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</si>
  <si>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</si>
  <si>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</si>
  <si>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</si>
  <si>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</si>
  <si>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</si>
  <si>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</si>
  <si>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</si>
  <si>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</si>
  <si>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</si>
  <si>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</si>
  <si>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</si>
  <si>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</si>
  <si>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</si>
  <si>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</si>
  <si>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</si>
  <si>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</si>
  <si>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</si>
  <si>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</si>
  <si>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</si>
  <si>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</si>
  <si>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</si>
  <si>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</si>
  <si>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</si>
  <si>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</si>
  <si>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</si>
  <si>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</si>
  <si>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</si>
  <si>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</si>
  <si>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</si>
  <si>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</si>
  <si>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</si>
  <si>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</si>
  <si>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</si>
  <si>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</si>
  <si>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</si>
  <si>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</si>
  <si>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</si>
  <si>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</si>
  <si>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</si>
  <si>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</si>
  <si>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</si>
  <si>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</si>
  <si>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</si>
  <si>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</si>
  <si>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</si>
  <si>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</si>
  <si>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</si>
  <si>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</si>
  <si>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</si>
  <si>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</si>
  <si>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</si>
  <si>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</si>
  <si>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</si>
  <si>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</si>
  <si>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</si>
  <si>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</si>
  <si>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</si>
  <si>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</si>
  <si>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</si>
  <si>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</si>
  <si>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</si>
  <si>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</si>
  <si>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</si>
  <si>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</si>
  <si>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</si>
  <si>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</si>
  <si>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</si>
  <si>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</si>
  <si>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</si>
  <si>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</si>
  <si>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</si>
  <si>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</si>
  <si>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</si>
  <si>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</si>
  <si>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</si>
  <si>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</si>
  <si>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</si>
  <si>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</si>
  <si>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</si>
  <si>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</si>
  <si>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</si>
  <si>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</si>
  <si>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</si>
  <si>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</si>
  <si>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</si>
  <si>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</si>
  <si>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</si>
  <si>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</si>
  <si>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</si>
  <si>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</si>
  <si>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</si>
  <si>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</si>
  <si>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</si>
  <si>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</si>
  <si>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</si>
  <si>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</si>
  <si>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</si>
  <si>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</si>
  <si>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</si>
  <si>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</si>
  <si>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</si>
  <si>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</si>
  <si>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</si>
  <si>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</si>
  <si>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</si>
  <si>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</si>
  <si>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</si>
  <si>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</si>
  <si>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</si>
  <si>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</si>
  <si>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</si>
  <si>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</si>
  <si>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</si>
  <si>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</si>
  <si>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</si>
  <si>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</si>
  <si>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</si>
  <si>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</si>
  <si>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</si>
  <si>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</si>
  <si>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</si>
  <si>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</si>
  <si>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</si>
  <si>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</si>
  <si>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</si>
  <si>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</si>
  <si>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</si>
  <si>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</si>
  <si>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</si>
  <si>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</si>
  <si>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</si>
  <si>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</si>
  <si>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</si>
  <si>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</si>
  <si>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</si>
  <si>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</si>
  <si>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</si>
  <si>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</si>
  <si>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</si>
  <si>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</si>
  <si>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</si>
  <si>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</si>
  <si>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</si>
  <si>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</si>
  <si>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</si>
  <si>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</si>
  <si>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</si>
  <si>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</si>
  <si>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</si>
  <si>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</si>
  <si>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</si>
  <si>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</si>
  <si>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</si>
  <si>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</si>
  <si>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</si>
  <si>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</si>
  <si>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</si>
  <si>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</si>
  <si>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</si>
  <si>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</si>
  <si>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</si>
  <si>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</si>
  <si>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</si>
  <si>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</si>
  <si>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</si>
  <si>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</si>
  <si>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</si>
  <si>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</si>
  <si>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</si>
  <si>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</si>
  <si>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</si>
  <si>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</si>
  <si>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</si>
  <si>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</si>
  <si>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</si>
  <si>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</si>
  <si>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</si>
  <si>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</si>
  <si>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</si>
  <si>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</si>
  <si>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</si>
  <si>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</si>
  <si>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</si>
  <si>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</si>
  <si>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</si>
  <si>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</si>
  <si>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</si>
  <si>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</si>
  <si>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</si>
  <si>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</si>
  <si>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</si>
  <si>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</si>
  <si>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</si>
  <si>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</si>
  <si>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</si>
  <si>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</si>
  <si>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</si>
  <si>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</si>
  <si>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</si>
  <si>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</si>
  <si>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</si>
  <si>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</si>
  <si>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</si>
  <si>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</si>
  <si>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</si>
  <si>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</si>
  <si>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</si>
  <si>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</si>
  <si>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</si>
  <si>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</si>
  <si>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</si>
  <si>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</si>
  <si>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</si>
  <si>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</si>
  <si>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</si>
  <si>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</si>
  <si>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</si>
  <si>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</si>
  <si>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</si>
  <si>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</si>
  <si>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</si>
  <si>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</si>
  <si>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</si>
  <si>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</si>
  <si>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</si>
  <si>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</si>
  <si>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</si>
  <si>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</si>
  <si>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</si>
  <si>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</si>
  <si>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</si>
  <si>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</si>
  <si>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</si>
  <si>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</si>
  <si>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</si>
  <si>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</si>
  <si>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</si>
  <si>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</si>
  <si>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</si>
  <si>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</si>
  <si>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</si>
  <si>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</si>
  <si>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</si>
  <si>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</si>
  <si>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</si>
  <si>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</si>
  <si>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</si>
  <si>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</si>
  <si>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</si>
  <si>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</si>
  <si>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</si>
  <si>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</si>
  <si>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</si>
  <si>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</si>
  <si>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</si>
  <si>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</si>
  <si>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</si>
  <si>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</si>
  <si>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</si>
  <si>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</si>
  <si>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</si>
  <si>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</si>
  <si>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</si>
  <si>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</si>
  <si>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</si>
  <si>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</si>
  <si>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</si>
  <si>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</si>
  <si>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</si>
  <si>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</si>
  <si>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</si>
  <si>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</si>
  <si>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</si>
  <si>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</si>
  <si>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</si>
  <si>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</si>
  <si>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</si>
  <si>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</si>
  <si>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</si>
  <si>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</si>
  <si>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</si>
  <si>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</si>
  <si>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</si>
  <si>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</si>
  <si>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</si>
  <si>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</si>
  <si>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</si>
  <si>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</si>
  <si>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</si>
  <si>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</si>
  <si>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</si>
  <si>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</si>
  <si>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</si>
  <si>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</si>
  <si>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</si>
  <si>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</si>
  <si>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</si>
  <si>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</si>
  <si>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</si>
  <si>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</si>
  <si>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</si>
  <si>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</si>
  <si>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</si>
  <si>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</si>
  <si>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</si>
  <si>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</si>
  <si>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</si>
  <si>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</si>
  <si>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</si>
  <si>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</si>
  <si>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</si>
  <si>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</si>
  <si>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</si>
  <si>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</si>
  <si>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</si>
  <si>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</si>
  <si>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</si>
  <si>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</si>
  <si>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</si>
  <si>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</si>
  <si>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</si>
  <si>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</si>
  <si>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</si>
  <si>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</si>
  <si>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</si>
  <si>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</si>
  <si>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</si>
  <si>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</si>
  <si>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</si>
  <si>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</si>
  <si>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</si>
  <si>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</si>
  <si>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</si>
  <si>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</si>
  <si>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</si>
  <si>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</si>
  <si>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</si>
  <si>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</si>
  <si>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</si>
  <si>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</si>
  <si>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</si>
  <si>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</si>
  <si>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</si>
  <si>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</si>
  <si>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</si>
  <si>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</si>
  <si>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</si>
  <si>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</si>
  <si>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</si>
  <si>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</si>
  <si>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</si>
  <si>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</si>
  <si>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</si>
  <si>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</si>
  <si>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</si>
  <si>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</si>
  <si>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</si>
  <si>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</si>
  <si>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</si>
  <si>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</si>
  <si>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</si>
  <si>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</si>
  <si>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</si>
  <si>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</si>
  <si>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</si>
  <si>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</si>
  <si>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</si>
  <si>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</si>
  <si>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</si>
  <si>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</si>
  <si>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</si>
  <si>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</si>
  <si>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</si>
  <si>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</si>
  <si>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</si>
  <si>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</si>
  <si>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</si>
  <si>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</si>
  <si>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</si>
  <si>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</si>
  <si>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</si>
  <si>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</si>
  <si>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</si>
  <si>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</si>
  <si>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</si>
  <si>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</si>
  <si>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</si>
  <si>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</si>
  <si>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</si>
  <si>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</si>
  <si>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</si>
  <si>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</si>
  <si>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</si>
  <si>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</si>
  <si>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</si>
  <si>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</si>
  <si>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</si>
  <si>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</si>
  <si>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</si>
  <si>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</si>
  <si>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</si>
  <si>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</si>
  <si>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</si>
  <si>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</si>
  <si>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</si>
  <si>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</si>
  <si>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</si>
  <si>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</si>
  <si>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</si>
  <si>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</si>
  <si>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</si>
  <si>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</si>
  <si>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</si>
  <si>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</si>
  <si>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</si>
  <si>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</si>
  <si>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</si>
  <si>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</si>
  <si>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</si>
  <si>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</si>
  <si>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</si>
  <si>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</si>
  <si>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</si>
  <si>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</si>
  <si>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</si>
  <si>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</si>
  <si>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</si>
  <si>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</si>
  <si>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</si>
  <si>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</si>
  <si>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</si>
  <si>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</si>
  <si>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</si>
  <si>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</si>
  <si>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</si>
  <si>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</si>
  <si>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</si>
  <si>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</si>
  <si>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</si>
  <si>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</si>
  <si>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</si>
  <si>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</si>
  <si>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</si>
  <si>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</si>
  <si>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</si>
  <si>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</si>
  <si>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</si>
  <si>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</si>
  <si>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</si>
  <si>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</si>
  <si>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</si>
  <si>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</si>
  <si>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</si>
  <si>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</si>
  <si>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</si>
  <si>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</si>
  <si>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</si>
  <si>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</si>
  <si>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</si>
  <si>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</si>
  <si>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</si>
  <si>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</si>
  <si>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</si>
  <si>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</si>
  <si>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</si>
  <si>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</si>
  <si>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</si>
  <si>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</si>
  <si>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</si>
  <si>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</si>
  <si>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</si>
  <si>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</si>
  <si>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</si>
  <si>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</si>
  <si>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</si>
  <si>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</si>
  <si>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</si>
  <si>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</si>
  <si>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</si>
  <si>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</si>
  <si>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</si>
  <si>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</si>
  <si>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</si>
  <si>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</si>
  <si>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</si>
  <si>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</si>
  <si>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</si>
  <si>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</si>
  <si>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</si>
  <si>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</si>
  <si>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</si>
  <si>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</si>
  <si>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</si>
  <si>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</si>
  <si>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</si>
  <si>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</si>
  <si>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</si>
  <si>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</si>
  <si>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</si>
  <si>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</si>
  <si>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</si>
  <si>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</si>
  <si>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</si>
  <si>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</si>
  <si>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</si>
  <si>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</si>
  <si>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</si>
  <si>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</si>
  <si>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</si>
  <si>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</si>
  <si>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</si>
  <si>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</si>
  <si>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</si>
  <si>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</si>
  <si>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</si>
  <si>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</si>
  <si>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</si>
  <si>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</si>
  <si>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</si>
  <si>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</si>
  <si>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</si>
  <si>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</si>
  <si>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</si>
  <si>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</si>
  <si>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</si>
  <si>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</si>
  <si>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</si>
  <si>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</si>
  <si>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</si>
  <si>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</si>
  <si>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</si>
  <si>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</si>
  <si>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</si>
  <si>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</si>
  <si>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</si>
  <si>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</si>
  <si>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</si>
  <si>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</si>
  <si>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</si>
  <si>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</si>
  <si>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</si>
  <si>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</si>
  <si>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</si>
  <si>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</si>
  <si>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</si>
  <si>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</si>
  <si>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</si>
  <si>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</si>
  <si>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</si>
  <si>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</si>
  <si>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</si>
  <si>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</si>
  <si>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</si>
  <si>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</si>
  <si>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</si>
  <si>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</si>
  <si>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</si>
  <si>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</si>
  <si>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</si>
  <si>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</si>
  <si>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</si>
  <si>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</si>
  <si>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</si>
  <si>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</si>
  <si>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</si>
  <si>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</si>
  <si>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</si>
  <si>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</si>
  <si>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</si>
  <si>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</si>
  <si>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</si>
  <si>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</si>
  <si>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</si>
  <si>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</si>
  <si>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</si>
  <si>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</si>
  <si>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</si>
  <si>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</si>
  <si>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</si>
  <si>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</si>
  <si>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</si>
  <si>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</si>
  <si>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</si>
  <si>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</si>
  <si>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</si>
  <si>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</si>
  <si>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</si>
  <si>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</si>
  <si>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</si>
  <si>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</si>
  <si>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</si>
  <si>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</si>
  <si>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</si>
  <si>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</si>
  <si>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</si>
  <si>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</si>
  <si>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</si>
  <si>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</si>
  <si>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</si>
  <si>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</si>
  <si>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</si>
  <si>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</si>
  <si>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</si>
  <si>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</si>
  <si>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</si>
  <si>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</si>
  <si>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</si>
  <si>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</si>
  <si>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</si>
  <si>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</si>
  <si>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</si>
  <si>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</si>
  <si>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</si>
  <si>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</si>
  <si>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</si>
  <si>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</si>
  <si>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</si>
  <si>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</si>
  <si>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</si>
  <si>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</si>
  <si>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</si>
  <si>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</si>
  <si>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</si>
  <si>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</si>
  <si>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</si>
  <si>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</si>
  <si>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</si>
  <si>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</si>
  <si>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</si>
  <si>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</si>
  <si>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</si>
  <si>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</si>
  <si>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</si>
  <si>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</si>
  <si>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</si>
  <si>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</si>
  <si>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</si>
  <si>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</si>
  <si>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</si>
  <si>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</si>
  <si>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</si>
  <si>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</si>
  <si>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</si>
  <si>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</si>
  <si>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</si>
  <si>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</si>
  <si>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</si>
  <si>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</si>
  <si>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</si>
  <si>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</si>
  <si>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</si>
  <si>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</si>
  <si>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</si>
  <si>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</si>
  <si>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</si>
  <si>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</si>
  <si>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</si>
  <si>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</si>
  <si>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</si>
  <si>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</si>
  <si>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</si>
  <si>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</si>
  <si>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</si>
  <si>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</si>
  <si>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</si>
  <si>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</si>
  <si>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</si>
  <si>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</si>
  <si>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</si>
  <si>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</si>
  <si>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</si>
  <si>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</si>
  <si>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</si>
  <si>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</si>
  <si>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</si>
  <si>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</si>
  <si>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</si>
  <si>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</si>
  <si>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</si>
  <si>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</si>
  <si>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</si>
  <si>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</si>
  <si>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</si>
  <si>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</si>
  <si>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</si>
  <si>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</si>
  <si>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</si>
  <si>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</si>
  <si>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</si>
  <si>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</si>
  <si>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</si>
  <si>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</si>
  <si>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</si>
  <si>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</si>
  <si>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</si>
  <si>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</si>
  <si>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</si>
  <si>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</si>
  <si>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</si>
  <si>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</si>
  <si>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</si>
  <si>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</si>
  <si>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</si>
  <si>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</si>
  <si>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</si>
  <si>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</si>
  <si>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</si>
  <si>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</si>
  <si>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</si>
  <si>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</si>
  <si>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</si>
  <si>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</si>
  <si>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</si>
  <si>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</si>
  <si>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</si>
  <si>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</si>
  <si>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</si>
  <si>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</si>
  <si>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</si>
  <si>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</si>
  <si>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</si>
  <si>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</si>
  <si>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</si>
  <si>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</si>
  <si>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</si>
  <si>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</si>
  <si>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</si>
  <si>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</si>
  <si>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</si>
  <si>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</si>
  <si>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</si>
  <si>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</si>
  <si>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</si>
  <si>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</si>
  <si>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</si>
  <si>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</si>
  <si>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</si>
  <si>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</si>
  <si>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</si>
  <si>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</si>
  <si>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</si>
  <si>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</si>
  <si>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</si>
  <si>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</si>
  <si>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</si>
  <si>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</si>
  <si>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</si>
  <si>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</si>
  <si>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</si>
  <si>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</si>
  <si>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</si>
  <si>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</si>
  <si>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</si>
  <si>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</si>
  <si>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</si>
  <si>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</si>
  <si>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</si>
  <si>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</si>
  <si>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</si>
  <si>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</si>
  <si>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</si>
  <si>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</si>
  <si>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</si>
  <si>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</si>
  <si>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</si>
  <si>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</si>
  <si>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</si>
  <si>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</si>
  <si>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</si>
  <si>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</si>
  <si>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</si>
  <si>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</si>
  <si>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</si>
  <si>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</si>
  <si>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</si>
  <si>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</si>
  <si>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</si>
  <si>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</si>
  <si>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</si>
  <si>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</si>
  <si>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</si>
  <si>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</si>
  <si>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</si>
  <si>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</si>
  <si>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</si>
  <si>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</si>
  <si>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</si>
  <si>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</si>
  <si>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</si>
  <si>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</si>
  <si>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</si>
  <si>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</si>
  <si>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</si>
  <si>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</si>
  <si>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</si>
  <si>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</si>
  <si>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</si>
  <si>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</si>
  <si>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</si>
  <si>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</si>
  <si>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</si>
  <si>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</si>
  <si>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</si>
  <si>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</si>
  <si>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</si>
  <si>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</si>
  <si>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</si>
  <si>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</si>
  <si>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</si>
  <si>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</si>
  <si>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</si>
  <si>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</si>
  <si>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</si>
  <si>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</si>
  <si>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</si>
  <si>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</si>
  <si>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</si>
  <si>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</si>
  <si>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</si>
  <si>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</si>
  <si>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</si>
  <si>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</si>
  <si>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</si>
  <si>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</si>
  <si>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</si>
  <si>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</si>
  <si>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</si>
  <si>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</si>
  <si>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</si>
  <si>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</si>
  <si>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</si>
  <si>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</si>
  <si>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</si>
  <si>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</si>
  <si>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</si>
  <si>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</si>
  <si>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</si>
  <si>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</si>
  <si>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</si>
  <si>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</si>
  <si>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</si>
  <si>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</si>
  <si>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</si>
  <si>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</si>
  <si>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</si>
  <si>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</si>
  <si>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</si>
  <si>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</si>
  <si>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</si>
  <si>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</si>
  <si>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</si>
  <si>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</si>
  <si>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</si>
  <si>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</si>
  <si>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</si>
  <si>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</si>
  <si>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</si>
  <si>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</si>
  <si>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</si>
  <si>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</si>
  <si>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</si>
  <si>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</si>
  <si>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</si>
  <si>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</si>
  <si>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</si>
  <si>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</si>
  <si>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</si>
  <si>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</si>
  <si>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</si>
  <si>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</si>
  <si>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</si>
  <si>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</si>
  <si>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</si>
  <si>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</si>
  <si>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</si>
  <si>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</si>
  <si>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</si>
  <si>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</si>
  <si>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</si>
  <si>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</si>
  <si>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</si>
  <si>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</si>
  <si>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</si>
  <si>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</si>
  <si>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</si>
  <si>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</si>
  <si>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</si>
  <si>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</si>
  <si>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</si>
  <si>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</si>
  <si>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</si>
  <si>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</si>
  <si>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</si>
  <si>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</si>
  <si>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</si>
  <si>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</si>
  <si>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</si>
  <si>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</si>
  <si>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</si>
  <si>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</si>
  <si>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</si>
  <si>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</si>
  <si>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</si>
  <si>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</si>
  <si>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</si>
  <si>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</si>
  <si>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</si>
  <si>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</si>
  <si>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</si>
  <si>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</si>
  <si>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</si>
  <si>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</si>
  <si>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</si>
  <si>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</si>
  <si>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</si>
  <si>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</si>
  <si>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</si>
  <si>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</si>
  <si>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</si>
  <si>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</si>
  <si>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</si>
  <si>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</si>
  <si>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</si>
  <si>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</si>
  <si>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</si>
  <si>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</si>
  <si>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</si>
  <si>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</si>
  <si>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</si>
  <si>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</si>
  <si>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</si>
  <si>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</si>
  <si>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</si>
  <si>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</si>
  <si>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</si>
  <si>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</si>
  <si>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</si>
  <si>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</si>
  <si>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</si>
  <si>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</si>
  <si>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</si>
  <si>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</si>
  <si>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</si>
  <si>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</si>
  <si>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</si>
  <si>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</si>
  <si>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</si>
  <si>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</si>
  <si>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</si>
  <si>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</si>
  <si>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</si>
  <si>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</si>
  <si>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</si>
  <si>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</si>
  <si>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</si>
  <si>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</si>
  <si>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</si>
  <si>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</si>
  <si>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</si>
  <si>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</si>
  <si>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</si>
  <si>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</si>
  <si>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</si>
  <si>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</si>
  <si>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</si>
  <si>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</si>
  <si>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</si>
  <si>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</si>
  <si>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</si>
  <si>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</si>
  <si>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</si>
  <si>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</si>
  <si>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</si>
  <si>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</si>
  <si>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</si>
  <si>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</si>
  <si>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</si>
  <si>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</si>
  <si>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</si>
  <si>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</si>
  <si>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</si>
  <si>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</si>
  <si>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</si>
  <si>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</si>
  <si>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</si>
  <si>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</si>
  <si>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</si>
  <si>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</si>
  <si>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</si>
  <si>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</si>
  <si>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</si>
  <si>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</si>
  <si>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</si>
  <si>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</si>
  <si>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</si>
  <si>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</si>
  <si>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</si>
  <si>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</si>
  <si>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</si>
  <si>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</si>
  <si>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</si>
  <si>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</si>
  <si>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</si>
  <si>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</si>
  <si>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</si>
  <si>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</si>
  <si>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</si>
  <si>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</si>
  <si>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</si>
  <si>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</si>
  <si>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</si>
  <si>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</si>
  <si>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</si>
  <si>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</si>
  <si>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</si>
  <si>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</si>
  <si>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</si>
  <si>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</si>
  <si>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</si>
  <si>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</si>
  <si>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</si>
  <si>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</si>
  <si>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</si>
  <si>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</si>
  <si>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</si>
  <si>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</si>
  <si>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</si>
  <si>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</si>
  <si>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</si>
  <si>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</si>
  <si>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</si>
  <si>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</si>
  <si>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</si>
  <si>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</si>
  <si>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</si>
  <si>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</si>
  <si>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</si>
  <si>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</si>
  <si>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</si>
  <si>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</si>
  <si>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</si>
  <si>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</si>
  <si>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</si>
  <si>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</si>
  <si>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</si>
  <si>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</si>
  <si>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</si>
  <si>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</si>
  <si>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</si>
  <si>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</si>
  <si>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</si>
  <si>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</si>
  <si>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</si>
  <si>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</si>
  <si>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</si>
  <si>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</si>
  <si>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</si>
  <si>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</si>
  <si>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</si>
  <si>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</si>
  <si>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</si>
  <si>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</si>
  <si>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</si>
  <si>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</si>
  <si>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</si>
  <si>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</si>
  <si>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</si>
  <si>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</si>
  <si>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</si>
  <si>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</si>
  <si>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</si>
  <si>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</si>
  <si>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</si>
  <si>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</si>
  <si>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</si>
  <si>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</si>
  <si>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</si>
  <si>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</si>
  <si>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</si>
  <si>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</si>
  <si>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</si>
  <si>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</si>
  <si>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</si>
  <si>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</si>
  <si>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</si>
  <si>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</si>
  <si>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</si>
  <si>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</si>
  <si>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</si>
  <si>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</si>
  <si>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</si>
  <si>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</si>
  <si>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</si>
  <si>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</si>
  <si>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</si>
  <si>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</si>
  <si>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</si>
  <si>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</si>
  <si>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</si>
  <si>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</si>
  <si>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</si>
  <si>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</si>
  <si>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</si>
  <si>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</si>
  <si>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</si>
  <si>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</si>
  <si>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</si>
  <si>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</si>
  <si>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</si>
  <si>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</si>
  <si>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</si>
  <si>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</si>
  <si>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</si>
  <si>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</si>
  <si>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</si>
  <si>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</si>
  <si>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</si>
  <si>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</si>
  <si>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</si>
  <si>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</si>
  <si>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</si>
  <si>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</si>
  <si>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</si>
  <si>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</si>
  <si>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</si>
  <si>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</si>
  <si>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</si>
  <si>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</si>
  <si>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</si>
  <si>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</si>
  <si>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</si>
  <si>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</si>
  <si>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</si>
  <si>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</si>
  <si>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</si>
  <si>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</si>
  <si>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</si>
  <si>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</si>
  <si>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</si>
  <si>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</si>
  <si>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</si>
  <si>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</si>
  <si>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</si>
  <si>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</si>
  <si>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</si>
  <si>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</si>
  <si>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</si>
  <si>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</si>
  <si>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</si>
  <si>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</si>
  <si>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</si>
  <si>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</si>
  <si>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</si>
  <si>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</si>
  <si>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</si>
  <si>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</si>
  <si>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</si>
  <si>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</si>
  <si>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</si>
  <si>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</si>
  <si>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</si>
  <si>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</si>
  <si>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</si>
  <si>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</si>
  <si>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</si>
  <si>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</si>
  <si>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</si>
  <si>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</si>
  <si>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</si>
  <si>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</si>
  <si>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</si>
  <si>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</si>
  <si>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</si>
  <si>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</si>
  <si>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</si>
  <si>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</si>
  <si>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</si>
  <si>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</si>
  <si>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</si>
  <si>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</si>
  <si>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</si>
  <si>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</si>
  <si>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</si>
  <si>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</si>
  <si>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</si>
  <si>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</si>
  <si>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</si>
  <si>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</si>
  <si>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</si>
  <si>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</si>
  <si>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</si>
  <si>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</si>
  <si>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</si>
  <si>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</si>
  <si>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</si>
  <si>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</si>
  <si>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</si>
  <si>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</si>
  <si>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</si>
  <si>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</si>
  <si>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</si>
  <si>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</si>
  <si>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</si>
  <si>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</si>
  <si>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</si>
  <si>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</si>
  <si>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</si>
  <si>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</si>
  <si>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</si>
  <si>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</si>
  <si>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</si>
  <si>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</si>
  <si>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</si>
  <si>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</si>
  <si>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</si>
  <si>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</si>
  <si>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</si>
  <si>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</si>
  <si>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</si>
  <si>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</si>
  <si>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</si>
  <si>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</si>
  <si>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</si>
  <si>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</si>
  <si>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</si>
  <si>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</si>
  <si>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</si>
  <si>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</si>
  <si>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</si>
  <si>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</si>
  <si>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</si>
  <si>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</si>
  <si>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</si>
  <si>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</si>
  <si>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</si>
  <si>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</si>
  <si>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</si>
  <si>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</si>
  <si>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</si>
  <si>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</si>
  <si>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</si>
  <si>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</si>
  <si>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</si>
  <si>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</si>
  <si>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</si>
  <si>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</si>
  <si>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</si>
  <si>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</si>
  <si>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</si>
  <si>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</si>
  <si>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</si>
  <si>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</si>
  <si>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</si>
  <si>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</si>
  <si>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</si>
  <si>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</si>
  <si>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</si>
  <si>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</si>
  <si>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</si>
  <si>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</si>
  <si>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</si>
  <si>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</si>
  <si>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</si>
  <si>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</si>
  <si>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</si>
  <si>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</si>
  <si>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</si>
  <si>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</si>
  <si>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</si>
  <si>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</si>
  <si>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</si>
  <si>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</si>
  <si>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</si>
  <si>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</si>
  <si>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</si>
  <si>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</si>
  <si>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</si>
  <si>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</si>
  <si>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</si>
  <si>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</si>
  <si>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</si>
  <si>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</si>
  <si>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</si>
  <si>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</si>
  <si>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</si>
  <si>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</si>
  <si>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</si>
  <si>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</si>
  <si>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</si>
  <si>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</si>
  <si>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</si>
  <si>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</si>
  <si>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</si>
  <si>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</si>
  <si>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</si>
  <si>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</si>
  <si>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</si>
  <si>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</si>
  <si>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</si>
  <si>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</si>
  <si>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</si>
  <si>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</si>
  <si>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</si>
  <si>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</si>
  <si>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</si>
  <si>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</si>
  <si>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</si>
  <si>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</si>
  <si>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</si>
  <si>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</si>
  <si>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</si>
  <si>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</si>
  <si>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</si>
  <si>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</si>
  <si>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</si>
  <si>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</si>
  <si>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</si>
  <si>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</si>
  <si>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</si>
  <si>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</si>
  <si>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</si>
  <si>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</si>
  <si>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</si>
  <si>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</si>
  <si>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</si>
  <si>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</si>
  <si>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</si>
  <si>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</si>
  <si>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</si>
  <si>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</si>
  <si>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</si>
  <si>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</si>
  <si>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</si>
  <si>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</si>
  <si>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</si>
  <si>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</si>
  <si>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</si>
  <si>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</si>
  <si>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</si>
  <si>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</si>
  <si>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</si>
  <si>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</si>
  <si>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</si>
  <si>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</si>
  <si>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</si>
  <si>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</si>
  <si>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</si>
  <si>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</si>
  <si>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</si>
  <si>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</si>
  <si>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</si>
  <si>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</si>
  <si>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</si>
  <si>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</si>
  <si>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</si>
  <si>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</si>
  <si>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</si>
  <si>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</si>
  <si>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</si>
  <si>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</si>
  <si>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</si>
  <si>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</si>
  <si>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</si>
  <si>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</si>
  <si>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</si>
  <si>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</si>
  <si>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</si>
  <si>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</si>
  <si>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</si>
  <si>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</si>
  <si>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</si>
  <si>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</si>
  <si>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</si>
  <si>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</si>
  <si>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</si>
  <si>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</si>
  <si>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</si>
  <si>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</si>
  <si>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</si>
  <si>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</si>
  <si>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</si>
  <si>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</si>
  <si>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</si>
  <si>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</si>
  <si>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</si>
  <si>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</si>
  <si>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</si>
  <si>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</si>
  <si>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</si>
  <si>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</si>
  <si>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</si>
  <si>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</si>
  <si>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</si>
  <si>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</si>
  <si>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</si>
  <si>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</si>
  <si>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</si>
  <si>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</si>
  <si>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</si>
  <si>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</si>
  <si>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</si>
  <si>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</si>
  <si>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</si>
  <si>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</si>
  <si>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</si>
  <si>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</si>
  <si>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</si>
  <si>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</si>
  <si>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</si>
  <si>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</si>
  <si>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</si>
  <si>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</si>
  <si>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</si>
  <si>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</si>
  <si>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</si>
  <si>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</si>
  <si>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</si>
  <si>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</si>
  <si>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</si>
  <si>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</si>
  <si>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</si>
  <si>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</si>
  <si>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</si>
  <si>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</si>
  <si>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</si>
  <si>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</si>
  <si>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</si>
  <si>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</si>
  <si>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</si>
  <si>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</si>
  <si>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</si>
  <si>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</si>
  <si>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</si>
  <si>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</si>
  <si>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</si>
  <si>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</si>
  <si>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</si>
  <si>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</si>
  <si>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</si>
  <si>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</si>
  <si>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</si>
  <si>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</si>
  <si>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</si>
  <si>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</si>
  <si>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</si>
  <si>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</si>
  <si>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</si>
  <si>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</si>
  <si>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</si>
  <si>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</si>
  <si>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</si>
  <si>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</si>
  <si>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</si>
  <si>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</si>
  <si>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</si>
  <si>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</si>
  <si>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</si>
  <si>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</si>
  <si>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</si>
  <si>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</si>
  <si>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</si>
  <si>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</si>
  <si>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</si>
  <si>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</si>
  <si>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</si>
  <si>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</si>
  <si>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</si>
  <si>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</si>
  <si>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</si>
  <si>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</si>
  <si>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</si>
  <si>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</si>
  <si>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</si>
  <si>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</si>
  <si>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</si>
  <si>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</si>
  <si>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</si>
  <si>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</si>
  <si>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</si>
  <si>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</si>
  <si>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</si>
  <si>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</si>
  <si>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</si>
  <si>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</si>
  <si>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</si>
  <si>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</si>
  <si>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</si>
  <si>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</si>
  <si>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</si>
  <si>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</si>
  <si>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</si>
  <si>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</si>
  <si>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</si>
  <si>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</si>
  <si>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</si>
  <si>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</si>
  <si>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</si>
  <si>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</si>
  <si>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</si>
  <si>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</si>
  <si>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</si>
  <si>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</si>
  <si>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</si>
  <si>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</si>
  <si>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</si>
  <si>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</si>
  <si>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</si>
  <si>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</si>
  <si>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</si>
  <si>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</si>
  <si>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</si>
  <si>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</si>
  <si>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</si>
  <si>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</si>
  <si>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</si>
  <si>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</si>
  <si>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</si>
  <si>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</si>
  <si>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</si>
  <si>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</si>
  <si>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</si>
  <si>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</si>
  <si>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</si>
  <si>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</si>
  <si>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</si>
  <si>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</si>
  <si>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</si>
  <si>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</si>
  <si>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</si>
  <si>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</si>
  <si>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</si>
  <si>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</si>
  <si>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</si>
  <si>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</si>
  <si>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</si>
  <si>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</si>
  <si>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</si>
  <si>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</si>
  <si>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</si>
  <si>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</si>
  <si>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</si>
  <si>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</si>
  <si>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</si>
  <si>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</si>
  <si>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</si>
  <si>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</si>
  <si>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</si>
  <si>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</si>
  <si>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</si>
  <si>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</si>
  <si>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</si>
  <si>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</si>
  <si>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</si>
  <si>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</si>
  <si>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</si>
  <si>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</si>
  <si>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</si>
  <si>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</si>
  <si>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</si>
  <si>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</si>
  <si>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</si>
  <si>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</si>
  <si>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</si>
  <si>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</si>
  <si>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</si>
  <si>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</si>
  <si>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</si>
  <si>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</si>
  <si>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</si>
  <si>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</si>
  <si>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</si>
  <si>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</si>
  <si>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</si>
  <si>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</si>
  <si>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</si>
  <si>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</si>
  <si>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</si>
  <si>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</si>
  <si>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</si>
  <si>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</si>
  <si>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</si>
  <si>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</si>
  <si>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</si>
  <si>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</si>
  <si>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</si>
  <si>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</si>
  <si>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</si>
  <si>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</si>
  <si>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</si>
  <si>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</si>
  <si>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</si>
  <si>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</si>
  <si>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</si>
  <si>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</si>
  <si>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</si>
  <si>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</si>
  <si>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</si>
  <si>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</si>
  <si>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</si>
  <si>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</si>
  <si>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</si>
  <si>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</si>
  <si>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</si>
  <si>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</si>
  <si>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</si>
  <si>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</si>
  <si>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</si>
  <si>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</si>
  <si>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</si>
  <si>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</si>
  <si>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</si>
  <si>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</si>
  <si>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</si>
  <si>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</si>
  <si>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</si>
  <si>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</si>
  <si>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</si>
  <si>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</si>
  <si>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</si>
  <si>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</si>
  <si>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</si>
  <si>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</si>
  <si>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</si>
  <si>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</si>
  <si>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</si>
  <si>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</si>
  <si>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</si>
  <si>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</si>
  <si>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</si>
  <si>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</si>
  <si>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</si>
  <si>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</si>
  <si>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</si>
  <si>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</si>
  <si>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</si>
  <si>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</si>
  <si>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</si>
  <si>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</si>
  <si>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</si>
  <si>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</si>
  <si>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</si>
  <si>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</si>
  <si>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</si>
  <si>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</si>
  <si>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</si>
  <si>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</si>
  <si>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</si>
  <si>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</si>
  <si>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</si>
  <si>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</si>
  <si>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</si>
  <si>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</si>
  <si>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</si>
  <si>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</si>
  <si>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</si>
  <si>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</si>
  <si>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</si>
  <si>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</si>
  <si>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</si>
  <si>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</si>
  <si>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</si>
  <si>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</si>
  <si>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</si>
  <si>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</si>
  <si>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</si>
  <si>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</si>
  <si>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</si>
  <si>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</si>
  <si>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</si>
  <si>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</si>
  <si>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</si>
  <si>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</si>
  <si>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</si>
  <si>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</si>
  <si>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</si>
  <si>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</si>
  <si>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</si>
  <si>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</si>
  <si>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</si>
  <si>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</si>
  <si>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</si>
  <si>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</si>
  <si>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</si>
  <si>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</si>
  <si>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</si>
  <si>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</si>
  <si>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</si>
  <si>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</si>
  <si>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</si>
  <si>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</si>
  <si>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</si>
  <si>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</si>
  <si>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</si>
  <si>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</si>
  <si>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</si>
  <si>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</si>
  <si>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</si>
  <si>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</si>
  <si>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</si>
  <si>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</si>
  <si>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</si>
  <si>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</si>
  <si>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</si>
  <si>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</si>
  <si>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</si>
  <si>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</si>
  <si>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</si>
  <si>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</si>
  <si>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</si>
  <si>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</si>
  <si>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</si>
  <si>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</si>
  <si>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</si>
  <si>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</si>
  <si>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</si>
  <si>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</si>
  <si>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</si>
  <si>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</si>
  <si>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</si>
  <si>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</si>
  <si>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</si>
  <si>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</si>
  <si>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</si>
  <si>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</si>
  <si>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</si>
  <si>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</si>
  <si>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</si>
  <si>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</si>
  <si>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</si>
  <si>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</si>
  <si>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</si>
  <si>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</si>
  <si>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</si>
  <si>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</si>
  <si>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</si>
  <si>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</si>
  <si>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</si>
  <si>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</si>
  <si>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</si>
  <si>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</si>
  <si>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</si>
  <si>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</si>
  <si>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</si>
  <si>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</si>
  <si>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</si>
  <si>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</si>
  <si>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</si>
  <si>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</si>
  <si>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</si>
  <si>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</si>
  <si>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</si>
  <si>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</si>
  <si>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</si>
  <si>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</si>
  <si>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</si>
  <si>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</si>
  <si>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</si>
  <si>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</si>
  <si>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</si>
  <si>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</si>
  <si>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</si>
  <si>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</si>
  <si>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</si>
  <si>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</si>
  <si>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</si>
  <si>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</si>
  <si>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</si>
  <si>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</si>
  <si>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</si>
  <si>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</si>
  <si>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</si>
  <si>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</si>
  <si>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</si>
  <si>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</si>
  <si>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</si>
  <si>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</si>
  <si>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</si>
  <si>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</si>
  <si>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</si>
  <si>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</si>
  <si>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</si>
  <si>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</si>
  <si>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</si>
  <si>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</si>
  <si>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</si>
  <si>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</si>
  <si>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</si>
  <si>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</si>
  <si>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</si>
  <si>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</si>
  <si>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</si>
  <si>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</si>
  <si>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</si>
  <si>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</si>
  <si>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</si>
  <si>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</si>
  <si>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</si>
  <si>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</si>
  <si>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</si>
  <si>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</si>
  <si>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</si>
  <si>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</si>
  <si>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</si>
  <si>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</si>
  <si>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</si>
  <si>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</si>
  <si>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</si>
  <si>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</si>
  <si>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</si>
  <si>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</si>
  <si>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</si>
  <si>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</si>
  <si>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</si>
  <si>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</si>
  <si>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</si>
  <si>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</si>
  <si>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</si>
  <si>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</si>
  <si>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</si>
  <si>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</si>
  <si>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</si>
  <si>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</si>
  <si>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</si>
  <si>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</si>
  <si>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</si>
  <si>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</si>
  <si>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</si>
  <si>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</si>
  <si>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</si>
  <si>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</si>
  <si>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</si>
  <si>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</si>
  <si>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</si>
  <si>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</si>
  <si>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</si>
  <si>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</si>
  <si>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</si>
  <si>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</si>
  <si>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</si>
  <si>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</si>
  <si>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</si>
  <si>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</si>
  <si>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</si>
  <si>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</si>
  <si>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</si>
  <si>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</si>
  <si>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</si>
  <si>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</si>
  <si>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</si>
  <si>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</si>
  <si>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</si>
  <si>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</si>
  <si>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</si>
  <si>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</si>
  <si>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</si>
  <si>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</si>
  <si>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</si>
  <si>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</si>
  <si>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</si>
  <si>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</si>
  <si>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</si>
  <si>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</si>
  <si>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</si>
  <si>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</si>
  <si>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</si>
  <si>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</si>
  <si>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</si>
  <si>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</si>
  <si>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</si>
  <si>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</si>
  <si>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</si>
  <si>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</si>
  <si>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</si>
  <si>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</si>
  <si>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</si>
  <si>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</si>
  <si>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</si>
  <si>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</si>
  <si>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</si>
  <si>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</si>
  <si>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</si>
  <si>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</si>
  <si>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</si>
  <si>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</si>
  <si>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</si>
  <si>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</si>
  <si>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</si>
  <si>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</si>
  <si>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</si>
  <si>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</si>
  <si>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</si>
  <si>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</si>
  <si>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</si>
  <si>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</si>
  <si>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</si>
  <si>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</si>
  <si>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</si>
  <si>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</si>
  <si>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</si>
  <si>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</si>
  <si>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</si>
  <si>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</si>
  <si>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</si>
  <si>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</si>
  <si>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</si>
  <si>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</si>
  <si>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</si>
  <si>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</si>
  <si>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</si>
  <si>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</si>
  <si>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</si>
  <si>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</si>
  <si>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</si>
  <si>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</si>
  <si>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</si>
  <si>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</si>
  <si>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</si>
  <si>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</si>
  <si>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</si>
  <si>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</si>
  <si>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</si>
  <si>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</si>
  <si>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</si>
  <si>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</si>
  <si>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</si>
  <si>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</si>
  <si>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</si>
  <si>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</si>
  <si>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</si>
  <si>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</si>
  <si>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</si>
  <si>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</si>
  <si>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</si>
  <si>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</si>
  <si>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</si>
  <si>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</si>
  <si>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</si>
  <si>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</si>
  <si>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</si>
  <si>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</si>
  <si>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</si>
  <si>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</si>
  <si>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</si>
  <si>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</si>
  <si>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</si>
  <si>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</si>
  <si>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</si>
  <si>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</si>
  <si>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</si>
  <si>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</si>
  <si>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</si>
  <si>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</si>
  <si>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</si>
  <si>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</si>
  <si>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</si>
  <si>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</si>
  <si>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</si>
  <si>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</si>
  <si>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</si>
  <si>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</si>
  <si>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</si>
  <si>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</si>
  <si>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</si>
  <si>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</si>
  <si>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</si>
  <si>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</si>
  <si>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</si>
  <si>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</si>
  <si>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</si>
  <si>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</si>
  <si>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</si>
  <si>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</si>
  <si>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</si>
  <si>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</si>
  <si>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</si>
  <si>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</si>
  <si>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</si>
  <si>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</si>
  <si>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</si>
  <si>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</si>
  <si>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</si>
  <si>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</si>
  <si>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</si>
  <si>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</si>
  <si>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</si>
  <si>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</si>
  <si>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</si>
  <si>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</si>
  <si>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</si>
  <si>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</si>
  <si>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</si>
  <si>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</si>
  <si>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</si>
  <si>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</si>
  <si>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</si>
  <si>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</si>
  <si>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</si>
  <si>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</si>
  <si>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</si>
  <si>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</si>
  <si>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</si>
  <si>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</si>
  <si>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</si>
  <si>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</si>
  <si>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</si>
  <si>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</si>
  <si>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</si>
  <si>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</si>
  <si>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</si>
  <si>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</si>
  <si>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</si>
  <si>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</si>
  <si>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</si>
  <si>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</si>
  <si>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</si>
  <si>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</si>
  <si>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</si>
  <si>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</si>
  <si>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</si>
  <si>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</si>
  <si>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</si>
  <si>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</si>
  <si>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</si>
  <si>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</si>
  <si>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</si>
  <si>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</si>
  <si>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</si>
  <si>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</si>
  <si>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</si>
  <si>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</si>
  <si>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</si>
  <si>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</si>
  <si>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</si>
  <si>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</si>
  <si>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</si>
  <si>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</si>
  <si>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</si>
  <si>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</si>
  <si>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</si>
  <si>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</si>
  <si>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</si>
  <si>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</si>
  <si>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</si>
  <si>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</si>
  <si>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</si>
  <si>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</si>
  <si>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</si>
  <si>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</si>
  <si>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</si>
  <si>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</si>
  <si>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</si>
  <si>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</si>
  <si>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</si>
  <si>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</si>
  <si>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</si>
  <si>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</si>
  <si>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</si>
  <si>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</si>
  <si>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</si>
  <si>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</si>
  <si>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</si>
  <si>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</si>
  <si>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</si>
  <si>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</si>
  <si>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</si>
  <si>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</si>
  <si>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</si>
  <si>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</si>
  <si>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</si>
  <si>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</si>
  <si>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</si>
  <si>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</si>
  <si>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</si>
  <si>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</si>
  <si>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</si>
  <si>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</si>
  <si>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</si>
  <si>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</si>
  <si>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</si>
  <si>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</si>
  <si>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</si>
  <si>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</si>
  <si>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</si>
  <si>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</si>
  <si>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</si>
  <si>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</si>
  <si>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</si>
  <si>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</si>
  <si>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</si>
  <si>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</si>
  <si>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</si>
  <si>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</si>
  <si>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</si>
  <si>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</si>
  <si>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</si>
  <si>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</si>
  <si>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</si>
  <si>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</si>
  <si>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</si>
  <si>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</si>
  <si>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</si>
  <si>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</si>
  <si>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</si>
  <si>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</si>
  <si>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</si>
  <si>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</si>
  <si>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(All)</t>
  </si>
  <si>
    <t>Column Labels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</si>
  <si>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</si>
  <si>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</si>
  <si>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</si>
  <si>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</si>
  <si>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</si>
  <si>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</si>
  <si>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</si>
  <si>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</si>
  <si>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</si>
  <si>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</si>
  <si>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</si>
  <si>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</si>
  <si>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</si>
  <si>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</si>
  <si>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</si>
  <si>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</si>
  <si>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</si>
  <si>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</si>
  <si>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</si>
  <si>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</si>
  <si>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</si>
  <si>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</si>
  <si>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</si>
  <si>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</si>
  <si>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</si>
  <si>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</si>
  <si>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</si>
  <si>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</si>
  <si>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</si>
  <si>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</si>
  <si>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</si>
  <si>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</si>
  <si>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</si>
  <si>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</si>
  <si>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</si>
  <si>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</si>
  <si>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</si>
  <si>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</si>
  <si>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</si>
  <si>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</si>
  <si>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</si>
  <si>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</si>
  <si>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</si>
  <si>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</si>
  <si>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</si>
  <si>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</si>
  <si>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</si>
  <si>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</si>
  <si>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</si>
  <si>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</si>
  <si>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</si>
  <si>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</si>
  <si>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</si>
  <si>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</si>
  <si>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</si>
  <si>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</si>
  <si>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</si>
  <si>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</si>
  <si>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</si>
  <si>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</si>
  <si>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</si>
  <si>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</si>
  <si>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</si>
  <si>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</si>
  <si>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</si>
  <si>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</si>
  <si>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</si>
  <si>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</si>
  <si>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</si>
  <si>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</si>
  <si>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</si>
  <si>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</si>
  <si>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</si>
  <si>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</si>
  <si>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</si>
  <si>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</si>
  <si>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</si>
  <si>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Successful</t>
  </si>
  <si>
    <t>Failed</t>
  </si>
  <si>
    <t>Mean</t>
  </si>
  <si>
    <t>Median</t>
  </si>
  <si>
    <t>Min</t>
  </si>
  <si>
    <t>Max</t>
  </si>
  <si>
    <t>Var</t>
  </si>
  <si>
    <t>STD</t>
  </si>
  <si>
    <t>Mean/STD</t>
  </si>
  <si>
    <t>Outcome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</si>
</sst>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43" formatCode="_(* #,##0.00_);_(* \(#,##0.00\);_(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0" fontId="0" fillId="0" borderId="0" xfId="0" applyNumberFormat="1"/>
    <xf numFmtId="1" fontId="0" fillId="0" borderId="0" xfId="2" applyNumberFormat="1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14" fontId="3" fillId="0" borderId="0" xfId="0" applyNumberFormat="1" applyFont="1"/>
    <xf numFmtId="14" fontId="0" fillId="0" borderId="0" xfId="0" applyNumberFormat="1" applyAlignment="1">
      <alignment horizontal="left"/>
    </xf>
    <xf numFmtId="22" fontId="0" fillId="0" borderId="0" xfId="0" applyNumberFormat="1"/>
    <xf numFmtId="43" fontId="0" fillId="0" borderId="0" xfId="3" applyFont="1"/>
  </cellXfs>
  <cellStyles count="4">
    <cellStyle name="Comma" xfId="3" builtinId="3"/>
    <cellStyle name="Currency" xfId="1" builtinId="4"/>
    <cellStyle name="Normal" xfId="0" builtinId="0"/>
    <cellStyle name="Percent" xfId="2" builtinId="5"/>
  </cellStyles>
  <dxfs count="10">
    <dxf>
      <font>
        <color auto="1"/>
      </font>
      <fill>
        <patternFill>
          <bgColor rgb="FFC6EFCE"/>
        </patternFill>
      </fill>
    </dxf>
    <dxf>
      <font>
        <color auto="1"/>
      </font>
      <fill>
        <patternFill>
          <bgColor rgb="FFFFC7CE"/>
        </patternFill>
      </fill>
    </dxf>
    <dxf>
      <font>
        <color auto="1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ont>
        <color auto="1"/>
      </font>
      <fill>
        <patternFill>
          <bgColor rgb="FFC6EFCE"/>
        </patternFill>
      </fill>
    </dxf>
    <dxf>
      <font>
        <color auto="1"/>
      </font>
      <fill>
        <patternFill>
          <bgColor rgb="FFFFC7CE"/>
        </patternFill>
      </fill>
    </dxf>
    <dxf>
      <font>
        <color auto="1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numFmt numFmtId="27" formatCode="m/d/yyyy\ h:mm"/>
    </dxf>
    <dxf>
      <numFmt numFmtId="27" formatCode="m/d/yy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Bonus!$G$2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Bonus!$G$3:$G$14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C9-4892-8DDD-9AA6723990E1}"/>
            </c:ext>
          </c:extLst>
        </c:ser>
        <c:ser>
          <c:idx val="1"/>
          <c:order val="1"/>
          <c:tx>
            <c:strRef>
              <c:f>Bonus!$H$2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Bonus!$H$3:$H$14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EC9-4892-8DDD-9AA6723990E1}"/>
            </c:ext>
          </c:extLst>
        </c:ser>
        <c:ser>
          <c:idx val="2"/>
          <c:order val="2"/>
          <c:tx>
            <c:strRef>
              <c:f>Bonus!$I$2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Bonus!$I$3:$I$14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EC9-4892-8DDD-9AA6723990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2178719"/>
        <c:axId val="794824847"/>
      </c:lineChart>
      <c:catAx>
        <c:axId val="972178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4824847"/>
        <c:crosses val="autoZero"/>
        <c:auto val="1"/>
        <c:lblAlgn val="ctr"/>
        <c:lblOffset val="100"/>
        <c:noMultiLvlLbl val="0"/>
      </c:catAx>
      <c:valAx>
        <c:axId val="794824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2178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[excel-challenge.xlsx]Category Review!PivotTable1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Review'!$B$3:$B$4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Review'!$A$5:$A$14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Review'!$B$5:$B$14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A3-418E-A0DA-77410AD61BA6}"/>
            </c:ext>
          </c:extLst>
        </c:ser>
        <c:ser>
          <c:idx val="1"/>
          <c:order val="1"/>
          <c:tx>
            <c:strRef>
              <c:f>'Category Review'!$C$3:$C$4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Review'!$A$5:$A$14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Review'!$C$5:$C$14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A3-418E-A0DA-77410AD61BA6}"/>
            </c:ext>
          </c:extLst>
        </c:ser>
        <c:ser>
          <c:idx val="2"/>
          <c:order val="2"/>
          <c:tx>
            <c:strRef>
              <c:f>'Category Review'!$D$3:$D$4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Review'!$A$5:$A$14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Review'!$D$5:$D$14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CA3-418E-A0DA-77410AD61BA6}"/>
            </c:ext>
          </c:extLst>
        </c:ser>
        <c:ser>
          <c:idx val="3"/>
          <c:order val="3"/>
          <c:tx>
            <c:strRef>
              <c:f>'Category Review'!$E$3:$E$4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Review'!$A$5:$A$14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Review'!$E$5:$E$14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CA3-418E-A0DA-77410AD61B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02579071"/>
        <c:axId val="724802943"/>
      </c:barChart>
      <c:catAx>
        <c:axId val="10025790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4802943"/>
        <c:crosses val="autoZero"/>
        <c:auto val="1"/>
        <c:lblAlgn val="ctr"/>
        <c:lblOffset val="100"/>
        <c:noMultiLvlLbl val="0"/>
      </c:catAx>
      <c:valAx>
        <c:axId val="724802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2579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[excel-challenge.xlsx]Sub-Category Review!PivotTable2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Review'!$B$3:$B$4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Review'!$A$5:$A$46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'Sub-Category Review'!$B$5:$B$46</c:f>
              <c:numCache>
                <c:formatCode>General</c:formatCode>
                <c:ptCount val="41"/>
                <c:pt idx="6">
                  <c:v>17</c:v>
                </c:pt>
                <c:pt idx="8">
                  <c:v>20</c:v>
                </c:pt>
                <c:pt idx="12">
                  <c:v>18</c:v>
                </c:pt>
                <c:pt idx="17">
                  <c:v>60</c:v>
                </c:pt>
                <c:pt idx="24">
                  <c:v>20</c:v>
                </c:pt>
                <c:pt idx="27">
                  <c:v>100</c:v>
                </c:pt>
                <c:pt idx="32">
                  <c:v>20</c:v>
                </c:pt>
                <c:pt idx="33">
                  <c:v>24</c:v>
                </c:pt>
                <c:pt idx="34">
                  <c:v>10</c:v>
                </c:pt>
                <c:pt idx="38">
                  <c:v>20</c:v>
                </c:pt>
                <c:pt idx="39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CC-422F-A198-FCFCFB2471D9}"/>
            </c:ext>
          </c:extLst>
        </c:ser>
        <c:ser>
          <c:idx val="1"/>
          <c:order val="1"/>
          <c:tx>
            <c:strRef>
              <c:f>'Sub-Category Review'!$C$3:$C$4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Review'!$A$5:$A$46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'Sub-Category Review'!$C$5:$C$46</c:f>
              <c:numCache>
                <c:formatCode>General</c:formatCode>
                <c:ptCount val="41"/>
                <c:pt idx="0">
                  <c:v>353</c:v>
                </c:pt>
                <c:pt idx="3">
                  <c:v>20</c:v>
                </c:pt>
                <c:pt idx="5">
                  <c:v>57</c:v>
                </c:pt>
                <c:pt idx="6">
                  <c:v>80</c:v>
                </c:pt>
                <c:pt idx="8">
                  <c:v>60</c:v>
                </c:pt>
                <c:pt idx="12">
                  <c:v>2</c:v>
                </c:pt>
                <c:pt idx="17">
                  <c:v>120</c:v>
                </c:pt>
                <c:pt idx="20">
                  <c:v>11</c:v>
                </c:pt>
                <c:pt idx="21">
                  <c:v>100</c:v>
                </c:pt>
                <c:pt idx="22">
                  <c:v>20</c:v>
                </c:pt>
                <c:pt idx="23">
                  <c:v>100</c:v>
                </c:pt>
                <c:pt idx="25">
                  <c:v>20</c:v>
                </c:pt>
                <c:pt idx="26">
                  <c:v>20</c:v>
                </c:pt>
                <c:pt idx="27">
                  <c:v>60</c:v>
                </c:pt>
                <c:pt idx="28">
                  <c:v>80</c:v>
                </c:pt>
                <c:pt idx="29">
                  <c:v>40</c:v>
                </c:pt>
                <c:pt idx="30">
                  <c:v>60</c:v>
                </c:pt>
                <c:pt idx="31">
                  <c:v>40</c:v>
                </c:pt>
                <c:pt idx="32">
                  <c:v>120</c:v>
                </c:pt>
                <c:pt idx="34">
                  <c:v>47</c:v>
                </c:pt>
                <c:pt idx="35">
                  <c:v>20</c:v>
                </c:pt>
                <c:pt idx="36">
                  <c:v>20</c:v>
                </c:pt>
                <c:pt idx="37">
                  <c:v>40</c:v>
                </c:pt>
                <c:pt idx="40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FCC-422F-A198-FCFCFB2471D9}"/>
            </c:ext>
          </c:extLst>
        </c:ser>
        <c:ser>
          <c:idx val="2"/>
          <c:order val="2"/>
          <c:tx>
            <c:strRef>
              <c:f>'Sub-Category Review'!$D$3:$D$4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Review'!$A$5:$A$46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'Sub-Category Review'!$D$5:$D$46</c:f>
              <c:numCache>
                <c:formatCode>General</c:formatCode>
                <c:ptCount val="41"/>
                <c:pt idx="0">
                  <c:v>19</c:v>
                </c:pt>
                <c:pt idx="6">
                  <c:v>5</c:v>
                </c:pt>
                <c:pt idx="16">
                  <c:v>6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FCC-422F-A198-FCFCFB2471D9}"/>
            </c:ext>
          </c:extLst>
        </c:ser>
        <c:ser>
          <c:idx val="3"/>
          <c:order val="3"/>
          <c:tx>
            <c:strRef>
              <c:f>'Sub-Category Review'!$E$3:$E$4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Review'!$A$5:$A$46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'Sub-Category Review'!$E$5:$E$46</c:f>
              <c:numCache>
                <c:formatCode>General</c:formatCode>
                <c:ptCount val="41"/>
                <c:pt idx="0">
                  <c:v>694</c:v>
                </c:pt>
                <c:pt idx="1">
                  <c:v>260</c:v>
                </c:pt>
                <c:pt idx="2">
                  <c:v>180</c:v>
                </c:pt>
                <c:pt idx="3">
                  <c:v>140</c:v>
                </c:pt>
                <c:pt idx="4">
                  <c:v>140</c:v>
                </c:pt>
                <c:pt idx="5">
                  <c:v>103</c:v>
                </c:pt>
                <c:pt idx="6">
                  <c:v>85</c:v>
                </c:pt>
                <c:pt idx="7">
                  <c:v>80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  <c:pt idx="12">
                  <c:v>40</c:v>
                </c:pt>
                <c:pt idx="13">
                  <c:v>40</c:v>
                </c:pt>
                <c:pt idx="14">
                  <c:v>40</c:v>
                </c:pt>
                <c:pt idx="15">
                  <c:v>40</c:v>
                </c:pt>
                <c:pt idx="16">
                  <c:v>34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FCC-422F-A198-FCFCFB2471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03416559"/>
        <c:axId val="716278303"/>
      </c:barChart>
      <c:catAx>
        <c:axId val="1003416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6278303"/>
        <c:crosses val="autoZero"/>
        <c:auto val="1"/>
        <c:lblAlgn val="ctr"/>
        <c:lblOffset val="100"/>
        <c:noMultiLvlLbl val="0"/>
      </c:catAx>
      <c:valAx>
        <c:axId val="716278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3416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[excel-challenge.xlsx]Date Review!PivotTable3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Review'!$B$4:$B$5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'Date Review'!$A$6:$A$18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Review'!$B$6:$B$18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CE-4146-88CE-8ECB5CE5D28E}"/>
            </c:ext>
          </c:extLst>
        </c:ser>
        <c:ser>
          <c:idx val="1"/>
          <c:order val="1"/>
          <c:tx>
            <c:strRef>
              <c:f>'Date Review'!$C$4:$C$5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'Date Review'!$A$6:$A$18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Review'!$C$6:$C$18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CE-4146-88CE-8ECB5CE5D28E}"/>
            </c:ext>
          </c:extLst>
        </c:ser>
        <c:ser>
          <c:idx val="2"/>
          <c:order val="2"/>
          <c:tx>
            <c:strRef>
              <c:f>'Date Review'!$D$4:$D$5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'Date Review'!$A$6:$A$18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Review'!$D$6:$D$18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CCE-4146-88CE-8ECB5CE5D28E}"/>
            </c:ext>
          </c:extLst>
        </c:ser>
        <c:ser>
          <c:idx val="3"/>
          <c:order val="3"/>
          <c:tx>
            <c:strRef>
              <c:f>'Date Review'!$E$4:$E$5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'Date Review'!$A$6:$A$18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Review'!$E$6:$E$18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CCE-4146-88CE-8ECB5CE5D2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2301327"/>
        <c:axId val="786452623"/>
      </c:lineChart>
      <c:catAx>
        <c:axId val="792301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6452623"/>
        <c:crosses val="autoZero"/>
        <c:auto val="1"/>
        <c:lblAlgn val="ctr"/>
        <c:lblOffset val="100"/>
        <c:noMultiLvlLbl val="0"/>
      </c:catAx>
      <c:valAx>
        <c:axId val="786452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2301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72390</xdr:rowOff>
    </xdr:from>
    <xdr:to>
      <xdr:col>9</xdr:col>
      <xdr:colOff>0</xdr:colOff>
      <xdr:row>44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209292-D8E4-47B3-A332-80EEF30958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129540</xdr:colOff>
      <xdr:row>0</xdr:row>
      <xdr:rowOff>0</xdr:rowOff>
    </xdr:from>
    <xdr:to>
      <xdr:col>16</xdr:col>
      <xdr:colOff>106680</xdr:colOff>
      <xdr:row>21</xdr:row>
      <xdr:rowOff>118110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422858-F435-4493-940E-4B947A2F21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121920</xdr:colOff>
      <xdr:row>2</xdr:row>
      <xdr:rowOff>34290</xdr:rowOff>
    </xdr:from>
    <xdr:to>
      <xdr:col>17</xdr:col>
      <xdr:colOff>480060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C74918-C200-4BF8-886D-5B7DD54DA9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91440</xdr:colOff>
      <xdr:row>0</xdr:row>
      <xdr:rowOff>34290</xdr:rowOff>
    </xdr:from>
    <xdr:to>
      <xdr:col>16</xdr:col>
      <xdr:colOff>15240</xdr:colOff>
      <xdr:row>25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DA8878-D1DB-4F64-9690-D06CF22F18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n Montague" refreshedDate="44356.453888657408" createdVersion="6" refreshedVersion="6" minRefreshableVersion="3" recordCount="4114" xr:uid="{DF6A53CE-E1F3-4C93-A53D-978F4CA17C99}">
  <cacheSource type="worksheet">
    <worksheetSource ref="A1:R4115" sheet="Mas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n Montague" refreshedDate="44356.464168402781" createdVersion="6" refreshedVersion="6" minRefreshableVersion="3" recordCount="4114" xr:uid="{2D967C99-280A-46D5-AF20-28B50BE53B7F}">
  <cacheSource type="worksheet">
    <worksheetSource ref="A1:T4115" sheet="Mas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49CC15-2912-463D-9DC6-AE23CBE8283B}" name="PivotTable1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80B723-CECA-495A-9B95-442221DBDEC1}" name="PivotTable2" cacheId="10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1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showAll="0"/>
    <pivotField axis="axisRow" showAll="0" sortType="de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3"/>
            </reference>
          </references>
        </pivotArea>
      </autoSortScope>
    </pivotField>
  </pivotFields>
  <rowFields count="1">
    <field x="17"/>
  </rowFields>
  <rowItems count="42">
    <i>
      <x v="24"/>
    </i>
    <i>
      <x v="28"/>
    </i>
    <i>
      <x v="5"/>
    </i>
    <i>
      <x v="13"/>
    </i>
    <i>
      <x v="12"/>
    </i>
    <i>
      <x v="22"/>
    </i>
    <i>
      <x v="33"/>
    </i>
    <i>
      <x v="34"/>
    </i>
    <i>
      <x v="18"/>
    </i>
    <i>
      <x v="35"/>
    </i>
    <i>
      <x v="30"/>
    </i>
    <i>
      <x v="20"/>
    </i>
    <i>
      <x v="32"/>
    </i>
    <i>
      <x v="7"/>
    </i>
    <i>
      <x v="4"/>
    </i>
    <i>
      <x v="25"/>
    </i>
    <i>
      <x v="31"/>
    </i>
    <i>
      <x v="38"/>
    </i>
    <i>
      <x v="16"/>
    </i>
    <i>
      <x v="26"/>
    </i>
    <i>
      <x v="15"/>
    </i>
    <i>
      <x v="37"/>
    </i>
    <i>
      <x v="21"/>
    </i>
    <i>
      <x/>
    </i>
    <i>
      <x v="1"/>
    </i>
    <i>
      <x v="11"/>
    </i>
    <i>
      <x v="23"/>
    </i>
    <i>
      <x v="39"/>
    </i>
    <i>
      <x v="6"/>
    </i>
    <i>
      <x v="17"/>
    </i>
    <i>
      <x v="14"/>
    </i>
    <i>
      <x v="9"/>
    </i>
    <i>
      <x v="10"/>
    </i>
    <i>
      <x v="2"/>
    </i>
    <i>
      <x v="36"/>
    </i>
    <i>
      <x v="27"/>
    </i>
    <i>
      <x v="19"/>
    </i>
    <i>
      <x v="3"/>
    </i>
    <i>
      <x v="40"/>
    </i>
    <i>
      <x v="29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3E8948-45EF-4CC4-ACEF-F515F2F4A958}" name="PivotTable3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3ED529B-47C9-4375-9377-9B4C2C994ECF}" name="Table1" displayName="Table1" ref="A1:T109" totalsRowShown="0">
  <autoFilter ref="A1:T109" xr:uid="{33ED529B-47C9-4375-9377-9B4C2C994ECF}"/>
  <tableColumns count="20">
    <tableColumn id="1" xr3:uid="{A8D17B70-E0BF-4C7E-B479-1A68AB2A6B54}" name="id"/>
    <tableColumn id="2" xr3:uid="{52F950CC-1245-4129-8016-4C693B705907}" name="name"/>
    <tableColumn id="3" xr3:uid="{B14D7685-42B1-43B4-8FF6-3F58F5C9D1DF}" name="blurb"/>
    <tableColumn id="4" xr3:uid="{BBC47612-2A37-4784-ACD8-9531D6AE39E8}" name="goal"/>
    <tableColumn id="5" xr3:uid="{50857419-B5E0-480D-8173-41864CC17A39}" name="pledged"/>
    <tableColumn id="6" xr3:uid="{DDE8765E-9A42-4AAE-9A7F-2924AD210DE3}" name="state"/>
    <tableColumn id="7" xr3:uid="{8520BB74-CAC9-49FB-B48D-BDF6B80093B4}" name="country"/>
    <tableColumn id="8" xr3:uid="{96EC1639-C086-4127-9483-C62EAF5987D7}" name="currency"/>
    <tableColumn id="9" xr3:uid="{37CB4246-C0FC-4726-8C5A-819F705FB433}" name="deadline"/>
    <tableColumn id="10" xr3:uid="{D414C102-CC93-4B62-AFBF-609696DF8160}" name="launched_at"/>
    <tableColumn id="11" xr3:uid="{F873AE44-5D23-4244-AF3E-8F718CFCC156}" name="staff_pick"/>
    <tableColumn id="12" xr3:uid="{A397DF4B-BBCC-4EDD-8C2E-F1B9CA959D53}" name="backers_count"/>
    <tableColumn id="13" xr3:uid="{6289F41F-6E31-48AC-A325-D19A48B009F4}" name="spotlight"/>
    <tableColumn id="14" xr3:uid="{C84186AE-6178-4275-9770-6B3B8A2E9F55}" name="Category and Sub-Category"/>
    <tableColumn id="15" xr3:uid="{937120D0-C097-4F37-B88A-96107D928EBC}" name="Percent Funded"/>
    <tableColumn id="16" xr3:uid="{5CCACF96-CA9D-44CC-B782-8BECFA2360A3}" name="Average Donation"/>
    <tableColumn id="17" xr3:uid="{0858330D-2742-43EF-B200-4FD9AD3B56D2}" name="Category"/>
    <tableColumn id="18" xr3:uid="{DA64375F-945B-4945-B450-E993BE911D41}" name="Sub-Category"/>
    <tableColumn id="19" xr3:uid="{9CB82921-94E0-47EE-AD04-2A34E2EE7298}" name="Date Created Conversion" dataDxfId="9"/>
    <tableColumn id="20" xr3:uid="{6B4D4052-0258-4A46-8C23-633CA080E94D}" name="Date Ended  Conversion" dataDxfId="8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3DB2FE-39E0-4E68-ADF7-2C8E80684088}">
  <dimension ref="A1:C8"/>
  <sheetViews>
    <sheetView tabSelected="1" workbookViewId="0">
      <selection activeCell="F7" sqref="F7"/>
    </sheetView>
  </sheetViews>
  <sheetFormatPr defaultRowHeight="14.4" x14ac:dyDescent="0.3"/>
  <cols>
    <col min="1" max="1" width="9.5546875" bestFit="1" customWidth="1"/>
    <col min="2" max="2" width="11.109375" bestFit="1" customWidth="1"/>
    <col min="3" max="3" width="9.109375" bestFit="1" customWidth="1"/>
  </cols>
  <sheetData>
    <row r="1" spans="1:3" x14ac:dyDescent="0.3">
      <c r="B1" t="s">
        <v>8400</v>
      </c>
      <c r="C1" t="s">
        <v>8401</v>
      </c>
    </row>
    <row r="2" spans="1:3" x14ac:dyDescent="0.3">
      <c r="A2" t="s">
        <v>8402</v>
      </c>
      <c r="B2" s="14">
        <f>AVERAGE('Bonus Stat Master'!$E$2:$E$2186)</f>
        <v>194.42517162471395</v>
      </c>
      <c r="C2" s="14">
        <f>AVERAGE('Bonus Stat Master'!$B$2:$B$1531)</f>
        <v>17.709803921568628</v>
      </c>
    </row>
    <row r="3" spans="1:3" x14ac:dyDescent="0.3">
      <c r="A3" t="s">
        <v>8403</v>
      </c>
      <c r="B3" s="14">
        <f>MEDIAN('Bonus Stat Master'!$E$2:$E$2186)</f>
        <v>62</v>
      </c>
      <c r="C3" s="14">
        <f>MEDIAN('Bonus Stat Master'!$B$2:$B$1531)</f>
        <v>4</v>
      </c>
    </row>
    <row r="4" spans="1:3" x14ac:dyDescent="0.3">
      <c r="A4" t="s">
        <v>8404</v>
      </c>
      <c r="B4" s="14">
        <f>MIN('Bonus Stat Master'!$E$2:$E$2186)</f>
        <v>1</v>
      </c>
      <c r="C4" s="14">
        <f>MIN('Bonus Stat Master'!$B$2:$B$1531)</f>
        <v>0</v>
      </c>
    </row>
    <row r="5" spans="1:3" x14ac:dyDescent="0.3">
      <c r="A5" t="s">
        <v>8405</v>
      </c>
      <c r="B5" s="14">
        <f>MAX('Bonus Stat Master'!$E$2:$E$2186)</f>
        <v>26457</v>
      </c>
      <c r="C5" s="14">
        <f>MAX('Bonus Stat Master'!$B$2:$B$1531)</f>
        <v>1293</v>
      </c>
    </row>
    <row r="6" spans="1:3" x14ac:dyDescent="0.3">
      <c r="A6" t="s">
        <v>8406</v>
      </c>
      <c r="B6" s="14">
        <f>_xlfn.VAR.P('Bonus Stat Master'!$E$2:$E$2186)</f>
        <v>712840.9867348104</v>
      </c>
      <c r="C6" s="14">
        <f>_xlfn.VAR.P('Bonus Stat Master'!$B$2:$B$1531)</f>
        <v>3773.2216685890044</v>
      </c>
    </row>
    <row r="7" spans="1:3" x14ac:dyDescent="0.3">
      <c r="A7" t="s">
        <v>8407</v>
      </c>
      <c r="B7" s="14">
        <f>_xlfn.STDEV.P('Bonus Stat Master'!$E$2:$E$2186)</f>
        <v>844.29910975602149</v>
      </c>
      <c r="C7" s="14">
        <f>_xlfn.STDEV.P('Bonus Stat Master'!$B$2:$B$1531)</f>
        <v>61.426555076684906</v>
      </c>
    </row>
    <row r="8" spans="1:3" x14ac:dyDescent="0.3">
      <c r="A8" t="s">
        <v>8408</v>
      </c>
      <c r="B8" s="5">
        <f>B2/B7</f>
        <v>0.2302799675826939</v>
      </c>
      <c r="C8" s="5">
        <f>C2/C7</f>
        <v>0.28830859714434109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4263F0-91C6-4E4B-ADFC-248504CBD95D}">
  <dimension ref="A1:E2186"/>
  <sheetViews>
    <sheetView topLeftCell="A1341" zoomScale="55" zoomScaleNormal="55" workbookViewId="0">
      <selection activeCell="B2" sqref="B2:B1531"/>
    </sheetView>
  </sheetViews>
  <sheetFormatPr defaultRowHeight="14.4" x14ac:dyDescent="0.3"/>
  <cols>
    <col min="1" max="1" width="15.6640625" customWidth="1"/>
    <col min="2" max="2" width="18.6640625" bestFit="1" customWidth="1"/>
    <col min="4" max="4" width="11.44140625" bestFit="1" customWidth="1"/>
    <col min="5" max="5" width="18.6640625" bestFit="1" customWidth="1"/>
  </cols>
  <sheetData>
    <row r="1" spans="1:5" x14ac:dyDescent="0.3">
      <c r="A1" s="1" t="s">
        <v>8409</v>
      </c>
      <c r="B1" s="1" t="s">
        <v>8262</v>
      </c>
      <c r="D1" s="1" t="s">
        <v>8409</v>
      </c>
      <c r="E1" s="1" t="s">
        <v>8262</v>
      </c>
    </row>
    <row r="2" spans="1:5" x14ac:dyDescent="0.3">
      <c r="A2" t="s">
        <v>8221</v>
      </c>
      <c r="B2">
        <v>0</v>
      </c>
      <c r="D2" t="s">
        <v>8219</v>
      </c>
      <c r="E2">
        <v>182</v>
      </c>
    </row>
    <row r="3" spans="1:5" x14ac:dyDescent="0.3">
      <c r="A3" t="s">
        <v>8221</v>
      </c>
      <c r="B3">
        <v>1</v>
      </c>
      <c r="D3" t="s">
        <v>8219</v>
      </c>
      <c r="E3">
        <v>79</v>
      </c>
    </row>
    <row r="4" spans="1:5" x14ac:dyDescent="0.3">
      <c r="A4" t="s">
        <v>8221</v>
      </c>
      <c r="B4">
        <v>10</v>
      </c>
      <c r="D4" t="s">
        <v>8219</v>
      </c>
      <c r="E4">
        <v>35</v>
      </c>
    </row>
    <row r="5" spans="1:5" x14ac:dyDescent="0.3">
      <c r="A5" t="s">
        <v>8221</v>
      </c>
      <c r="B5">
        <v>0</v>
      </c>
      <c r="D5" t="s">
        <v>8219</v>
      </c>
      <c r="E5">
        <v>150</v>
      </c>
    </row>
    <row r="6" spans="1:5" x14ac:dyDescent="0.3">
      <c r="A6" t="s">
        <v>8221</v>
      </c>
      <c r="B6">
        <v>7</v>
      </c>
      <c r="D6" t="s">
        <v>8219</v>
      </c>
      <c r="E6">
        <v>284</v>
      </c>
    </row>
    <row r="7" spans="1:5" x14ac:dyDescent="0.3">
      <c r="A7" t="s">
        <v>8221</v>
      </c>
      <c r="B7">
        <v>0</v>
      </c>
      <c r="D7" t="s">
        <v>8219</v>
      </c>
      <c r="E7">
        <v>47</v>
      </c>
    </row>
    <row r="8" spans="1:5" x14ac:dyDescent="0.3">
      <c r="A8" t="s">
        <v>8221</v>
      </c>
      <c r="B8">
        <v>1</v>
      </c>
      <c r="D8" t="s">
        <v>8219</v>
      </c>
      <c r="E8">
        <v>58</v>
      </c>
    </row>
    <row r="9" spans="1:5" x14ac:dyDescent="0.3">
      <c r="A9" t="s">
        <v>8221</v>
      </c>
      <c r="B9">
        <v>2</v>
      </c>
      <c r="D9" t="s">
        <v>8219</v>
      </c>
      <c r="E9">
        <v>57</v>
      </c>
    </row>
    <row r="10" spans="1:5" x14ac:dyDescent="0.3">
      <c r="A10" t="s">
        <v>8221</v>
      </c>
      <c r="B10">
        <v>3</v>
      </c>
      <c r="D10" t="s">
        <v>8219</v>
      </c>
      <c r="E10">
        <v>12</v>
      </c>
    </row>
    <row r="11" spans="1:5" x14ac:dyDescent="0.3">
      <c r="A11" t="s">
        <v>8221</v>
      </c>
      <c r="B11">
        <v>10</v>
      </c>
      <c r="D11" t="s">
        <v>8219</v>
      </c>
      <c r="E11">
        <v>20</v>
      </c>
    </row>
    <row r="12" spans="1:5" x14ac:dyDescent="0.3">
      <c r="A12" t="s">
        <v>8221</v>
      </c>
      <c r="B12">
        <v>10</v>
      </c>
      <c r="D12" t="s">
        <v>8219</v>
      </c>
      <c r="E12">
        <v>19</v>
      </c>
    </row>
    <row r="13" spans="1:5" x14ac:dyDescent="0.3">
      <c r="A13" t="s">
        <v>8221</v>
      </c>
      <c r="B13">
        <v>1</v>
      </c>
      <c r="D13" t="s">
        <v>8219</v>
      </c>
      <c r="E13">
        <v>75</v>
      </c>
    </row>
    <row r="14" spans="1:5" x14ac:dyDescent="0.3">
      <c r="A14" t="s">
        <v>8221</v>
      </c>
      <c r="B14">
        <v>0</v>
      </c>
      <c r="D14" t="s">
        <v>8219</v>
      </c>
      <c r="E14">
        <v>827</v>
      </c>
    </row>
    <row r="15" spans="1:5" x14ac:dyDescent="0.3">
      <c r="A15" t="s">
        <v>8221</v>
      </c>
      <c r="B15">
        <v>0</v>
      </c>
      <c r="D15" t="s">
        <v>8219</v>
      </c>
      <c r="E15">
        <v>51</v>
      </c>
    </row>
    <row r="16" spans="1:5" x14ac:dyDescent="0.3">
      <c r="A16" t="s">
        <v>8221</v>
      </c>
      <c r="B16">
        <v>0</v>
      </c>
      <c r="D16" t="s">
        <v>8219</v>
      </c>
      <c r="E16">
        <v>41</v>
      </c>
    </row>
    <row r="17" spans="1:5" x14ac:dyDescent="0.3">
      <c r="A17" t="s">
        <v>8221</v>
      </c>
      <c r="B17">
        <v>26</v>
      </c>
      <c r="D17" t="s">
        <v>8219</v>
      </c>
      <c r="E17">
        <v>98</v>
      </c>
    </row>
    <row r="18" spans="1:5" x14ac:dyDescent="0.3">
      <c r="A18" t="s">
        <v>8221</v>
      </c>
      <c r="B18">
        <v>0</v>
      </c>
      <c r="D18" t="s">
        <v>8219</v>
      </c>
      <c r="E18">
        <v>70</v>
      </c>
    </row>
    <row r="19" spans="1:5" x14ac:dyDescent="0.3">
      <c r="A19" t="s">
        <v>8221</v>
      </c>
      <c r="B19">
        <v>7</v>
      </c>
      <c r="D19" t="s">
        <v>8219</v>
      </c>
      <c r="E19">
        <v>36</v>
      </c>
    </row>
    <row r="20" spans="1:5" x14ac:dyDescent="0.3">
      <c r="A20" t="s">
        <v>8221</v>
      </c>
      <c r="B20">
        <v>0</v>
      </c>
      <c r="D20" t="s">
        <v>8219</v>
      </c>
      <c r="E20">
        <v>342</v>
      </c>
    </row>
    <row r="21" spans="1:5" x14ac:dyDescent="0.3">
      <c r="A21" t="s">
        <v>8221</v>
      </c>
      <c r="B21">
        <v>2</v>
      </c>
      <c r="D21" t="s">
        <v>8219</v>
      </c>
      <c r="E21">
        <v>22</v>
      </c>
    </row>
    <row r="22" spans="1:5" x14ac:dyDescent="0.3">
      <c r="A22" t="s">
        <v>8221</v>
      </c>
      <c r="B22">
        <v>13</v>
      </c>
      <c r="D22" t="s">
        <v>8219</v>
      </c>
      <c r="E22">
        <v>25</v>
      </c>
    </row>
    <row r="23" spans="1:5" x14ac:dyDescent="0.3">
      <c r="A23" t="s">
        <v>8221</v>
      </c>
      <c r="B23">
        <v>4</v>
      </c>
      <c r="D23" t="s">
        <v>8219</v>
      </c>
      <c r="E23">
        <v>101</v>
      </c>
    </row>
    <row r="24" spans="1:5" x14ac:dyDescent="0.3">
      <c r="A24" t="s">
        <v>8221</v>
      </c>
      <c r="B24">
        <v>0</v>
      </c>
      <c r="D24" t="s">
        <v>8219</v>
      </c>
      <c r="E24">
        <v>8</v>
      </c>
    </row>
    <row r="25" spans="1:5" x14ac:dyDescent="0.3">
      <c r="A25" t="s">
        <v>8221</v>
      </c>
      <c r="B25">
        <v>12</v>
      </c>
      <c r="D25" t="s">
        <v>8219</v>
      </c>
      <c r="E25">
        <v>23</v>
      </c>
    </row>
    <row r="26" spans="1:5" x14ac:dyDescent="0.3">
      <c r="A26" t="s">
        <v>8221</v>
      </c>
      <c r="B26">
        <v>2</v>
      </c>
      <c r="D26" t="s">
        <v>8219</v>
      </c>
      <c r="E26">
        <v>574</v>
      </c>
    </row>
    <row r="27" spans="1:5" x14ac:dyDescent="0.3">
      <c r="A27" t="s">
        <v>8221</v>
      </c>
      <c r="B27">
        <v>10</v>
      </c>
      <c r="D27" t="s">
        <v>8219</v>
      </c>
      <c r="E27">
        <v>14</v>
      </c>
    </row>
    <row r="28" spans="1:5" x14ac:dyDescent="0.3">
      <c r="A28" t="s">
        <v>8221</v>
      </c>
      <c r="B28">
        <v>0</v>
      </c>
      <c r="D28" t="s">
        <v>8219</v>
      </c>
      <c r="E28">
        <v>19</v>
      </c>
    </row>
    <row r="29" spans="1:5" x14ac:dyDescent="0.3">
      <c r="A29" t="s">
        <v>8221</v>
      </c>
      <c r="B29">
        <v>5</v>
      </c>
      <c r="D29" t="s">
        <v>8219</v>
      </c>
      <c r="E29">
        <v>150</v>
      </c>
    </row>
    <row r="30" spans="1:5" x14ac:dyDescent="0.3">
      <c r="A30" t="s">
        <v>8221</v>
      </c>
      <c r="B30">
        <v>0</v>
      </c>
      <c r="D30" t="s">
        <v>8219</v>
      </c>
      <c r="E30">
        <v>71</v>
      </c>
    </row>
    <row r="31" spans="1:5" x14ac:dyDescent="0.3">
      <c r="A31" t="s">
        <v>8221</v>
      </c>
      <c r="B31">
        <v>5</v>
      </c>
      <c r="D31" t="s">
        <v>8219</v>
      </c>
      <c r="E31">
        <v>117</v>
      </c>
    </row>
    <row r="32" spans="1:5" x14ac:dyDescent="0.3">
      <c r="A32" t="s">
        <v>8221</v>
      </c>
      <c r="B32">
        <v>1</v>
      </c>
      <c r="D32" t="s">
        <v>8219</v>
      </c>
      <c r="E32">
        <v>53</v>
      </c>
    </row>
    <row r="33" spans="1:5" x14ac:dyDescent="0.3">
      <c r="A33" t="s">
        <v>8221</v>
      </c>
      <c r="B33">
        <v>3</v>
      </c>
      <c r="D33" t="s">
        <v>8219</v>
      </c>
      <c r="E33">
        <v>1</v>
      </c>
    </row>
    <row r="34" spans="1:5" x14ac:dyDescent="0.3">
      <c r="A34" t="s">
        <v>8221</v>
      </c>
      <c r="B34">
        <v>3</v>
      </c>
      <c r="D34" t="s">
        <v>8219</v>
      </c>
      <c r="E34">
        <v>89</v>
      </c>
    </row>
    <row r="35" spans="1:5" x14ac:dyDescent="0.3">
      <c r="A35" t="s">
        <v>8221</v>
      </c>
      <c r="B35">
        <v>0</v>
      </c>
      <c r="D35" t="s">
        <v>8219</v>
      </c>
      <c r="E35">
        <v>64</v>
      </c>
    </row>
    <row r="36" spans="1:5" x14ac:dyDescent="0.3">
      <c r="A36" t="s">
        <v>8221</v>
      </c>
      <c r="B36">
        <v>3</v>
      </c>
      <c r="D36" t="s">
        <v>8219</v>
      </c>
      <c r="E36">
        <v>68</v>
      </c>
    </row>
    <row r="37" spans="1:5" x14ac:dyDescent="0.3">
      <c r="A37" t="s">
        <v>8221</v>
      </c>
      <c r="B37">
        <v>0</v>
      </c>
      <c r="D37" t="s">
        <v>8219</v>
      </c>
      <c r="E37">
        <v>28</v>
      </c>
    </row>
    <row r="38" spans="1:5" x14ac:dyDescent="0.3">
      <c r="A38" t="s">
        <v>8221</v>
      </c>
      <c r="B38">
        <v>19</v>
      </c>
      <c r="D38" t="s">
        <v>8219</v>
      </c>
      <c r="E38">
        <v>44</v>
      </c>
    </row>
    <row r="39" spans="1:5" x14ac:dyDescent="0.3">
      <c r="A39" t="s">
        <v>8221</v>
      </c>
      <c r="B39">
        <v>8</v>
      </c>
      <c r="D39" t="s">
        <v>8219</v>
      </c>
      <c r="E39">
        <v>253</v>
      </c>
    </row>
    <row r="40" spans="1:5" x14ac:dyDescent="0.3">
      <c r="A40" t="s">
        <v>8221</v>
      </c>
      <c r="B40">
        <v>6</v>
      </c>
      <c r="D40" t="s">
        <v>8219</v>
      </c>
      <c r="E40">
        <v>66</v>
      </c>
    </row>
    <row r="41" spans="1:5" x14ac:dyDescent="0.3">
      <c r="A41" t="s">
        <v>8221</v>
      </c>
      <c r="B41">
        <v>0</v>
      </c>
      <c r="D41" t="s">
        <v>8219</v>
      </c>
      <c r="E41">
        <v>217</v>
      </c>
    </row>
    <row r="42" spans="1:5" x14ac:dyDescent="0.3">
      <c r="A42" t="s">
        <v>8221</v>
      </c>
      <c r="B42">
        <v>18</v>
      </c>
      <c r="D42" t="s">
        <v>8219</v>
      </c>
      <c r="E42">
        <v>16</v>
      </c>
    </row>
    <row r="43" spans="1:5" x14ac:dyDescent="0.3">
      <c r="A43" t="s">
        <v>8221</v>
      </c>
      <c r="B43">
        <v>7</v>
      </c>
      <c r="D43" t="s">
        <v>8219</v>
      </c>
      <c r="E43">
        <v>19</v>
      </c>
    </row>
    <row r="44" spans="1:5" x14ac:dyDescent="0.3">
      <c r="A44" t="s">
        <v>8221</v>
      </c>
      <c r="B44">
        <v>0</v>
      </c>
      <c r="D44" t="s">
        <v>8219</v>
      </c>
      <c r="E44">
        <v>169</v>
      </c>
    </row>
    <row r="45" spans="1:5" x14ac:dyDescent="0.3">
      <c r="A45" t="s">
        <v>8221</v>
      </c>
      <c r="B45">
        <v>8</v>
      </c>
      <c r="D45" t="s">
        <v>8219</v>
      </c>
      <c r="E45">
        <v>263</v>
      </c>
    </row>
    <row r="46" spans="1:5" x14ac:dyDescent="0.3">
      <c r="A46" t="s">
        <v>8221</v>
      </c>
      <c r="B46">
        <v>1293</v>
      </c>
      <c r="D46" t="s">
        <v>8219</v>
      </c>
      <c r="E46">
        <v>15</v>
      </c>
    </row>
    <row r="47" spans="1:5" x14ac:dyDescent="0.3">
      <c r="A47" t="s">
        <v>8221</v>
      </c>
      <c r="B47">
        <v>17</v>
      </c>
      <c r="D47" t="s">
        <v>8219</v>
      </c>
      <c r="E47">
        <v>61</v>
      </c>
    </row>
    <row r="48" spans="1:5" x14ac:dyDescent="0.3">
      <c r="A48" t="s">
        <v>8221</v>
      </c>
      <c r="B48">
        <v>0</v>
      </c>
      <c r="D48" t="s">
        <v>8219</v>
      </c>
      <c r="E48">
        <v>45</v>
      </c>
    </row>
    <row r="49" spans="1:5" x14ac:dyDescent="0.3">
      <c r="A49" t="s">
        <v>8221</v>
      </c>
      <c r="B49">
        <v>13</v>
      </c>
      <c r="D49" t="s">
        <v>8219</v>
      </c>
      <c r="E49">
        <v>70</v>
      </c>
    </row>
    <row r="50" spans="1:5" x14ac:dyDescent="0.3">
      <c r="A50" t="s">
        <v>8221</v>
      </c>
      <c r="B50">
        <v>0</v>
      </c>
      <c r="D50" t="s">
        <v>8219</v>
      </c>
      <c r="E50">
        <v>38</v>
      </c>
    </row>
    <row r="51" spans="1:5" x14ac:dyDescent="0.3">
      <c r="A51" t="s">
        <v>8221</v>
      </c>
      <c r="B51">
        <v>0</v>
      </c>
      <c r="D51" t="s">
        <v>8219</v>
      </c>
      <c r="E51">
        <v>87</v>
      </c>
    </row>
    <row r="52" spans="1:5" x14ac:dyDescent="0.3">
      <c r="A52" t="s">
        <v>8221</v>
      </c>
      <c r="B52">
        <v>33</v>
      </c>
      <c r="D52" t="s">
        <v>8219</v>
      </c>
      <c r="E52">
        <v>22</v>
      </c>
    </row>
    <row r="53" spans="1:5" x14ac:dyDescent="0.3">
      <c r="A53" t="s">
        <v>8221</v>
      </c>
      <c r="B53">
        <v>12</v>
      </c>
      <c r="D53" t="s">
        <v>8219</v>
      </c>
      <c r="E53">
        <v>119</v>
      </c>
    </row>
    <row r="54" spans="1:5" x14ac:dyDescent="0.3">
      <c r="A54" t="s">
        <v>8221</v>
      </c>
      <c r="B54">
        <v>1</v>
      </c>
      <c r="D54" t="s">
        <v>8219</v>
      </c>
      <c r="E54">
        <v>52</v>
      </c>
    </row>
    <row r="55" spans="1:5" x14ac:dyDescent="0.3">
      <c r="A55" t="s">
        <v>8221</v>
      </c>
      <c r="B55">
        <v>1</v>
      </c>
      <c r="D55" t="s">
        <v>8219</v>
      </c>
      <c r="E55">
        <v>117</v>
      </c>
    </row>
    <row r="56" spans="1:5" x14ac:dyDescent="0.3">
      <c r="A56" t="s">
        <v>8221</v>
      </c>
      <c r="B56">
        <v>1</v>
      </c>
      <c r="D56" t="s">
        <v>8219</v>
      </c>
      <c r="E56">
        <v>52</v>
      </c>
    </row>
    <row r="57" spans="1:5" x14ac:dyDescent="0.3">
      <c r="A57" t="s">
        <v>8221</v>
      </c>
      <c r="B57">
        <v>1</v>
      </c>
      <c r="D57" t="s">
        <v>8219</v>
      </c>
      <c r="E57">
        <v>86</v>
      </c>
    </row>
    <row r="58" spans="1:5" x14ac:dyDescent="0.3">
      <c r="A58" t="s">
        <v>8221</v>
      </c>
      <c r="B58">
        <v>84</v>
      </c>
      <c r="D58" t="s">
        <v>8219</v>
      </c>
      <c r="E58">
        <v>174</v>
      </c>
    </row>
    <row r="59" spans="1:5" x14ac:dyDescent="0.3">
      <c r="A59" t="s">
        <v>8221</v>
      </c>
      <c r="B59">
        <v>38</v>
      </c>
      <c r="D59" t="s">
        <v>8219</v>
      </c>
      <c r="E59">
        <v>69</v>
      </c>
    </row>
    <row r="60" spans="1:5" x14ac:dyDescent="0.3">
      <c r="A60" t="s">
        <v>8221</v>
      </c>
      <c r="B60">
        <v>1</v>
      </c>
      <c r="D60" t="s">
        <v>8219</v>
      </c>
      <c r="E60">
        <v>75</v>
      </c>
    </row>
    <row r="61" spans="1:5" x14ac:dyDescent="0.3">
      <c r="A61" t="s">
        <v>8221</v>
      </c>
      <c r="B61">
        <v>76</v>
      </c>
      <c r="D61" t="s">
        <v>8219</v>
      </c>
      <c r="E61">
        <v>33</v>
      </c>
    </row>
    <row r="62" spans="1:5" x14ac:dyDescent="0.3">
      <c r="A62" t="s">
        <v>8221</v>
      </c>
      <c r="B62">
        <v>3</v>
      </c>
      <c r="D62" t="s">
        <v>8219</v>
      </c>
      <c r="E62">
        <v>108</v>
      </c>
    </row>
    <row r="63" spans="1:5" x14ac:dyDescent="0.3">
      <c r="A63" t="s">
        <v>8221</v>
      </c>
      <c r="B63">
        <v>0</v>
      </c>
      <c r="D63" t="s">
        <v>8219</v>
      </c>
      <c r="E63">
        <v>23</v>
      </c>
    </row>
    <row r="64" spans="1:5" x14ac:dyDescent="0.3">
      <c r="A64" t="s">
        <v>8221</v>
      </c>
      <c r="B64">
        <v>2</v>
      </c>
      <c r="D64" t="s">
        <v>8219</v>
      </c>
      <c r="E64">
        <v>48</v>
      </c>
    </row>
    <row r="65" spans="1:5" x14ac:dyDescent="0.3">
      <c r="A65" t="s">
        <v>8221</v>
      </c>
      <c r="B65">
        <v>0</v>
      </c>
      <c r="D65" t="s">
        <v>8219</v>
      </c>
      <c r="E65">
        <v>64</v>
      </c>
    </row>
    <row r="66" spans="1:5" x14ac:dyDescent="0.3">
      <c r="A66" t="s">
        <v>8221</v>
      </c>
      <c r="B66">
        <v>0</v>
      </c>
      <c r="D66" t="s">
        <v>8219</v>
      </c>
      <c r="E66">
        <v>24</v>
      </c>
    </row>
    <row r="67" spans="1:5" x14ac:dyDescent="0.3">
      <c r="A67" t="s">
        <v>8221</v>
      </c>
      <c r="B67">
        <v>0</v>
      </c>
      <c r="D67" t="s">
        <v>8219</v>
      </c>
      <c r="E67">
        <v>57</v>
      </c>
    </row>
    <row r="68" spans="1:5" x14ac:dyDescent="0.3">
      <c r="A68" t="s">
        <v>8221</v>
      </c>
      <c r="B68">
        <v>2</v>
      </c>
      <c r="D68" t="s">
        <v>8219</v>
      </c>
      <c r="E68">
        <v>26</v>
      </c>
    </row>
    <row r="69" spans="1:5" x14ac:dyDescent="0.3">
      <c r="A69" t="s">
        <v>8221</v>
      </c>
      <c r="B69">
        <v>0</v>
      </c>
      <c r="D69" t="s">
        <v>8219</v>
      </c>
      <c r="E69">
        <v>20</v>
      </c>
    </row>
    <row r="70" spans="1:5" x14ac:dyDescent="0.3">
      <c r="A70" t="s">
        <v>8221</v>
      </c>
      <c r="B70">
        <v>0</v>
      </c>
      <c r="D70" t="s">
        <v>8219</v>
      </c>
      <c r="E70">
        <v>36</v>
      </c>
    </row>
    <row r="71" spans="1:5" x14ac:dyDescent="0.3">
      <c r="A71" t="s">
        <v>8221</v>
      </c>
      <c r="B71">
        <v>0</v>
      </c>
      <c r="D71" t="s">
        <v>8219</v>
      </c>
      <c r="E71">
        <v>178</v>
      </c>
    </row>
    <row r="72" spans="1:5" x14ac:dyDescent="0.3">
      <c r="A72" t="s">
        <v>8221</v>
      </c>
      <c r="B72">
        <v>2</v>
      </c>
      <c r="D72" t="s">
        <v>8219</v>
      </c>
      <c r="E72">
        <v>17</v>
      </c>
    </row>
    <row r="73" spans="1:5" x14ac:dyDescent="0.3">
      <c r="A73" t="s">
        <v>8221</v>
      </c>
      <c r="B73">
        <v>0</v>
      </c>
      <c r="D73" t="s">
        <v>8219</v>
      </c>
      <c r="E73">
        <v>32</v>
      </c>
    </row>
    <row r="74" spans="1:5" x14ac:dyDescent="0.3">
      <c r="A74" t="s">
        <v>8221</v>
      </c>
      <c r="B74">
        <v>7</v>
      </c>
      <c r="D74" t="s">
        <v>8219</v>
      </c>
      <c r="E74">
        <v>41</v>
      </c>
    </row>
    <row r="75" spans="1:5" x14ac:dyDescent="0.3">
      <c r="A75" t="s">
        <v>8221</v>
      </c>
      <c r="B75">
        <v>0</v>
      </c>
      <c r="D75" t="s">
        <v>8219</v>
      </c>
      <c r="E75">
        <v>18</v>
      </c>
    </row>
    <row r="76" spans="1:5" x14ac:dyDescent="0.3">
      <c r="A76" t="s">
        <v>8221</v>
      </c>
      <c r="B76">
        <v>5</v>
      </c>
      <c r="D76" t="s">
        <v>8219</v>
      </c>
      <c r="E76">
        <v>29</v>
      </c>
    </row>
    <row r="77" spans="1:5" x14ac:dyDescent="0.3">
      <c r="A77" t="s">
        <v>8221</v>
      </c>
      <c r="B77">
        <v>0</v>
      </c>
      <c r="D77" t="s">
        <v>8219</v>
      </c>
      <c r="E77">
        <v>47</v>
      </c>
    </row>
    <row r="78" spans="1:5" x14ac:dyDescent="0.3">
      <c r="A78" t="s">
        <v>8221</v>
      </c>
      <c r="B78">
        <v>0</v>
      </c>
      <c r="D78" t="s">
        <v>8219</v>
      </c>
      <c r="E78">
        <v>15</v>
      </c>
    </row>
    <row r="79" spans="1:5" x14ac:dyDescent="0.3">
      <c r="A79" t="s">
        <v>8221</v>
      </c>
      <c r="B79">
        <v>1</v>
      </c>
      <c r="D79" t="s">
        <v>8219</v>
      </c>
      <c r="E79">
        <v>26</v>
      </c>
    </row>
    <row r="80" spans="1:5" x14ac:dyDescent="0.3">
      <c r="A80" t="s">
        <v>8221</v>
      </c>
      <c r="B80">
        <v>0</v>
      </c>
      <c r="D80" t="s">
        <v>8219</v>
      </c>
      <c r="E80">
        <v>35</v>
      </c>
    </row>
    <row r="81" spans="1:5" x14ac:dyDescent="0.3">
      <c r="A81" t="s">
        <v>8221</v>
      </c>
      <c r="B81">
        <v>5</v>
      </c>
      <c r="D81" t="s">
        <v>8219</v>
      </c>
      <c r="E81">
        <v>41</v>
      </c>
    </row>
    <row r="82" spans="1:5" x14ac:dyDescent="0.3">
      <c r="A82" t="s">
        <v>8221</v>
      </c>
      <c r="B82">
        <v>3</v>
      </c>
      <c r="D82" t="s">
        <v>8219</v>
      </c>
      <c r="E82">
        <v>47</v>
      </c>
    </row>
    <row r="83" spans="1:5" x14ac:dyDescent="0.3">
      <c r="A83" t="s">
        <v>8221</v>
      </c>
      <c r="B83">
        <v>6</v>
      </c>
      <c r="D83" t="s">
        <v>8219</v>
      </c>
      <c r="E83">
        <v>28</v>
      </c>
    </row>
    <row r="84" spans="1:5" x14ac:dyDescent="0.3">
      <c r="A84" t="s">
        <v>8221</v>
      </c>
      <c r="B84">
        <v>12</v>
      </c>
      <c r="D84" t="s">
        <v>8219</v>
      </c>
      <c r="E84">
        <v>100</v>
      </c>
    </row>
    <row r="85" spans="1:5" x14ac:dyDescent="0.3">
      <c r="A85" t="s">
        <v>8221</v>
      </c>
      <c r="B85">
        <v>13</v>
      </c>
      <c r="D85" t="s">
        <v>8219</v>
      </c>
      <c r="E85">
        <v>13</v>
      </c>
    </row>
    <row r="86" spans="1:5" x14ac:dyDescent="0.3">
      <c r="A86" t="s">
        <v>8221</v>
      </c>
      <c r="B86">
        <v>5</v>
      </c>
      <c r="D86" t="s">
        <v>8219</v>
      </c>
      <c r="E86">
        <v>7</v>
      </c>
    </row>
    <row r="87" spans="1:5" x14ac:dyDescent="0.3">
      <c r="A87" t="s">
        <v>8221</v>
      </c>
      <c r="B87">
        <v>2</v>
      </c>
      <c r="D87" t="s">
        <v>8219</v>
      </c>
      <c r="E87">
        <v>21</v>
      </c>
    </row>
    <row r="88" spans="1:5" x14ac:dyDescent="0.3">
      <c r="A88" t="s">
        <v>8221</v>
      </c>
      <c r="B88">
        <v>8</v>
      </c>
      <c r="D88" t="s">
        <v>8219</v>
      </c>
      <c r="E88">
        <v>17</v>
      </c>
    </row>
    <row r="89" spans="1:5" x14ac:dyDescent="0.3">
      <c r="A89" t="s">
        <v>8221</v>
      </c>
      <c r="B89">
        <v>0</v>
      </c>
      <c r="D89" t="s">
        <v>8219</v>
      </c>
      <c r="E89">
        <v>25</v>
      </c>
    </row>
    <row r="90" spans="1:5" x14ac:dyDescent="0.3">
      <c r="A90" t="s">
        <v>8221</v>
      </c>
      <c r="B90">
        <v>13</v>
      </c>
      <c r="D90" t="s">
        <v>8219</v>
      </c>
      <c r="E90">
        <v>60</v>
      </c>
    </row>
    <row r="91" spans="1:5" x14ac:dyDescent="0.3">
      <c r="A91" t="s">
        <v>8221</v>
      </c>
      <c r="B91">
        <v>0</v>
      </c>
      <c r="D91" t="s">
        <v>8219</v>
      </c>
      <c r="E91">
        <v>56</v>
      </c>
    </row>
    <row r="92" spans="1:5" x14ac:dyDescent="0.3">
      <c r="A92" t="s">
        <v>8221</v>
      </c>
      <c r="B92">
        <v>5</v>
      </c>
      <c r="D92" t="s">
        <v>8219</v>
      </c>
      <c r="E92">
        <v>16</v>
      </c>
    </row>
    <row r="93" spans="1:5" x14ac:dyDescent="0.3">
      <c r="A93" t="s">
        <v>8221</v>
      </c>
      <c r="B93">
        <v>8</v>
      </c>
      <c r="D93" t="s">
        <v>8219</v>
      </c>
      <c r="E93">
        <v>46</v>
      </c>
    </row>
    <row r="94" spans="1:5" x14ac:dyDescent="0.3">
      <c r="A94" t="s">
        <v>8221</v>
      </c>
      <c r="B94">
        <v>8</v>
      </c>
      <c r="D94" t="s">
        <v>8219</v>
      </c>
      <c r="E94">
        <v>43</v>
      </c>
    </row>
    <row r="95" spans="1:5" x14ac:dyDescent="0.3">
      <c r="A95" t="s">
        <v>8221</v>
      </c>
      <c r="B95">
        <v>0</v>
      </c>
      <c r="D95" t="s">
        <v>8219</v>
      </c>
      <c r="E95">
        <v>15</v>
      </c>
    </row>
    <row r="96" spans="1:5" x14ac:dyDescent="0.3">
      <c r="A96" t="s">
        <v>8221</v>
      </c>
      <c r="B96">
        <v>2</v>
      </c>
      <c r="D96" t="s">
        <v>8219</v>
      </c>
      <c r="E96">
        <v>12</v>
      </c>
    </row>
    <row r="97" spans="1:5" x14ac:dyDescent="0.3">
      <c r="A97" t="s">
        <v>8221</v>
      </c>
      <c r="B97">
        <v>3</v>
      </c>
      <c r="D97" t="s">
        <v>8219</v>
      </c>
      <c r="E97">
        <v>21</v>
      </c>
    </row>
    <row r="98" spans="1:5" x14ac:dyDescent="0.3">
      <c r="A98" t="s">
        <v>8221</v>
      </c>
      <c r="B98">
        <v>0</v>
      </c>
      <c r="D98" t="s">
        <v>8219</v>
      </c>
      <c r="E98">
        <v>34</v>
      </c>
    </row>
    <row r="99" spans="1:5" x14ac:dyDescent="0.3">
      <c r="A99" t="s">
        <v>8221</v>
      </c>
      <c r="B99">
        <v>0</v>
      </c>
      <c r="D99" t="s">
        <v>8219</v>
      </c>
      <c r="E99">
        <v>8</v>
      </c>
    </row>
    <row r="100" spans="1:5" x14ac:dyDescent="0.3">
      <c r="A100" t="s">
        <v>8221</v>
      </c>
      <c r="B100">
        <v>11</v>
      </c>
      <c r="D100" t="s">
        <v>8219</v>
      </c>
      <c r="E100">
        <v>60</v>
      </c>
    </row>
    <row r="101" spans="1:5" x14ac:dyDescent="0.3">
      <c r="A101" t="s">
        <v>8221</v>
      </c>
      <c r="B101">
        <v>0</v>
      </c>
      <c r="D101" t="s">
        <v>8219</v>
      </c>
      <c r="E101">
        <v>39</v>
      </c>
    </row>
    <row r="102" spans="1:5" x14ac:dyDescent="0.3">
      <c r="A102" t="s">
        <v>8221</v>
      </c>
      <c r="B102">
        <v>1</v>
      </c>
      <c r="D102" t="s">
        <v>8219</v>
      </c>
      <c r="E102">
        <v>26</v>
      </c>
    </row>
    <row r="103" spans="1:5" x14ac:dyDescent="0.3">
      <c r="A103" t="s">
        <v>8221</v>
      </c>
      <c r="B103">
        <v>0</v>
      </c>
      <c r="D103" t="s">
        <v>8219</v>
      </c>
      <c r="E103">
        <v>35</v>
      </c>
    </row>
    <row r="104" spans="1:5" x14ac:dyDescent="0.3">
      <c r="A104" t="s">
        <v>8221</v>
      </c>
      <c r="B104">
        <v>17</v>
      </c>
      <c r="D104" t="s">
        <v>8219</v>
      </c>
      <c r="E104">
        <v>65</v>
      </c>
    </row>
    <row r="105" spans="1:5" x14ac:dyDescent="0.3">
      <c r="A105" t="s">
        <v>8221</v>
      </c>
      <c r="B105">
        <v>2</v>
      </c>
      <c r="D105" t="s">
        <v>8219</v>
      </c>
      <c r="E105">
        <v>49</v>
      </c>
    </row>
    <row r="106" spans="1:5" x14ac:dyDescent="0.3">
      <c r="A106" t="s">
        <v>8221</v>
      </c>
      <c r="B106">
        <v>1</v>
      </c>
      <c r="D106" t="s">
        <v>8219</v>
      </c>
      <c r="E106">
        <v>10</v>
      </c>
    </row>
    <row r="107" spans="1:5" x14ac:dyDescent="0.3">
      <c r="A107" t="s">
        <v>8221</v>
      </c>
      <c r="B107">
        <v>2</v>
      </c>
      <c r="D107" t="s">
        <v>8219</v>
      </c>
      <c r="E107">
        <v>60</v>
      </c>
    </row>
    <row r="108" spans="1:5" x14ac:dyDescent="0.3">
      <c r="A108" t="s">
        <v>8221</v>
      </c>
      <c r="B108">
        <v>16</v>
      </c>
      <c r="D108" t="s">
        <v>8219</v>
      </c>
      <c r="E108">
        <v>27</v>
      </c>
    </row>
    <row r="109" spans="1:5" x14ac:dyDescent="0.3">
      <c r="A109" t="s">
        <v>8221</v>
      </c>
      <c r="B109">
        <v>1</v>
      </c>
      <c r="D109" t="s">
        <v>8219</v>
      </c>
      <c r="E109">
        <v>69</v>
      </c>
    </row>
    <row r="110" spans="1:5" x14ac:dyDescent="0.3">
      <c r="A110" t="s">
        <v>8221</v>
      </c>
      <c r="B110">
        <v>4</v>
      </c>
      <c r="D110" t="s">
        <v>8219</v>
      </c>
      <c r="E110">
        <v>47</v>
      </c>
    </row>
    <row r="111" spans="1:5" x14ac:dyDescent="0.3">
      <c r="A111" t="s">
        <v>8221</v>
      </c>
      <c r="B111">
        <v>5</v>
      </c>
      <c r="D111" t="s">
        <v>8219</v>
      </c>
      <c r="E111">
        <v>47</v>
      </c>
    </row>
    <row r="112" spans="1:5" x14ac:dyDescent="0.3">
      <c r="A112" t="s">
        <v>8221</v>
      </c>
      <c r="B112">
        <v>7</v>
      </c>
      <c r="D112" t="s">
        <v>8219</v>
      </c>
      <c r="E112">
        <v>26</v>
      </c>
    </row>
    <row r="113" spans="1:5" x14ac:dyDescent="0.3">
      <c r="A113" t="s">
        <v>8221</v>
      </c>
      <c r="B113">
        <v>0</v>
      </c>
      <c r="D113" t="s">
        <v>8219</v>
      </c>
      <c r="E113">
        <v>53</v>
      </c>
    </row>
    <row r="114" spans="1:5" x14ac:dyDescent="0.3">
      <c r="A114" t="s">
        <v>8221</v>
      </c>
      <c r="B114">
        <v>12</v>
      </c>
      <c r="D114" t="s">
        <v>8219</v>
      </c>
      <c r="E114">
        <v>81</v>
      </c>
    </row>
    <row r="115" spans="1:5" x14ac:dyDescent="0.3">
      <c r="A115" t="s">
        <v>8221</v>
      </c>
      <c r="B115">
        <v>2</v>
      </c>
      <c r="D115" t="s">
        <v>8219</v>
      </c>
      <c r="E115">
        <v>78</v>
      </c>
    </row>
    <row r="116" spans="1:5" x14ac:dyDescent="0.3">
      <c r="A116" t="s">
        <v>8221</v>
      </c>
      <c r="B116">
        <v>5</v>
      </c>
      <c r="D116" t="s">
        <v>8219</v>
      </c>
      <c r="E116">
        <v>35</v>
      </c>
    </row>
    <row r="117" spans="1:5" x14ac:dyDescent="0.3">
      <c r="A117" t="s">
        <v>8221</v>
      </c>
      <c r="B117">
        <v>2</v>
      </c>
      <c r="D117" t="s">
        <v>8219</v>
      </c>
      <c r="E117">
        <v>22</v>
      </c>
    </row>
    <row r="118" spans="1:5" x14ac:dyDescent="0.3">
      <c r="A118" t="s">
        <v>8221</v>
      </c>
      <c r="B118">
        <v>3</v>
      </c>
      <c r="D118" t="s">
        <v>8219</v>
      </c>
      <c r="E118">
        <v>57</v>
      </c>
    </row>
    <row r="119" spans="1:5" x14ac:dyDescent="0.3">
      <c r="A119" t="s">
        <v>8221</v>
      </c>
      <c r="B119">
        <v>0</v>
      </c>
      <c r="D119" t="s">
        <v>8219</v>
      </c>
      <c r="E119">
        <v>27</v>
      </c>
    </row>
    <row r="120" spans="1:5" x14ac:dyDescent="0.3">
      <c r="A120" t="s">
        <v>8221</v>
      </c>
      <c r="B120">
        <v>49</v>
      </c>
      <c r="D120" t="s">
        <v>8219</v>
      </c>
      <c r="E120">
        <v>39</v>
      </c>
    </row>
    <row r="121" spans="1:5" x14ac:dyDescent="0.3">
      <c r="A121" t="s">
        <v>8221</v>
      </c>
      <c r="B121">
        <v>1</v>
      </c>
      <c r="D121" t="s">
        <v>8219</v>
      </c>
      <c r="E121">
        <v>37</v>
      </c>
    </row>
    <row r="122" spans="1:5" x14ac:dyDescent="0.3">
      <c r="A122" t="s">
        <v>8221</v>
      </c>
      <c r="B122">
        <v>2</v>
      </c>
      <c r="D122" t="s">
        <v>8219</v>
      </c>
      <c r="E122">
        <v>137</v>
      </c>
    </row>
    <row r="123" spans="1:5" x14ac:dyDescent="0.3">
      <c r="A123" t="s">
        <v>8221</v>
      </c>
      <c r="B123">
        <v>0</v>
      </c>
      <c r="D123" t="s">
        <v>8219</v>
      </c>
      <c r="E123">
        <v>376</v>
      </c>
    </row>
    <row r="124" spans="1:5" x14ac:dyDescent="0.3">
      <c r="A124" t="s">
        <v>8221</v>
      </c>
      <c r="B124">
        <v>0</v>
      </c>
      <c r="D124" t="s">
        <v>8219</v>
      </c>
      <c r="E124">
        <v>202</v>
      </c>
    </row>
    <row r="125" spans="1:5" x14ac:dyDescent="0.3">
      <c r="A125" t="s">
        <v>8221</v>
      </c>
      <c r="B125">
        <v>11</v>
      </c>
      <c r="D125" t="s">
        <v>8219</v>
      </c>
      <c r="E125">
        <v>328</v>
      </c>
    </row>
    <row r="126" spans="1:5" x14ac:dyDescent="0.3">
      <c r="A126" t="s">
        <v>8221</v>
      </c>
      <c r="B126">
        <v>1</v>
      </c>
      <c r="D126" t="s">
        <v>8219</v>
      </c>
      <c r="E126">
        <v>84</v>
      </c>
    </row>
    <row r="127" spans="1:5" x14ac:dyDescent="0.3">
      <c r="A127" t="s">
        <v>8221</v>
      </c>
      <c r="B127">
        <v>8</v>
      </c>
      <c r="D127" t="s">
        <v>8219</v>
      </c>
      <c r="E127">
        <v>96</v>
      </c>
    </row>
    <row r="128" spans="1:5" x14ac:dyDescent="0.3">
      <c r="A128" t="s">
        <v>8221</v>
      </c>
      <c r="B128">
        <v>5</v>
      </c>
      <c r="D128" t="s">
        <v>8219</v>
      </c>
      <c r="E128">
        <v>223</v>
      </c>
    </row>
    <row r="129" spans="1:5" x14ac:dyDescent="0.3">
      <c r="A129" t="s">
        <v>8221</v>
      </c>
      <c r="B129">
        <v>39</v>
      </c>
      <c r="D129" t="s">
        <v>8219</v>
      </c>
      <c r="E129">
        <v>62</v>
      </c>
    </row>
    <row r="130" spans="1:5" x14ac:dyDescent="0.3">
      <c r="A130" t="s">
        <v>8221</v>
      </c>
      <c r="B130">
        <v>0</v>
      </c>
      <c r="D130" t="s">
        <v>8219</v>
      </c>
      <c r="E130">
        <v>146</v>
      </c>
    </row>
    <row r="131" spans="1:5" x14ac:dyDescent="0.3">
      <c r="A131" t="s">
        <v>8221</v>
      </c>
      <c r="B131">
        <v>0</v>
      </c>
      <c r="D131" t="s">
        <v>8219</v>
      </c>
      <c r="E131">
        <v>235</v>
      </c>
    </row>
    <row r="132" spans="1:5" x14ac:dyDescent="0.3">
      <c r="A132" t="s">
        <v>8221</v>
      </c>
      <c r="B132">
        <v>2</v>
      </c>
      <c r="D132" t="s">
        <v>8219</v>
      </c>
      <c r="E132">
        <v>437</v>
      </c>
    </row>
    <row r="133" spans="1:5" x14ac:dyDescent="0.3">
      <c r="A133" t="s">
        <v>8221</v>
      </c>
      <c r="B133">
        <v>170</v>
      </c>
      <c r="D133" t="s">
        <v>8219</v>
      </c>
      <c r="E133">
        <v>77</v>
      </c>
    </row>
    <row r="134" spans="1:5" x14ac:dyDescent="0.3">
      <c r="A134" t="s">
        <v>8221</v>
      </c>
      <c r="B134">
        <v>5</v>
      </c>
      <c r="D134" t="s">
        <v>8219</v>
      </c>
      <c r="E134">
        <v>108</v>
      </c>
    </row>
    <row r="135" spans="1:5" x14ac:dyDescent="0.3">
      <c r="A135" t="s">
        <v>8221</v>
      </c>
      <c r="B135">
        <v>14</v>
      </c>
      <c r="D135" t="s">
        <v>8219</v>
      </c>
      <c r="E135">
        <v>7</v>
      </c>
    </row>
    <row r="136" spans="1:5" x14ac:dyDescent="0.3">
      <c r="A136" t="s">
        <v>8221</v>
      </c>
      <c r="B136">
        <v>1</v>
      </c>
      <c r="D136" t="s">
        <v>8219</v>
      </c>
      <c r="E136">
        <v>314</v>
      </c>
    </row>
    <row r="137" spans="1:5" x14ac:dyDescent="0.3">
      <c r="A137" t="s">
        <v>8221</v>
      </c>
      <c r="B137">
        <v>0</v>
      </c>
      <c r="D137" t="s">
        <v>8219</v>
      </c>
      <c r="E137">
        <v>188</v>
      </c>
    </row>
    <row r="138" spans="1:5" x14ac:dyDescent="0.3">
      <c r="A138" t="s">
        <v>8221</v>
      </c>
      <c r="B138">
        <v>124</v>
      </c>
      <c r="D138" t="s">
        <v>8219</v>
      </c>
      <c r="E138">
        <v>275</v>
      </c>
    </row>
    <row r="139" spans="1:5" x14ac:dyDescent="0.3">
      <c r="A139" t="s">
        <v>8221</v>
      </c>
      <c r="B139">
        <v>0</v>
      </c>
      <c r="D139" t="s">
        <v>8219</v>
      </c>
      <c r="E139">
        <v>560</v>
      </c>
    </row>
    <row r="140" spans="1:5" x14ac:dyDescent="0.3">
      <c r="A140" t="s">
        <v>8221</v>
      </c>
      <c r="B140">
        <v>0</v>
      </c>
      <c r="D140" t="s">
        <v>8219</v>
      </c>
      <c r="E140">
        <v>688</v>
      </c>
    </row>
    <row r="141" spans="1:5" x14ac:dyDescent="0.3">
      <c r="A141" t="s">
        <v>8221</v>
      </c>
      <c r="B141">
        <v>55</v>
      </c>
      <c r="D141" t="s">
        <v>8219</v>
      </c>
      <c r="E141">
        <v>942</v>
      </c>
    </row>
    <row r="142" spans="1:5" x14ac:dyDescent="0.3">
      <c r="A142" t="s">
        <v>8221</v>
      </c>
      <c r="B142">
        <v>140</v>
      </c>
      <c r="D142" t="s">
        <v>8219</v>
      </c>
      <c r="E142">
        <v>88</v>
      </c>
    </row>
    <row r="143" spans="1:5" x14ac:dyDescent="0.3">
      <c r="A143" t="s">
        <v>8221</v>
      </c>
      <c r="B143">
        <v>21</v>
      </c>
      <c r="D143" t="s">
        <v>8219</v>
      </c>
      <c r="E143">
        <v>220</v>
      </c>
    </row>
    <row r="144" spans="1:5" x14ac:dyDescent="0.3">
      <c r="A144" t="s">
        <v>8221</v>
      </c>
      <c r="B144">
        <v>1</v>
      </c>
      <c r="D144" t="s">
        <v>8219</v>
      </c>
      <c r="E144">
        <v>145</v>
      </c>
    </row>
    <row r="145" spans="1:5" x14ac:dyDescent="0.3">
      <c r="A145" t="s">
        <v>8221</v>
      </c>
      <c r="B145">
        <v>147</v>
      </c>
      <c r="D145" t="s">
        <v>8219</v>
      </c>
      <c r="E145">
        <v>963</v>
      </c>
    </row>
    <row r="146" spans="1:5" x14ac:dyDescent="0.3">
      <c r="A146" t="s">
        <v>8221</v>
      </c>
      <c r="B146">
        <v>11</v>
      </c>
      <c r="D146" t="s">
        <v>8219</v>
      </c>
      <c r="E146">
        <v>91</v>
      </c>
    </row>
    <row r="147" spans="1:5" x14ac:dyDescent="0.3">
      <c r="A147" t="s">
        <v>8221</v>
      </c>
      <c r="B147">
        <v>125</v>
      </c>
      <c r="D147" t="s">
        <v>8219</v>
      </c>
      <c r="E147">
        <v>58</v>
      </c>
    </row>
    <row r="148" spans="1:5" x14ac:dyDescent="0.3">
      <c r="A148" t="s">
        <v>8221</v>
      </c>
      <c r="B148">
        <v>1</v>
      </c>
      <c r="D148" t="s">
        <v>8219</v>
      </c>
      <c r="E148">
        <v>36</v>
      </c>
    </row>
    <row r="149" spans="1:5" x14ac:dyDescent="0.3">
      <c r="A149" t="s">
        <v>8221</v>
      </c>
      <c r="B149">
        <v>0</v>
      </c>
      <c r="D149" t="s">
        <v>8219</v>
      </c>
      <c r="E149">
        <v>165</v>
      </c>
    </row>
    <row r="150" spans="1:5" x14ac:dyDescent="0.3">
      <c r="A150" t="s">
        <v>8221</v>
      </c>
      <c r="B150">
        <v>0</v>
      </c>
      <c r="D150" t="s">
        <v>8219</v>
      </c>
      <c r="E150">
        <v>111</v>
      </c>
    </row>
    <row r="151" spans="1:5" x14ac:dyDescent="0.3">
      <c r="A151" t="s">
        <v>8221</v>
      </c>
      <c r="B151">
        <v>3</v>
      </c>
      <c r="D151" t="s">
        <v>8219</v>
      </c>
      <c r="E151">
        <v>1596</v>
      </c>
    </row>
    <row r="152" spans="1:5" x14ac:dyDescent="0.3">
      <c r="A152" t="s">
        <v>8221</v>
      </c>
      <c r="B152">
        <v>0</v>
      </c>
      <c r="D152" t="s">
        <v>8219</v>
      </c>
      <c r="E152">
        <v>61</v>
      </c>
    </row>
    <row r="153" spans="1:5" x14ac:dyDescent="0.3">
      <c r="A153" t="s">
        <v>8221</v>
      </c>
      <c r="B153">
        <v>0</v>
      </c>
      <c r="D153" t="s">
        <v>8219</v>
      </c>
      <c r="E153">
        <v>287</v>
      </c>
    </row>
    <row r="154" spans="1:5" x14ac:dyDescent="0.3">
      <c r="A154" t="s">
        <v>8221</v>
      </c>
      <c r="B154">
        <v>0</v>
      </c>
      <c r="D154" t="s">
        <v>8219</v>
      </c>
      <c r="E154">
        <v>65</v>
      </c>
    </row>
    <row r="155" spans="1:5" x14ac:dyDescent="0.3">
      <c r="A155" t="s">
        <v>8221</v>
      </c>
      <c r="B155">
        <v>0</v>
      </c>
      <c r="D155" t="s">
        <v>8219</v>
      </c>
      <c r="E155">
        <v>118</v>
      </c>
    </row>
    <row r="156" spans="1:5" x14ac:dyDescent="0.3">
      <c r="A156" t="s">
        <v>8221</v>
      </c>
      <c r="B156">
        <v>3</v>
      </c>
      <c r="D156" t="s">
        <v>8219</v>
      </c>
      <c r="E156">
        <v>113</v>
      </c>
    </row>
    <row r="157" spans="1:5" x14ac:dyDescent="0.3">
      <c r="A157" t="s">
        <v>8221</v>
      </c>
      <c r="B157">
        <v>0</v>
      </c>
      <c r="D157" t="s">
        <v>8219</v>
      </c>
      <c r="E157">
        <v>332</v>
      </c>
    </row>
    <row r="158" spans="1:5" x14ac:dyDescent="0.3">
      <c r="A158" t="s">
        <v>8221</v>
      </c>
      <c r="B158">
        <v>1</v>
      </c>
      <c r="D158" t="s">
        <v>8219</v>
      </c>
      <c r="E158">
        <v>62</v>
      </c>
    </row>
    <row r="159" spans="1:5" x14ac:dyDescent="0.3">
      <c r="A159" t="s">
        <v>8221</v>
      </c>
      <c r="B159">
        <v>3</v>
      </c>
      <c r="D159" t="s">
        <v>8219</v>
      </c>
      <c r="E159">
        <v>951</v>
      </c>
    </row>
    <row r="160" spans="1:5" x14ac:dyDescent="0.3">
      <c r="A160" t="s">
        <v>8221</v>
      </c>
      <c r="B160">
        <v>22</v>
      </c>
      <c r="D160" t="s">
        <v>8219</v>
      </c>
      <c r="E160">
        <v>415</v>
      </c>
    </row>
    <row r="161" spans="1:5" x14ac:dyDescent="0.3">
      <c r="A161" t="s">
        <v>8221</v>
      </c>
      <c r="B161">
        <v>26</v>
      </c>
      <c r="D161" t="s">
        <v>8219</v>
      </c>
      <c r="E161">
        <v>305</v>
      </c>
    </row>
    <row r="162" spans="1:5" x14ac:dyDescent="0.3">
      <c r="A162" t="s">
        <v>8221</v>
      </c>
      <c r="B162">
        <v>4</v>
      </c>
      <c r="D162" t="s">
        <v>8219</v>
      </c>
      <c r="E162">
        <v>2139</v>
      </c>
    </row>
    <row r="163" spans="1:5" x14ac:dyDescent="0.3">
      <c r="A163" t="s">
        <v>8221</v>
      </c>
      <c r="B163">
        <v>0</v>
      </c>
      <c r="D163" t="s">
        <v>8219</v>
      </c>
      <c r="E163">
        <v>79</v>
      </c>
    </row>
    <row r="164" spans="1:5" x14ac:dyDescent="0.3">
      <c r="A164" t="s">
        <v>8221</v>
      </c>
      <c r="B164">
        <v>4</v>
      </c>
      <c r="D164" t="s">
        <v>8219</v>
      </c>
      <c r="E164">
        <v>179</v>
      </c>
    </row>
    <row r="165" spans="1:5" x14ac:dyDescent="0.3">
      <c r="A165" t="s">
        <v>8221</v>
      </c>
      <c r="B165">
        <v>9</v>
      </c>
      <c r="D165" t="s">
        <v>8219</v>
      </c>
      <c r="E165">
        <v>202</v>
      </c>
    </row>
    <row r="166" spans="1:5" x14ac:dyDescent="0.3">
      <c r="A166" t="s">
        <v>8221</v>
      </c>
      <c r="B166">
        <v>5</v>
      </c>
      <c r="D166" t="s">
        <v>8219</v>
      </c>
      <c r="E166">
        <v>760</v>
      </c>
    </row>
    <row r="167" spans="1:5" x14ac:dyDescent="0.3">
      <c r="A167" t="s">
        <v>8221</v>
      </c>
      <c r="B167">
        <v>14</v>
      </c>
      <c r="D167" t="s">
        <v>8219</v>
      </c>
      <c r="E167">
        <v>563</v>
      </c>
    </row>
    <row r="168" spans="1:5" x14ac:dyDescent="0.3">
      <c r="A168" t="s">
        <v>8221</v>
      </c>
      <c r="B168">
        <v>1</v>
      </c>
      <c r="D168" t="s">
        <v>8219</v>
      </c>
      <c r="E168">
        <v>135</v>
      </c>
    </row>
    <row r="169" spans="1:5" x14ac:dyDescent="0.3">
      <c r="A169" t="s">
        <v>8221</v>
      </c>
      <c r="B169">
        <v>10</v>
      </c>
      <c r="D169" t="s">
        <v>8219</v>
      </c>
      <c r="E169">
        <v>290</v>
      </c>
    </row>
    <row r="170" spans="1:5" x14ac:dyDescent="0.3">
      <c r="A170" t="s">
        <v>8221</v>
      </c>
      <c r="B170">
        <v>3</v>
      </c>
      <c r="D170" t="s">
        <v>8219</v>
      </c>
      <c r="E170">
        <v>447</v>
      </c>
    </row>
    <row r="171" spans="1:5" x14ac:dyDescent="0.3">
      <c r="A171" t="s">
        <v>8221</v>
      </c>
      <c r="B171">
        <v>1</v>
      </c>
      <c r="D171" t="s">
        <v>8219</v>
      </c>
      <c r="E171">
        <v>232</v>
      </c>
    </row>
    <row r="172" spans="1:5" x14ac:dyDescent="0.3">
      <c r="A172" t="s">
        <v>8221</v>
      </c>
      <c r="B172">
        <v>0</v>
      </c>
      <c r="D172" t="s">
        <v>8219</v>
      </c>
      <c r="E172">
        <v>168</v>
      </c>
    </row>
    <row r="173" spans="1:5" x14ac:dyDescent="0.3">
      <c r="A173" t="s">
        <v>8221</v>
      </c>
      <c r="B173">
        <v>5</v>
      </c>
      <c r="D173" t="s">
        <v>8219</v>
      </c>
      <c r="E173">
        <v>128</v>
      </c>
    </row>
    <row r="174" spans="1:5" x14ac:dyDescent="0.3">
      <c r="A174" t="s">
        <v>8221</v>
      </c>
      <c r="B174">
        <v>2</v>
      </c>
      <c r="D174" t="s">
        <v>8219</v>
      </c>
      <c r="E174">
        <v>493</v>
      </c>
    </row>
    <row r="175" spans="1:5" x14ac:dyDescent="0.3">
      <c r="A175" t="s">
        <v>8221</v>
      </c>
      <c r="B175">
        <v>68</v>
      </c>
      <c r="D175" t="s">
        <v>8219</v>
      </c>
      <c r="E175">
        <v>131</v>
      </c>
    </row>
    <row r="176" spans="1:5" x14ac:dyDescent="0.3">
      <c r="A176" t="s">
        <v>8221</v>
      </c>
      <c r="B176">
        <v>3</v>
      </c>
      <c r="D176" t="s">
        <v>8219</v>
      </c>
      <c r="E176">
        <v>50</v>
      </c>
    </row>
    <row r="177" spans="1:5" x14ac:dyDescent="0.3">
      <c r="A177" t="s">
        <v>8221</v>
      </c>
      <c r="B177">
        <v>34</v>
      </c>
      <c r="D177" t="s">
        <v>8219</v>
      </c>
      <c r="E177">
        <v>665</v>
      </c>
    </row>
    <row r="178" spans="1:5" x14ac:dyDescent="0.3">
      <c r="A178" t="s">
        <v>8221</v>
      </c>
      <c r="B178">
        <v>0</v>
      </c>
      <c r="D178" t="s">
        <v>8219</v>
      </c>
      <c r="E178">
        <v>129</v>
      </c>
    </row>
    <row r="179" spans="1:5" x14ac:dyDescent="0.3">
      <c r="A179" t="s">
        <v>8221</v>
      </c>
      <c r="B179">
        <v>3</v>
      </c>
      <c r="D179" t="s">
        <v>8219</v>
      </c>
      <c r="E179">
        <v>142</v>
      </c>
    </row>
    <row r="180" spans="1:5" x14ac:dyDescent="0.3">
      <c r="A180" t="s">
        <v>8221</v>
      </c>
      <c r="B180">
        <v>0</v>
      </c>
      <c r="D180" t="s">
        <v>8219</v>
      </c>
      <c r="E180">
        <v>2436</v>
      </c>
    </row>
    <row r="181" spans="1:5" x14ac:dyDescent="0.3">
      <c r="A181" t="s">
        <v>8221</v>
      </c>
      <c r="B181">
        <v>70</v>
      </c>
      <c r="D181" t="s">
        <v>8219</v>
      </c>
      <c r="E181">
        <v>244</v>
      </c>
    </row>
    <row r="182" spans="1:5" x14ac:dyDescent="0.3">
      <c r="A182" t="s">
        <v>8221</v>
      </c>
      <c r="B182">
        <v>1</v>
      </c>
      <c r="D182" t="s">
        <v>8219</v>
      </c>
      <c r="E182">
        <v>298</v>
      </c>
    </row>
    <row r="183" spans="1:5" x14ac:dyDescent="0.3">
      <c r="A183" t="s">
        <v>8221</v>
      </c>
      <c r="B183">
        <v>1</v>
      </c>
      <c r="D183" t="s">
        <v>8219</v>
      </c>
      <c r="E183">
        <v>251</v>
      </c>
    </row>
    <row r="184" spans="1:5" x14ac:dyDescent="0.3">
      <c r="A184" t="s">
        <v>8221</v>
      </c>
      <c r="B184">
        <v>1</v>
      </c>
      <c r="D184" t="s">
        <v>8219</v>
      </c>
      <c r="E184">
        <v>108</v>
      </c>
    </row>
    <row r="185" spans="1:5" x14ac:dyDescent="0.3">
      <c r="A185" t="s">
        <v>8221</v>
      </c>
      <c r="B185">
        <v>2</v>
      </c>
      <c r="D185" t="s">
        <v>8219</v>
      </c>
      <c r="E185">
        <v>82</v>
      </c>
    </row>
    <row r="186" spans="1:5" x14ac:dyDescent="0.3">
      <c r="A186" t="s">
        <v>8221</v>
      </c>
      <c r="B186">
        <v>2</v>
      </c>
      <c r="D186" t="s">
        <v>8219</v>
      </c>
      <c r="E186">
        <v>74</v>
      </c>
    </row>
    <row r="187" spans="1:5" x14ac:dyDescent="0.3">
      <c r="A187" t="s">
        <v>8221</v>
      </c>
      <c r="B187">
        <v>34</v>
      </c>
      <c r="D187" t="s">
        <v>8219</v>
      </c>
      <c r="E187">
        <v>189</v>
      </c>
    </row>
    <row r="188" spans="1:5" x14ac:dyDescent="0.3">
      <c r="A188" t="s">
        <v>8221</v>
      </c>
      <c r="B188">
        <v>2</v>
      </c>
      <c r="D188" t="s">
        <v>8219</v>
      </c>
      <c r="E188">
        <v>80</v>
      </c>
    </row>
    <row r="189" spans="1:5" x14ac:dyDescent="0.3">
      <c r="A189" t="s">
        <v>8221</v>
      </c>
      <c r="B189">
        <v>0</v>
      </c>
      <c r="D189" t="s">
        <v>8219</v>
      </c>
      <c r="E189">
        <v>576</v>
      </c>
    </row>
    <row r="190" spans="1:5" x14ac:dyDescent="0.3">
      <c r="A190" t="s">
        <v>8221</v>
      </c>
      <c r="B190">
        <v>1</v>
      </c>
      <c r="D190" t="s">
        <v>8219</v>
      </c>
      <c r="E190">
        <v>202</v>
      </c>
    </row>
    <row r="191" spans="1:5" x14ac:dyDescent="0.3">
      <c r="A191" t="s">
        <v>8221</v>
      </c>
      <c r="B191">
        <v>8</v>
      </c>
      <c r="D191" t="s">
        <v>8219</v>
      </c>
      <c r="E191">
        <v>238</v>
      </c>
    </row>
    <row r="192" spans="1:5" x14ac:dyDescent="0.3">
      <c r="A192" t="s">
        <v>8221</v>
      </c>
      <c r="B192">
        <v>4</v>
      </c>
      <c r="D192" t="s">
        <v>8219</v>
      </c>
      <c r="E192">
        <v>36</v>
      </c>
    </row>
    <row r="193" spans="1:5" x14ac:dyDescent="0.3">
      <c r="A193" t="s">
        <v>8221</v>
      </c>
      <c r="B193">
        <v>28</v>
      </c>
      <c r="D193" t="s">
        <v>8219</v>
      </c>
      <c r="E193">
        <v>150</v>
      </c>
    </row>
    <row r="194" spans="1:5" x14ac:dyDescent="0.3">
      <c r="A194" t="s">
        <v>8221</v>
      </c>
      <c r="B194">
        <v>0</v>
      </c>
      <c r="D194" t="s">
        <v>8219</v>
      </c>
      <c r="E194">
        <v>146</v>
      </c>
    </row>
    <row r="195" spans="1:5" x14ac:dyDescent="0.3">
      <c r="A195" t="s">
        <v>8221</v>
      </c>
      <c r="B195">
        <v>6</v>
      </c>
      <c r="D195" t="s">
        <v>8219</v>
      </c>
      <c r="E195">
        <v>222</v>
      </c>
    </row>
    <row r="196" spans="1:5" x14ac:dyDescent="0.3">
      <c r="A196" t="s">
        <v>8221</v>
      </c>
      <c r="B196">
        <v>22</v>
      </c>
      <c r="D196" t="s">
        <v>8219</v>
      </c>
      <c r="E196">
        <v>120</v>
      </c>
    </row>
    <row r="197" spans="1:5" x14ac:dyDescent="0.3">
      <c r="A197" t="s">
        <v>8221</v>
      </c>
      <c r="B197">
        <v>0</v>
      </c>
      <c r="D197" t="s">
        <v>8219</v>
      </c>
      <c r="E197">
        <v>126</v>
      </c>
    </row>
    <row r="198" spans="1:5" x14ac:dyDescent="0.3">
      <c r="A198" t="s">
        <v>8221</v>
      </c>
      <c r="B198">
        <v>1</v>
      </c>
      <c r="D198" t="s">
        <v>8219</v>
      </c>
      <c r="E198">
        <v>158</v>
      </c>
    </row>
    <row r="199" spans="1:5" x14ac:dyDescent="0.3">
      <c r="A199" t="s">
        <v>8221</v>
      </c>
      <c r="B199">
        <v>20</v>
      </c>
      <c r="D199" t="s">
        <v>8219</v>
      </c>
      <c r="E199">
        <v>316</v>
      </c>
    </row>
    <row r="200" spans="1:5" x14ac:dyDescent="0.3">
      <c r="A200" t="s">
        <v>8221</v>
      </c>
      <c r="B200">
        <v>0</v>
      </c>
      <c r="D200" t="s">
        <v>8219</v>
      </c>
      <c r="E200">
        <v>284</v>
      </c>
    </row>
    <row r="201" spans="1:5" x14ac:dyDescent="0.3">
      <c r="A201" t="s">
        <v>8221</v>
      </c>
      <c r="B201">
        <v>1</v>
      </c>
      <c r="D201" t="s">
        <v>8219</v>
      </c>
      <c r="E201">
        <v>51</v>
      </c>
    </row>
    <row r="202" spans="1:5" x14ac:dyDescent="0.3">
      <c r="A202" t="s">
        <v>8221</v>
      </c>
      <c r="B202">
        <v>3</v>
      </c>
      <c r="D202" t="s">
        <v>8219</v>
      </c>
      <c r="E202">
        <v>158</v>
      </c>
    </row>
    <row r="203" spans="1:5" x14ac:dyDescent="0.3">
      <c r="A203" t="s">
        <v>8221</v>
      </c>
      <c r="B203">
        <v>2</v>
      </c>
      <c r="D203" t="s">
        <v>8219</v>
      </c>
      <c r="E203">
        <v>337</v>
      </c>
    </row>
    <row r="204" spans="1:5" x14ac:dyDescent="0.3">
      <c r="A204" t="s">
        <v>8221</v>
      </c>
      <c r="B204">
        <v>0</v>
      </c>
      <c r="D204" t="s">
        <v>8219</v>
      </c>
      <c r="E204">
        <v>186</v>
      </c>
    </row>
    <row r="205" spans="1:5" x14ac:dyDescent="0.3">
      <c r="A205" t="s">
        <v>8221</v>
      </c>
      <c r="B205">
        <v>2</v>
      </c>
      <c r="D205" t="s">
        <v>8219</v>
      </c>
      <c r="E205">
        <v>58</v>
      </c>
    </row>
    <row r="206" spans="1:5" x14ac:dyDescent="0.3">
      <c r="A206" t="s">
        <v>8221</v>
      </c>
      <c r="B206">
        <v>1</v>
      </c>
      <c r="D206" t="s">
        <v>8219</v>
      </c>
      <c r="E206">
        <v>82</v>
      </c>
    </row>
    <row r="207" spans="1:5" x14ac:dyDescent="0.3">
      <c r="A207" t="s">
        <v>8221</v>
      </c>
      <c r="B207">
        <v>0</v>
      </c>
      <c r="D207" t="s">
        <v>8219</v>
      </c>
      <c r="E207">
        <v>736</v>
      </c>
    </row>
    <row r="208" spans="1:5" x14ac:dyDescent="0.3">
      <c r="A208" t="s">
        <v>8221</v>
      </c>
      <c r="B208">
        <v>1</v>
      </c>
      <c r="D208" t="s">
        <v>8219</v>
      </c>
      <c r="E208">
        <v>1151</v>
      </c>
    </row>
    <row r="209" spans="1:5" x14ac:dyDescent="0.3">
      <c r="A209" t="s">
        <v>8221</v>
      </c>
      <c r="B209">
        <v>0</v>
      </c>
      <c r="D209" t="s">
        <v>8219</v>
      </c>
      <c r="E209">
        <v>34</v>
      </c>
    </row>
    <row r="210" spans="1:5" x14ac:dyDescent="0.3">
      <c r="A210" t="s">
        <v>8221</v>
      </c>
      <c r="B210">
        <v>5</v>
      </c>
      <c r="D210" t="s">
        <v>8219</v>
      </c>
      <c r="E210">
        <v>498</v>
      </c>
    </row>
    <row r="211" spans="1:5" x14ac:dyDescent="0.3">
      <c r="A211" t="s">
        <v>8221</v>
      </c>
      <c r="B211">
        <v>1</v>
      </c>
      <c r="D211" t="s">
        <v>8219</v>
      </c>
      <c r="E211">
        <v>167</v>
      </c>
    </row>
    <row r="212" spans="1:5" x14ac:dyDescent="0.3">
      <c r="A212" t="s">
        <v>8221</v>
      </c>
      <c r="B212">
        <v>1</v>
      </c>
      <c r="D212" t="s">
        <v>8219</v>
      </c>
      <c r="E212">
        <v>340</v>
      </c>
    </row>
    <row r="213" spans="1:5" x14ac:dyDescent="0.3">
      <c r="A213" t="s">
        <v>8221</v>
      </c>
      <c r="B213">
        <v>2</v>
      </c>
      <c r="D213" t="s">
        <v>8219</v>
      </c>
      <c r="E213">
        <v>438</v>
      </c>
    </row>
    <row r="214" spans="1:5" x14ac:dyDescent="0.3">
      <c r="A214" t="s">
        <v>8221</v>
      </c>
      <c r="B214">
        <v>0</v>
      </c>
      <c r="D214" t="s">
        <v>8219</v>
      </c>
      <c r="E214">
        <v>555</v>
      </c>
    </row>
    <row r="215" spans="1:5" x14ac:dyDescent="0.3">
      <c r="A215" t="s">
        <v>8221</v>
      </c>
      <c r="B215">
        <v>9</v>
      </c>
      <c r="D215" t="s">
        <v>8219</v>
      </c>
      <c r="E215">
        <v>266</v>
      </c>
    </row>
    <row r="216" spans="1:5" x14ac:dyDescent="0.3">
      <c r="A216" t="s">
        <v>8221</v>
      </c>
      <c r="B216">
        <v>4</v>
      </c>
      <c r="D216" t="s">
        <v>8219</v>
      </c>
      <c r="E216">
        <v>69</v>
      </c>
    </row>
    <row r="217" spans="1:5" x14ac:dyDescent="0.3">
      <c r="A217" t="s">
        <v>8221</v>
      </c>
      <c r="B217">
        <v>4</v>
      </c>
      <c r="D217" t="s">
        <v>8219</v>
      </c>
      <c r="E217">
        <v>80</v>
      </c>
    </row>
    <row r="218" spans="1:5" x14ac:dyDescent="0.3">
      <c r="A218" t="s">
        <v>8221</v>
      </c>
      <c r="B218">
        <v>1</v>
      </c>
      <c r="D218" t="s">
        <v>8219</v>
      </c>
      <c r="E218">
        <v>493</v>
      </c>
    </row>
    <row r="219" spans="1:5" x14ac:dyDescent="0.3">
      <c r="A219" t="s">
        <v>8221</v>
      </c>
      <c r="B219">
        <v>1</v>
      </c>
      <c r="D219" t="s">
        <v>8219</v>
      </c>
      <c r="E219">
        <v>31</v>
      </c>
    </row>
    <row r="220" spans="1:5" x14ac:dyDescent="0.3">
      <c r="A220" t="s">
        <v>8221</v>
      </c>
      <c r="B220">
        <v>7</v>
      </c>
      <c r="D220" t="s">
        <v>8219</v>
      </c>
      <c r="E220">
        <v>236</v>
      </c>
    </row>
    <row r="221" spans="1:5" x14ac:dyDescent="0.3">
      <c r="A221" t="s">
        <v>8221</v>
      </c>
      <c r="B221">
        <v>5</v>
      </c>
      <c r="D221" t="s">
        <v>8219</v>
      </c>
      <c r="E221">
        <v>89</v>
      </c>
    </row>
    <row r="222" spans="1:5" x14ac:dyDescent="0.3">
      <c r="A222" t="s">
        <v>8221</v>
      </c>
      <c r="B222">
        <v>1</v>
      </c>
      <c r="D222" t="s">
        <v>8219</v>
      </c>
      <c r="E222">
        <v>299</v>
      </c>
    </row>
    <row r="223" spans="1:5" x14ac:dyDescent="0.3">
      <c r="A223" t="s">
        <v>8221</v>
      </c>
      <c r="B223">
        <v>0</v>
      </c>
      <c r="D223" t="s">
        <v>8219</v>
      </c>
      <c r="E223">
        <v>55</v>
      </c>
    </row>
    <row r="224" spans="1:5" x14ac:dyDescent="0.3">
      <c r="A224" t="s">
        <v>8221</v>
      </c>
      <c r="B224">
        <v>0</v>
      </c>
      <c r="D224" t="s">
        <v>8219</v>
      </c>
      <c r="E224">
        <v>325</v>
      </c>
    </row>
    <row r="225" spans="1:5" x14ac:dyDescent="0.3">
      <c r="A225" t="s">
        <v>8221</v>
      </c>
      <c r="B225">
        <v>1</v>
      </c>
      <c r="D225" t="s">
        <v>8219</v>
      </c>
      <c r="E225">
        <v>524</v>
      </c>
    </row>
    <row r="226" spans="1:5" x14ac:dyDescent="0.3">
      <c r="A226" t="s">
        <v>8221</v>
      </c>
      <c r="B226">
        <v>2</v>
      </c>
      <c r="D226" t="s">
        <v>8219</v>
      </c>
      <c r="E226">
        <v>285</v>
      </c>
    </row>
    <row r="227" spans="1:5" x14ac:dyDescent="0.3">
      <c r="A227" t="s">
        <v>8221</v>
      </c>
      <c r="B227">
        <v>0</v>
      </c>
      <c r="D227" t="s">
        <v>8219</v>
      </c>
      <c r="E227">
        <v>179</v>
      </c>
    </row>
    <row r="228" spans="1:5" x14ac:dyDescent="0.3">
      <c r="A228" t="s">
        <v>8221</v>
      </c>
      <c r="B228">
        <v>4</v>
      </c>
      <c r="D228" t="s">
        <v>8219</v>
      </c>
      <c r="E228">
        <v>188</v>
      </c>
    </row>
    <row r="229" spans="1:5" x14ac:dyDescent="0.3">
      <c r="A229" t="s">
        <v>8221</v>
      </c>
      <c r="B229">
        <v>7</v>
      </c>
      <c r="D229" t="s">
        <v>8219</v>
      </c>
      <c r="E229">
        <v>379</v>
      </c>
    </row>
    <row r="230" spans="1:5" x14ac:dyDescent="0.3">
      <c r="A230" t="s">
        <v>8221</v>
      </c>
      <c r="B230">
        <v>2</v>
      </c>
      <c r="D230" t="s">
        <v>8219</v>
      </c>
      <c r="E230">
        <v>119</v>
      </c>
    </row>
    <row r="231" spans="1:5" x14ac:dyDescent="0.3">
      <c r="A231" t="s">
        <v>8221</v>
      </c>
      <c r="B231">
        <v>1</v>
      </c>
      <c r="D231" t="s">
        <v>8219</v>
      </c>
      <c r="E231">
        <v>167</v>
      </c>
    </row>
    <row r="232" spans="1:5" x14ac:dyDescent="0.3">
      <c r="A232" t="s">
        <v>8221</v>
      </c>
      <c r="B232">
        <v>9</v>
      </c>
      <c r="D232" t="s">
        <v>8219</v>
      </c>
      <c r="E232">
        <v>221</v>
      </c>
    </row>
    <row r="233" spans="1:5" x14ac:dyDescent="0.3">
      <c r="A233" t="s">
        <v>8221</v>
      </c>
      <c r="B233">
        <v>2</v>
      </c>
      <c r="D233" t="s">
        <v>8219</v>
      </c>
      <c r="E233">
        <v>964</v>
      </c>
    </row>
    <row r="234" spans="1:5" x14ac:dyDescent="0.3">
      <c r="A234" t="s">
        <v>8221</v>
      </c>
      <c r="B234">
        <v>1</v>
      </c>
      <c r="D234" t="s">
        <v>8219</v>
      </c>
      <c r="E234">
        <v>286</v>
      </c>
    </row>
    <row r="235" spans="1:5" x14ac:dyDescent="0.3">
      <c r="A235" t="s">
        <v>8221</v>
      </c>
      <c r="B235">
        <v>7</v>
      </c>
      <c r="D235" t="s">
        <v>8219</v>
      </c>
      <c r="E235">
        <v>613</v>
      </c>
    </row>
    <row r="236" spans="1:5" x14ac:dyDescent="0.3">
      <c r="A236" t="s">
        <v>8221</v>
      </c>
      <c r="B236">
        <v>2</v>
      </c>
      <c r="D236" t="s">
        <v>8219</v>
      </c>
      <c r="E236">
        <v>29</v>
      </c>
    </row>
    <row r="237" spans="1:5" x14ac:dyDescent="0.3">
      <c r="A237" t="s">
        <v>8221</v>
      </c>
      <c r="B237">
        <v>8</v>
      </c>
      <c r="D237" t="s">
        <v>8219</v>
      </c>
      <c r="E237">
        <v>165</v>
      </c>
    </row>
    <row r="238" spans="1:5" x14ac:dyDescent="0.3">
      <c r="A238" t="s">
        <v>8221</v>
      </c>
      <c r="B238">
        <v>2</v>
      </c>
      <c r="D238" t="s">
        <v>8219</v>
      </c>
      <c r="E238">
        <v>97</v>
      </c>
    </row>
    <row r="239" spans="1:5" x14ac:dyDescent="0.3">
      <c r="A239" t="s">
        <v>8221</v>
      </c>
      <c r="B239">
        <v>2</v>
      </c>
      <c r="D239" t="s">
        <v>8219</v>
      </c>
      <c r="E239">
        <v>303</v>
      </c>
    </row>
    <row r="240" spans="1:5" x14ac:dyDescent="0.3">
      <c r="A240" t="s">
        <v>8221</v>
      </c>
      <c r="B240">
        <v>7</v>
      </c>
      <c r="D240" t="s">
        <v>8219</v>
      </c>
      <c r="E240">
        <v>267</v>
      </c>
    </row>
    <row r="241" spans="1:5" x14ac:dyDescent="0.3">
      <c r="A241" t="s">
        <v>8221</v>
      </c>
      <c r="B241">
        <v>2</v>
      </c>
      <c r="D241" t="s">
        <v>8219</v>
      </c>
      <c r="E241">
        <v>302</v>
      </c>
    </row>
    <row r="242" spans="1:5" x14ac:dyDescent="0.3">
      <c r="A242" t="s">
        <v>8221</v>
      </c>
      <c r="B242">
        <v>18</v>
      </c>
      <c r="D242" t="s">
        <v>8219</v>
      </c>
      <c r="E242">
        <v>87</v>
      </c>
    </row>
    <row r="243" spans="1:5" x14ac:dyDescent="0.3">
      <c r="A243" t="s">
        <v>8221</v>
      </c>
      <c r="B243">
        <v>9</v>
      </c>
      <c r="D243" t="s">
        <v>8219</v>
      </c>
      <c r="E243">
        <v>354</v>
      </c>
    </row>
    <row r="244" spans="1:5" x14ac:dyDescent="0.3">
      <c r="A244" t="s">
        <v>8221</v>
      </c>
      <c r="B244">
        <v>4</v>
      </c>
      <c r="D244" t="s">
        <v>8219</v>
      </c>
      <c r="E244">
        <v>86</v>
      </c>
    </row>
    <row r="245" spans="1:5" x14ac:dyDescent="0.3">
      <c r="A245" t="s">
        <v>8221</v>
      </c>
      <c r="B245">
        <v>7</v>
      </c>
      <c r="D245" t="s">
        <v>8219</v>
      </c>
      <c r="E245">
        <v>26</v>
      </c>
    </row>
    <row r="246" spans="1:5" x14ac:dyDescent="0.3">
      <c r="A246" t="s">
        <v>8221</v>
      </c>
      <c r="B246">
        <v>29</v>
      </c>
      <c r="D246" t="s">
        <v>8219</v>
      </c>
      <c r="E246">
        <v>113</v>
      </c>
    </row>
    <row r="247" spans="1:5" x14ac:dyDescent="0.3">
      <c r="A247" t="s">
        <v>8221</v>
      </c>
      <c r="B247">
        <v>12</v>
      </c>
      <c r="D247" t="s">
        <v>8219</v>
      </c>
      <c r="E247">
        <v>65</v>
      </c>
    </row>
    <row r="248" spans="1:5" x14ac:dyDescent="0.3">
      <c r="A248" t="s">
        <v>8221</v>
      </c>
      <c r="B248">
        <v>4</v>
      </c>
      <c r="D248" t="s">
        <v>8219</v>
      </c>
      <c r="E248">
        <v>134</v>
      </c>
    </row>
    <row r="249" spans="1:5" x14ac:dyDescent="0.3">
      <c r="A249" t="s">
        <v>8221</v>
      </c>
      <c r="B249">
        <v>28</v>
      </c>
      <c r="D249" t="s">
        <v>8219</v>
      </c>
      <c r="E249">
        <v>119</v>
      </c>
    </row>
    <row r="250" spans="1:5" x14ac:dyDescent="0.3">
      <c r="A250" t="s">
        <v>8221</v>
      </c>
      <c r="B250">
        <v>25</v>
      </c>
      <c r="D250" t="s">
        <v>8219</v>
      </c>
      <c r="E250">
        <v>159</v>
      </c>
    </row>
    <row r="251" spans="1:5" x14ac:dyDescent="0.3">
      <c r="A251" t="s">
        <v>8221</v>
      </c>
      <c r="B251">
        <v>28</v>
      </c>
      <c r="D251" t="s">
        <v>8219</v>
      </c>
      <c r="E251">
        <v>167</v>
      </c>
    </row>
    <row r="252" spans="1:5" x14ac:dyDescent="0.3">
      <c r="A252" t="s">
        <v>8221</v>
      </c>
      <c r="B252">
        <v>310</v>
      </c>
      <c r="D252" t="s">
        <v>8219</v>
      </c>
      <c r="E252">
        <v>43</v>
      </c>
    </row>
    <row r="253" spans="1:5" x14ac:dyDescent="0.3">
      <c r="A253" t="s">
        <v>8221</v>
      </c>
      <c r="B253">
        <v>15</v>
      </c>
      <c r="D253" t="s">
        <v>8219</v>
      </c>
      <c r="E253">
        <v>1062</v>
      </c>
    </row>
    <row r="254" spans="1:5" x14ac:dyDescent="0.3">
      <c r="A254" t="s">
        <v>8221</v>
      </c>
      <c r="B254">
        <v>215</v>
      </c>
      <c r="D254" t="s">
        <v>8219</v>
      </c>
      <c r="E254">
        <v>9</v>
      </c>
    </row>
    <row r="255" spans="1:5" x14ac:dyDescent="0.3">
      <c r="A255" t="s">
        <v>8221</v>
      </c>
      <c r="B255">
        <v>3</v>
      </c>
      <c r="D255" t="s">
        <v>8219</v>
      </c>
      <c r="E255">
        <v>89</v>
      </c>
    </row>
    <row r="256" spans="1:5" x14ac:dyDescent="0.3">
      <c r="A256" t="s">
        <v>8221</v>
      </c>
      <c r="B256">
        <v>2</v>
      </c>
      <c r="D256" t="s">
        <v>8219</v>
      </c>
      <c r="E256">
        <v>174</v>
      </c>
    </row>
    <row r="257" spans="1:5" x14ac:dyDescent="0.3">
      <c r="A257" t="s">
        <v>8221</v>
      </c>
      <c r="B257">
        <v>26</v>
      </c>
      <c r="D257" t="s">
        <v>8219</v>
      </c>
      <c r="E257">
        <v>14</v>
      </c>
    </row>
    <row r="258" spans="1:5" x14ac:dyDescent="0.3">
      <c r="A258" t="s">
        <v>8221</v>
      </c>
      <c r="B258">
        <v>24</v>
      </c>
      <c r="D258" t="s">
        <v>8219</v>
      </c>
      <c r="E258">
        <v>48</v>
      </c>
    </row>
    <row r="259" spans="1:5" x14ac:dyDescent="0.3">
      <c r="A259" t="s">
        <v>8221</v>
      </c>
      <c r="B259">
        <v>96</v>
      </c>
      <c r="D259" t="s">
        <v>8219</v>
      </c>
      <c r="E259">
        <v>133</v>
      </c>
    </row>
    <row r="260" spans="1:5" x14ac:dyDescent="0.3">
      <c r="A260" t="s">
        <v>8221</v>
      </c>
      <c r="B260">
        <v>17</v>
      </c>
      <c r="D260" t="s">
        <v>8219</v>
      </c>
      <c r="E260">
        <v>83</v>
      </c>
    </row>
    <row r="261" spans="1:5" x14ac:dyDescent="0.3">
      <c r="A261" t="s">
        <v>8221</v>
      </c>
      <c r="B261">
        <v>94</v>
      </c>
      <c r="D261" t="s">
        <v>8219</v>
      </c>
      <c r="E261">
        <v>149</v>
      </c>
    </row>
    <row r="262" spans="1:5" x14ac:dyDescent="0.3">
      <c r="A262" t="s">
        <v>8221</v>
      </c>
      <c r="B262">
        <v>129</v>
      </c>
      <c r="D262" t="s">
        <v>8219</v>
      </c>
      <c r="E262">
        <v>49</v>
      </c>
    </row>
    <row r="263" spans="1:5" x14ac:dyDescent="0.3">
      <c r="A263" t="s">
        <v>8221</v>
      </c>
      <c r="B263">
        <v>1</v>
      </c>
      <c r="D263" t="s">
        <v>8219</v>
      </c>
      <c r="E263">
        <v>251</v>
      </c>
    </row>
    <row r="264" spans="1:5" x14ac:dyDescent="0.3">
      <c r="A264" t="s">
        <v>8221</v>
      </c>
      <c r="B264">
        <v>4</v>
      </c>
      <c r="D264" t="s">
        <v>8219</v>
      </c>
      <c r="E264">
        <v>22</v>
      </c>
    </row>
    <row r="265" spans="1:5" x14ac:dyDescent="0.3">
      <c r="A265" t="s">
        <v>8221</v>
      </c>
      <c r="B265">
        <v>3</v>
      </c>
      <c r="D265" t="s">
        <v>8219</v>
      </c>
      <c r="E265">
        <v>48</v>
      </c>
    </row>
    <row r="266" spans="1:5" x14ac:dyDescent="0.3">
      <c r="A266" t="s">
        <v>8221</v>
      </c>
      <c r="B266">
        <v>135</v>
      </c>
      <c r="D266" t="s">
        <v>8219</v>
      </c>
      <c r="E266">
        <v>383</v>
      </c>
    </row>
    <row r="267" spans="1:5" x14ac:dyDescent="0.3">
      <c r="A267" t="s">
        <v>8221</v>
      </c>
      <c r="B267">
        <v>10</v>
      </c>
      <c r="D267" t="s">
        <v>8219</v>
      </c>
      <c r="E267">
        <v>237</v>
      </c>
    </row>
    <row r="268" spans="1:5" x14ac:dyDescent="0.3">
      <c r="A268" t="s">
        <v>8221</v>
      </c>
      <c r="B268">
        <v>0</v>
      </c>
      <c r="D268" t="s">
        <v>8219</v>
      </c>
      <c r="E268">
        <v>13</v>
      </c>
    </row>
    <row r="269" spans="1:5" x14ac:dyDescent="0.3">
      <c r="A269" t="s">
        <v>8221</v>
      </c>
      <c r="B269">
        <v>6</v>
      </c>
      <c r="D269" t="s">
        <v>8219</v>
      </c>
      <c r="E269">
        <v>562</v>
      </c>
    </row>
    <row r="270" spans="1:5" x14ac:dyDescent="0.3">
      <c r="A270" t="s">
        <v>8221</v>
      </c>
      <c r="B270">
        <v>36</v>
      </c>
      <c r="D270" t="s">
        <v>8219</v>
      </c>
      <c r="E270">
        <v>71</v>
      </c>
    </row>
    <row r="271" spans="1:5" x14ac:dyDescent="0.3">
      <c r="A271" t="s">
        <v>8221</v>
      </c>
      <c r="B271">
        <v>336</v>
      </c>
      <c r="D271" t="s">
        <v>8219</v>
      </c>
      <c r="E271">
        <v>1510</v>
      </c>
    </row>
    <row r="272" spans="1:5" x14ac:dyDescent="0.3">
      <c r="A272" t="s">
        <v>8221</v>
      </c>
      <c r="B272">
        <v>34</v>
      </c>
      <c r="D272" t="s">
        <v>8219</v>
      </c>
      <c r="E272">
        <v>14</v>
      </c>
    </row>
    <row r="273" spans="1:5" x14ac:dyDescent="0.3">
      <c r="A273" t="s">
        <v>8221</v>
      </c>
      <c r="B273">
        <v>10</v>
      </c>
      <c r="D273" t="s">
        <v>8219</v>
      </c>
      <c r="E273">
        <v>193</v>
      </c>
    </row>
    <row r="274" spans="1:5" x14ac:dyDescent="0.3">
      <c r="A274" t="s">
        <v>8221</v>
      </c>
      <c r="B274">
        <v>201</v>
      </c>
      <c r="D274" t="s">
        <v>8219</v>
      </c>
      <c r="E274">
        <v>206</v>
      </c>
    </row>
    <row r="275" spans="1:5" x14ac:dyDescent="0.3">
      <c r="A275" t="s">
        <v>8221</v>
      </c>
      <c r="B275">
        <v>296</v>
      </c>
      <c r="D275" t="s">
        <v>8219</v>
      </c>
      <c r="E275">
        <v>351</v>
      </c>
    </row>
    <row r="276" spans="1:5" x14ac:dyDescent="0.3">
      <c r="A276" t="s">
        <v>8221</v>
      </c>
      <c r="B276">
        <v>7</v>
      </c>
      <c r="D276" t="s">
        <v>8219</v>
      </c>
      <c r="E276">
        <v>50</v>
      </c>
    </row>
    <row r="277" spans="1:5" x14ac:dyDescent="0.3">
      <c r="A277" t="s">
        <v>8221</v>
      </c>
      <c r="B277">
        <v>7</v>
      </c>
      <c r="D277" t="s">
        <v>8219</v>
      </c>
      <c r="E277">
        <v>184</v>
      </c>
    </row>
    <row r="278" spans="1:5" x14ac:dyDescent="0.3">
      <c r="A278" t="s">
        <v>8221</v>
      </c>
      <c r="B278">
        <v>1</v>
      </c>
      <c r="D278" t="s">
        <v>8219</v>
      </c>
      <c r="E278">
        <v>196</v>
      </c>
    </row>
    <row r="279" spans="1:5" x14ac:dyDescent="0.3">
      <c r="A279" t="s">
        <v>8221</v>
      </c>
      <c r="B279">
        <v>114</v>
      </c>
      <c r="D279" t="s">
        <v>8219</v>
      </c>
      <c r="E279">
        <v>229</v>
      </c>
    </row>
    <row r="280" spans="1:5" x14ac:dyDescent="0.3">
      <c r="A280" t="s">
        <v>8221</v>
      </c>
      <c r="B280">
        <v>29</v>
      </c>
      <c r="D280" t="s">
        <v>8219</v>
      </c>
      <c r="E280">
        <v>67</v>
      </c>
    </row>
    <row r="281" spans="1:5" x14ac:dyDescent="0.3">
      <c r="A281" t="s">
        <v>8221</v>
      </c>
      <c r="B281">
        <v>890</v>
      </c>
      <c r="D281" t="s">
        <v>8219</v>
      </c>
      <c r="E281">
        <v>95</v>
      </c>
    </row>
    <row r="282" spans="1:5" x14ac:dyDescent="0.3">
      <c r="A282" t="s">
        <v>8221</v>
      </c>
      <c r="B282">
        <v>31</v>
      </c>
      <c r="D282" t="s">
        <v>8219</v>
      </c>
      <c r="E282">
        <v>62</v>
      </c>
    </row>
    <row r="283" spans="1:5" x14ac:dyDescent="0.3">
      <c r="A283" t="s">
        <v>8221</v>
      </c>
      <c r="B283">
        <v>21</v>
      </c>
      <c r="D283" t="s">
        <v>8219</v>
      </c>
      <c r="E283">
        <v>73</v>
      </c>
    </row>
    <row r="284" spans="1:5" x14ac:dyDescent="0.3">
      <c r="A284" t="s">
        <v>8221</v>
      </c>
      <c r="B284">
        <v>37</v>
      </c>
      <c r="D284" t="s">
        <v>8219</v>
      </c>
      <c r="E284">
        <v>43</v>
      </c>
    </row>
    <row r="285" spans="1:5" x14ac:dyDescent="0.3">
      <c r="A285" t="s">
        <v>8221</v>
      </c>
      <c r="B285">
        <v>7</v>
      </c>
      <c r="D285" t="s">
        <v>8219</v>
      </c>
      <c r="E285">
        <v>70</v>
      </c>
    </row>
    <row r="286" spans="1:5" x14ac:dyDescent="0.3">
      <c r="A286" t="s">
        <v>8221</v>
      </c>
      <c r="B286">
        <v>4</v>
      </c>
      <c r="D286" t="s">
        <v>8219</v>
      </c>
      <c r="E286">
        <v>271</v>
      </c>
    </row>
    <row r="287" spans="1:5" x14ac:dyDescent="0.3">
      <c r="A287" t="s">
        <v>8221</v>
      </c>
      <c r="B287">
        <v>5</v>
      </c>
      <c r="D287" t="s">
        <v>8219</v>
      </c>
      <c r="E287">
        <v>55</v>
      </c>
    </row>
    <row r="288" spans="1:5" x14ac:dyDescent="0.3">
      <c r="A288" t="s">
        <v>8221</v>
      </c>
      <c r="B288">
        <v>0</v>
      </c>
      <c r="D288" t="s">
        <v>8219</v>
      </c>
      <c r="E288">
        <v>35</v>
      </c>
    </row>
    <row r="289" spans="1:5" x14ac:dyDescent="0.3">
      <c r="A289" t="s">
        <v>8221</v>
      </c>
      <c r="B289">
        <v>456</v>
      </c>
      <c r="D289" t="s">
        <v>8219</v>
      </c>
      <c r="E289">
        <v>22</v>
      </c>
    </row>
    <row r="290" spans="1:5" x14ac:dyDescent="0.3">
      <c r="A290" t="s">
        <v>8221</v>
      </c>
      <c r="B290">
        <v>369</v>
      </c>
      <c r="D290" t="s">
        <v>8219</v>
      </c>
      <c r="E290">
        <v>38</v>
      </c>
    </row>
    <row r="291" spans="1:5" x14ac:dyDescent="0.3">
      <c r="A291" t="s">
        <v>8221</v>
      </c>
      <c r="B291">
        <v>2</v>
      </c>
      <c r="D291" t="s">
        <v>8219</v>
      </c>
      <c r="E291">
        <v>15</v>
      </c>
    </row>
    <row r="292" spans="1:5" x14ac:dyDescent="0.3">
      <c r="A292" t="s">
        <v>8221</v>
      </c>
      <c r="B292">
        <v>0</v>
      </c>
      <c r="D292" t="s">
        <v>8219</v>
      </c>
      <c r="E292">
        <v>7</v>
      </c>
    </row>
    <row r="293" spans="1:5" x14ac:dyDescent="0.3">
      <c r="A293" t="s">
        <v>8221</v>
      </c>
      <c r="B293">
        <v>338</v>
      </c>
      <c r="D293" t="s">
        <v>8219</v>
      </c>
      <c r="E293">
        <v>241</v>
      </c>
    </row>
    <row r="294" spans="1:5" x14ac:dyDescent="0.3">
      <c r="A294" t="s">
        <v>8221</v>
      </c>
      <c r="B294">
        <v>4</v>
      </c>
      <c r="D294" t="s">
        <v>8219</v>
      </c>
      <c r="E294">
        <v>55</v>
      </c>
    </row>
    <row r="295" spans="1:5" x14ac:dyDescent="0.3">
      <c r="A295" t="s">
        <v>8221</v>
      </c>
      <c r="B295">
        <v>1</v>
      </c>
      <c r="D295" t="s">
        <v>8219</v>
      </c>
      <c r="E295">
        <v>171</v>
      </c>
    </row>
    <row r="296" spans="1:5" x14ac:dyDescent="0.3">
      <c r="A296" t="s">
        <v>8221</v>
      </c>
      <c r="B296">
        <v>28</v>
      </c>
      <c r="D296" t="s">
        <v>8219</v>
      </c>
      <c r="E296">
        <v>208</v>
      </c>
    </row>
    <row r="297" spans="1:5" x14ac:dyDescent="0.3">
      <c r="A297" t="s">
        <v>8221</v>
      </c>
      <c r="B297">
        <v>12</v>
      </c>
      <c r="D297" t="s">
        <v>8219</v>
      </c>
      <c r="E297">
        <v>21</v>
      </c>
    </row>
    <row r="298" spans="1:5" x14ac:dyDescent="0.3">
      <c r="A298" t="s">
        <v>8221</v>
      </c>
      <c r="B298">
        <v>16</v>
      </c>
      <c r="D298" t="s">
        <v>8219</v>
      </c>
      <c r="E298">
        <v>25</v>
      </c>
    </row>
    <row r="299" spans="1:5" x14ac:dyDescent="0.3">
      <c r="A299" t="s">
        <v>8221</v>
      </c>
      <c r="B299">
        <v>4</v>
      </c>
      <c r="D299" t="s">
        <v>8219</v>
      </c>
      <c r="E299">
        <v>52</v>
      </c>
    </row>
    <row r="300" spans="1:5" x14ac:dyDescent="0.3">
      <c r="A300" t="s">
        <v>8221</v>
      </c>
      <c r="B300">
        <v>4</v>
      </c>
      <c r="D300" t="s">
        <v>8219</v>
      </c>
      <c r="E300">
        <v>104</v>
      </c>
    </row>
    <row r="301" spans="1:5" x14ac:dyDescent="0.3">
      <c r="A301" t="s">
        <v>8221</v>
      </c>
      <c r="B301">
        <v>10</v>
      </c>
      <c r="D301" t="s">
        <v>8219</v>
      </c>
      <c r="E301">
        <v>73</v>
      </c>
    </row>
    <row r="302" spans="1:5" x14ac:dyDescent="0.3">
      <c r="A302" t="s">
        <v>8221</v>
      </c>
      <c r="B302">
        <v>0</v>
      </c>
      <c r="D302" t="s">
        <v>8219</v>
      </c>
      <c r="E302">
        <v>34</v>
      </c>
    </row>
    <row r="303" spans="1:5" x14ac:dyDescent="0.3">
      <c r="A303" t="s">
        <v>8221</v>
      </c>
      <c r="B303">
        <v>6</v>
      </c>
      <c r="D303" t="s">
        <v>8219</v>
      </c>
      <c r="E303">
        <v>56</v>
      </c>
    </row>
    <row r="304" spans="1:5" x14ac:dyDescent="0.3">
      <c r="A304" t="s">
        <v>8221</v>
      </c>
      <c r="B304">
        <v>0</v>
      </c>
      <c r="D304" t="s">
        <v>8219</v>
      </c>
      <c r="E304">
        <v>31</v>
      </c>
    </row>
    <row r="305" spans="1:5" x14ac:dyDescent="0.3">
      <c r="A305" t="s">
        <v>8221</v>
      </c>
      <c r="B305">
        <v>1</v>
      </c>
      <c r="D305" t="s">
        <v>8219</v>
      </c>
      <c r="E305">
        <v>84</v>
      </c>
    </row>
    <row r="306" spans="1:5" x14ac:dyDescent="0.3">
      <c r="A306" t="s">
        <v>8221</v>
      </c>
      <c r="B306">
        <v>0</v>
      </c>
      <c r="D306" t="s">
        <v>8219</v>
      </c>
      <c r="E306">
        <v>130</v>
      </c>
    </row>
    <row r="307" spans="1:5" x14ac:dyDescent="0.3">
      <c r="A307" t="s">
        <v>8221</v>
      </c>
      <c r="B307">
        <v>44</v>
      </c>
      <c r="D307" t="s">
        <v>8219</v>
      </c>
      <c r="E307">
        <v>12</v>
      </c>
    </row>
    <row r="308" spans="1:5" x14ac:dyDescent="0.3">
      <c r="A308" t="s">
        <v>8221</v>
      </c>
      <c r="B308">
        <v>0</v>
      </c>
      <c r="D308" t="s">
        <v>8219</v>
      </c>
      <c r="E308">
        <v>23</v>
      </c>
    </row>
    <row r="309" spans="1:5" x14ac:dyDescent="0.3">
      <c r="A309" t="s">
        <v>8221</v>
      </c>
      <c r="B309">
        <v>3</v>
      </c>
      <c r="D309" t="s">
        <v>8219</v>
      </c>
      <c r="E309">
        <v>158</v>
      </c>
    </row>
    <row r="310" spans="1:5" x14ac:dyDescent="0.3">
      <c r="A310" t="s">
        <v>8221</v>
      </c>
      <c r="B310">
        <v>0</v>
      </c>
      <c r="D310" t="s">
        <v>8219</v>
      </c>
      <c r="E310">
        <v>30</v>
      </c>
    </row>
    <row r="311" spans="1:5" x14ac:dyDescent="0.3">
      <c r="A311" t="s">
        <v>8221</v>
      </c>
      <c r="B311">
        <v>52</v>
      </c>
      <c r="D311" t="s">
        <v>8219</v>
      </c>
      <c r="E311">
        <v>18</v>
      </c>
    </row>
    <row r="312" spans="1:5" x14ac:dyDescent="0.3">
      <c r="A312" t="s">
        <v>8221</v>
      </c>
      <c r="B312">
        <v>0</v>
      </c>
      <c r="D312" t="s">
        <v>8219</v>
      </c>
      <c r="E312">
        <v>29</v>
      </c>
    </row>
    <row r="313" spans="1:5" x14ac:dyDescent="0.3">
      <c r="A313" t="s">
        <v>8221</v>
      </c>
      <c r="B313">
        <v>1</v>
      </c>
      <c r="D313" t="s">
        <v>8219</v>
      </c>
      <c r="E313">
        <v>31</v>
      </c>
    </row>
    <row r="314" spans="1:5" x14ac:dyDescent="0.3">
      <c r="A314" t="s">
        <v>8221</v>
      </c>
      <c r="B314">
        <v>1</v>
      </c>
      <c r="D314" t="s">
        <v>8219</v>
      </c>
      <c r="E314">
        <v>173</v>
      </c>
    </row>
    <row r="315" spans="1:5" x14ac:dyDescent="0.3">
      <c r="A315" t="s">
        <v>8221</v>
      </c>
      <c r="B315">
        <v>2</v>
      </c>
      <c r="D315" t="s">
        <v>8219</v>
      </c>
      <c r="E315">
        <v>17</v>
      </c>
    </row>
    <row r="316" spans="1:5" x14ac:dyDescent="0.3">
      <c r="A316" t="s">
        <v>8221</v>
      </c>
      <c r="B316">
        <v>9</v>
      </c>
      <c r="D316" t="s">
        <v>8219</v>
      </c>
      <c r="E316">
        <v>48</v>
      </c>
    </row>
    <row r="317" spans="1:5" x14ac:dyDescent="0.3">
      <c r="A317" t="s">
        <v>8221</v>
      </c>
      <c r="B317">
        <v>5</v>
      </c>
      <c r="D317" t="s">
        <v>8219</v>
      </c>
      <c r="E317">
        <v>59</v>
      </c>
    </row>
    <row r="318" spans="1:5" x14ac:dyDescent="0.3">
      <c r="A318" t="s">
        <v>8221</v>
      </c>
      <c r="B318">
        <v>57</v>
      </c>
      <c r="D318" t="s">
        <v>8219</v>
      </c>
      <c r="E318">
        <v>39</v>
      </c>
    </row>
    <row r="319" spans="1:5" x14ac:dyDescent="0.3">
      <c r="A319" t="s">
        <v>8221</v>
      </c>
      <c r="B319">
        <v>3</v>
      </c>
      <c r="D319" t="s">
        <v>8219</v>
      </c>
      <c r="E319">
        <v>59</v>
      </c>
    </row>
    <row r="320" spans="1:5" x14ac:dyDescent="0.3">
      <c r="A320" t="s">
        <v>8221</v>
      </c>
      <c r="B320">
        <v>1</v>
      </c>
      <c r="D320" t="s">
        <v>8219</v>
      </c>
      <c r="E320">
        <v>60</v>
      </c>
    </row>
    <row r="321" spans="1:5" x14ac:dyDescent="0.3">
      <c r="A321" t="s">
        <v>8221</v>
      </c>
      <c r="B321">
        <v>6</v>
      </c>
      <c r="D321" t="s">
        <v>8219</v>
      </c>
      <c r="E321">
        <v>20</v>
      </c>
    </row>
    <row r="322" spans="1:5" x14ac:dyDescent="0.3">
      <c r="A322" t="s">
        <v>8221</v>
      </c>
      <c r="B322">
        <v>48</v>
      </c>
      <c r="D322" t="s">
        <v>8219</v>
      </c>
      <c r="E322">
        <v>2</v>
      </c>
    </row>
    <row r="323" spans="1:5" x14ac:dyDescent="0.3">
      <c r="A323" t="s">
        <v>8221</v>
      </c>
      <c r="B323">
        <v>2</v>
      </c>
      <c r="D323" t="s">
        <v>8219</v>
      </c>
      <c r="E323">
        <v>315</v>
      </c>
    </row>
    <row r="324" spans="1:5" x14ac:dyDescent="0.3">
      <c r="A324" t="s">
        <v>8221</v>
      </c>
      <c r="B324">
        <v>4</v>
      </c>
      <c r="D324" t="s">
        <v>8219</v>
      </c>
      <c r="E324">
        <v>2174</v>
      </c>
    </row>
    <row r="325" spans="1:5" x14ac:dyDescent="0.3">
      <c r="A325" t="s">
        <v>8221</v>
      </c>
      <c r="B325">
        <v>5</v>
      </c>
      <c r="D325" t="s">
        <v>8219</v>
      </c>
      <c r="E325">
        <v>152</v>
      </c>
    </row>
    <row r="326" spans="1:5" x14ac:dyDescent="0.3">
      <c r="A326" t="s">
        <v>8221</v>
      </c>
      <c r="B326">
        <v>79</v>
      </c>
      <c r="D326" t="s">
        <v>8219</v>
      </c>
      <c r="E326">
        <v>1021</v>
      </c>
    </row>
    <row r="327" spans="1:5" x14ac:dyDescent="0.3">
      <c r="A327" t="s">
        <v>8221</v>
      </c>
      <c r="B327">
        <v>2</v>
      </c>
      <c r="D327" t="s">
        <v>8219</v>
      </c>
      <c r="E327">
        <v>237</v>
      </c>
    </row>
    <row r="328" spans="1:5" x14ac:dyDescent="0.3">
      <c r="A328" t="s">
        <v>8221</v>
      </c>
      <c r="B328">
        <v>11</v>
      </c>
      <c r="D328" t="s">
        <v>8219</v>
      </c>
      <c r="E328">
        <v>27</v>
      </c>
    </row>
    <row r="329" spans="1:5" x14ac:dyDescent="0.3">
      <c r="A329" t="s">
        <v>8221</v>
      </c>
      <c r="B329">
        <v>11</v>
      </c>
      <c r="D329" t="s">
        <v>8219</v>
      </c>
      <c r="E329">
        <v>17</v>
      </c>
    </row>
    <row r="330" spans="1:5" x14ac:dyDescent="0.3">
      <c r="A330" t="s">
        <v>8221</v>
      </c>
      <c r="B330">
        <v>1</v>
      </c>
      <c r="D330" t="s">
        <v>8219</v>
      </c>
      <c r="E330">
        <v>27</v>
      </c>
    </row>
    <row r="331" spans="1:5" x14ac:dyDescent="0.3">
      <c r="A331" t="s">
        <v>8221</v>
      </c>
      <c r="B331">
        <v>3</v>
      </c>
      <c r="D331" t="s">
        <v>8219</v>
      </c>
      <c r="E331">
        <v>82</v>
      </c>
    </row>
    <row r="332" spans="1:5" x14ac:dyDescent="0.3">
      <c r="A332" t="s">
        <v>8221</v>
      </c>
      <c r="B332">
        <v>5</v>
      </c>
      <c r="D332" t="s">
        <v>8219</v>
      </c>
      <c r="E332">
        <v>48</v>
      </c>
    </row>
    <row r="333" spans="1:5" x14ac:dyDescent="0.3">
      <c r="A333" t="s">
        <v>8221</v>
      </c>
      <c r="B333">
        <v>12</v>
      </c>
      <c r="D333" t="s">
        <v>8219</v>
      </c>
      <c r="E333">
        <v>105</v>
      </c>
    </row>
    <row r="334" spans="1:5" x14ac:dyDescent="0.3">
      <c r="A334" t="s">
        <v>8221</v>
      </c>
      <c r="B334">
        <v>2</v>
      </c>
      <c r="D334" t="s">
        <v>8219</v>
      </c>
      <c r="E334">
        <v>28</v>
      </c>
    </row>
    <row r="335" spans="1:5" x14ac:dyDescent="0.3">
      <c r="A335" t="s">
        <v>8221</v>
      </c>
      <c r="B335">
        <v>5</v>
      </c>
      <c r="D335" t="s">
        <v>8219</v>
      </c>
      <c r="E335">
        <v>1107</v>
      </c>
    </row>
    <row r="336" spans="1:5" x14ac:dyDescent="0.3">
      <c r="A336" t="s">
        <v>8221</v>
      </c>
      <c r="B336">
        <v>21</v>
      </c>
      <c r="D336" t="s">
        <v>8219</v>
      </c>
      <c r="E336">
        <v>1013</v>
      </c>
    </row>
    <row r="337" spans="1:5" x14ac:dyDescent="0.3">
      <c r="A337" t="s">
        <v>8221</v>
      </c>
      <c r="B337">
        <v>0</v>
      </c>
      <c r="D337" t="s">
        <v>8219</v>
      </c>
      <c r="E337">
        <v>274</v>
      </c>
    </row>
    <row r="338" spans="1:5" x14ac:dyDescent="0.3">
      <c r="A338" t="s">
        <v>8221</v>
      </c>
      <c r="B338">
        <v>45</v>
      </c>
      <c r="D338" t="s">
        <v>8219</v>
      </c>
      <c r="E338">
        <v>87</v>
      </c>
    </row>
    <row r="339" spans="1:5" x14ac:dyDescent="0.3">
      <c r="A339" t="s">
        <v>8221</v>
      </c>
      <c r="B339">
        <v>29</v>
      </c>
      <c r="D339" t="s">
        <v>8219</v>
      </c>
      <c r="E339">
        <v>99</v>
      </c>
    </row>
    <row r="340" spans="1:5" x14ac:dyDescent="0.3">
      <c r="A340" t="s">
        <v>8221</v>
      </c>
      <c r="B340">
        <v>2</v>
      </c>
      <c r="D340" t="s">
        <v>8219</v>
      </c>
      <c r="E340">
        <v>276</v>
      </c>
    </row>
    <row r="341" spans="1:5" x14ac:dyDescent="0.3">
      <c r="A341" t="s">
        <v>8221</v>
      </c>
      <c r="B341">
        <v>30</v>
      </c>
      <c r="D341" t="s">
        <v>8219</v>
      </c>
      <c r="E341">
        <v>21</v>
      </c>
    </row>
    <row r="342" spans="1:5" x14ac:dyDescent="0.3">
      <c r="A342" t="s">
        <v>8221</v>
      </c>
      <c r="B342">
        <v>8</v>
      </c>
      <c r="D342" t="s">
        <v>8219</v>
      </c>
      <c r="E342">
        <v>41</v>
      </c>
    </row>
    <row r="343" spans="1:5" x14ac:dyDescent="0.3">
      <c r="A343" t="s">
        <v>8221</v>
      </c>
      <c r="B343">
        <v>1</v>
      </c>
      <c r="D343" t="s">
        <v>8219</v>
      </c>
      <c r="E343">
        <v>119</v>
      </c>
    </row>
    <row r="344" spans="1:5" x14ac:dyDescent="0.3">
      <c r="A344" t="s">
        <v>8221</v>
      </c>
      <c r="B344">
        <v>14</v>
      </c>
      <c r="D344" t="s">
        <v>8219</v>
      </c>
      <c r="E344">
        <v>153</v>
      </c>
    </row>
    <row r="345" spans="1:5" x14ac:dyDescent="0.3">
      <c r="A345" t="s">
        <v>8221</v>
      </c>
      <c r="B345">
        <v>24</v>
      </c>
      <c r="D345" t="s">
        <v>8219</v>
      </c>
      <c r="E345">
        <v>100</v>
      </c>
    </row>
    <row r="346" spans="1:5" x14ac:dyDescent="0.3">
      <c r="A346" t="s">
        <v>8221</v>
      </c>
      <c r="B346">
        <v>2</v>
      </c>
      <c r="D346" t="s">
        <v>8219</v>
      </c>
      <c r="E346">
        <v>143</v>
      </c>
    </row>
    <row r="347" spans="1:5" x14ac:dyDescent="0.3">
      <c r="A347" t="s">
        <v>8221</v>
      </c>
      <c r="B347">
        <v>21</v>
      </c>
      <c r="D347" t="s">
        <v>8219</v>
      </c>
      <c r="E347">
        <v>140</v>
      </c>
    </row>
    <row r="348" spans="1:5" x14ac:dyDescent="0.3">
      <c r="A348" t="s">
        <v>8221</v>
      </c>
      <c r="B348">
        <v>7</v>
      </c>
      <c r="D348" t="s">
        <v>8219</v>
      </c>
      <c r="E348">
        <v>35</v>
      </c>
    </row>
    <row r="349" spans="1:5" x14ac:dyDescent="0.3">
      <c r="A349" t="s">
        <v>8221</v>
      </c>
      <c r="B349">
        <v>0</v>
      </c>
      <c r="D349" t="s">
        <v>8219</v>
      </c>
      <c r="E349">
        <v>149</v>
      </c>
    </row>
    <row r="350" spans="1:5" x14ac:dyDescent="0.3">
      <c r="A350" t="s">
        <v>8221</v>
      </c>
      <c r="B350">
        <v>4</v>
      </c>
      <c r="D350" t="s">
        <v>8219</v>
      </c>
      <c r="E350">
        <v>130</v>
      </c>
    </row>
    <row r="351" spans="1:5" x14ac:dyDescent="0.3">
      <c r="A351" t="s">
        <v>8221</v>
      </c>
      <c r="B351">
        <v>32</v>
      </c>
      <c r="D351" t="s">
        <v>8219</v>
      </c>
      <c r="E351">
        <v>120</v>
      </c>
    </row>
    <row r="352" spans="1:5" x14ac:dyDescent="0.3">
      <c r="A352" t="s">
        <v>8221</v>
      </c>
      <c r="B352">
        <v>4</v>
      </c>
      <c r="D352" t="s">
        <v>8219</v>
      </c>
      <c r="E352">
        <v>265</v>
      </c>
    </row>
    <row r="353" spans="1:5" x14ac:dyDescent="0.3">
      <c r="A353" t="s">
        <v>8221</v>
      </c>
      <c r="B353">
        <v>9</v>
      </c>
      <c r="D353" t="s">
        <v>8219</v>
      </c>
      <c r="E353">
        <v>71</v>
      </c>
    </row>
    <row r="354" spans="1:5" x14ac:dyDescent="0.3">
      <c r="A354" t="s">
        <v>8221</v>
      </c>
      <c r="B354">
        <v>17</v>
      </c>
      <c r="D354" t="s">
        <v>8219</v>
      </c>
      <c r="E354">
        <v>13</v>
      </c>
    </row>
    <row r="355" spans="1:5" x14ac:dyDescent="0.3">
      <c r="A355" t="s">
        <v>8221</v>
      </c>
      <c r="B355">
        <v>5</v>
      </c>
      <c r="D355" t="s">
        <v>8219</v>
      </c>
      <c r="E355">
        <v>169</v>
      </c>
    </row>
    <row r="356" spans="1:5" x14ac:dyDescent="0.3">
      <c r="A356" t="s">
        <v>8221</v>
      </c>
      <c r="B356">
        <v>53</v>
      </c>
      <c r="D356" t="s">
        <v>8219</v>
      </c>
      <c r="E356">
        <v>57</v>
      </c>
    </row>
    <row r="357" spans="1:5" x14ac:dyDescent="0.3">
      <c r="A357" t="s">
        <v>8221</v>
      </c>
      <c r="B357">
        <v>7</v>
      </c>
      <c r="D357" t="s">
        <v>8219</v>
      </c>
      <c r="E357">
        <v>229</v>
      </c>
    </row>
    <row r="358" spans="1:5" x14ac:dyDescent="0.3">
      <c r="A358" t="s">
        <v>8221</v>
      </c>
      <c r="B358">
        <v>72</v>
      </c>
      <c r="D358" t="s">
        <v>8219</v>
      </c>
      <c r="E358">
        <v>108</v>
      </c>
    </row>
    <row r="359" spans="1:5" x14ac:dyDescent="0.3">
      <c r="A359" t="s">
        <v>8221</v>
      </c>
      <c r="B359">
        <v>0</v>
      </c>
      <c r="D359" t="s">
        <v>8219</v>
      </c>
      <c r="E359">
        <v>108</v>
      </c>
    </row>
    <row r="360" spans="1:5" x14ac:dyDescent="0.3">
      <c r="A360" t="s">
        <v>8221</v>
      </c>
      <c r="B360">
        <v>2</v>
      </c>
      <c r="D360" t="s">
        <v>8219</v>
      </c>
      <c r="E360">
        <v>41</v>
      </c>
    </row>
    <row r="361" spans="1:5" x14ac:dyDescent="0.3">
      <c r="A361" t="s">
        <v>8221</v>
      </c>
      <c r="B361">
        <v>8</v>
      </c>
      <c r="D361" t="s">
        <v>8219</v>
      </c>
      <c r="E361">
        <v>139</v>
      </c>
    </row>
    <row r="362" spans="1:5" x14ac:dyDescent="0.3">
      <c r="A362" t="s">
        <v>8221</v>
      </c>
      <c r="B362">
        <v>2</v>
      </c>
      <c r="D362" t="s">
        <v>8219</v>
      </c>
      <c r="E362">
        <v>19</v>
      </c>
    </row>
    <row r="363" spans="1:5" x14ac:dyDescent="0.3">
      <c r="A363" t="s">
        <v>8221</v>
      </c>
      <c r="B363">
        <v>0</v>
      </c>
      <c r="D363" t="s">
        <v>8219</v>
      </c>
      <c r="E363">
        <v>94</v>
      </c>
    </row>
    <row r="364" spans="1:5" x14ac:dyDescent="0.3">
      <c r="A364" t="s">
        <v>8221</v>
      </c>
      <c r="B364">
        <v>3</v>
      </c>
      <c r="D364" t="s">
        <v>8219</v>
      </c>
      <c r="E364">
        <v>23</v>
      </c>
    </row>
    <row r="365" spans="1:5" x14ac:dyDescent="0.3">
      <c r="A365" t="s">
        <v>8221</v>
      </c>
      <c r="B365">
        <v>4</v>
      </c>
      <c r="D365" t="s">
        <v>8219</v>
      </c>
      <c r="E365">
        <v>15</v>
      </c>
    </row>
    <row r="366" spans="1:5" x14ac:dyDescent="0.3">
      <c r="A366" t="s">
        <v>8221</v>
      </c>
      <c r="B366">
        <v>3</v>
      </c>
      <c r="D366" t="s">
        <v>8219</v>
      </c>
      <c r="E366">
        <v>62</v>
      </c>
    </row>
    <row r="367" spans="1:5" x14ac:dyDescent="0.3">
      <c r="A367" t="s">
        <v>8221</v>
      </c>
      <c r="B367">
        <v>6</v>
      </c>
      <c r="D367" t="s">
        <v>8219</v>
      </c>
      <c r="E367">
        <v>74</v>
      </c>
    </row>
    <row r="368" spans="1:5" x14ac:dyDescent="0.3">
      <c r="A368" t="s">
        <v>8221</v>
      </c>
      <c r="B368">
        <v>0</v>
      </c>
      <c r="D368" t="s">
        <v>8219</v>
      </c>
      <c r="E368">
        <v>97</v>
      </c>
    </row>
    <row r="369" spans="1:5" x14ac:dyDescent="0.3">
      <c r="A369" t="s">
        <v>8221</v>
      </c>
      <c r="B369">
        <v>0</v>
      </c>
      <c r="D369" t="s">
        <v>8219</v>
      </c>
      <c r="E369">
        <v>55</v>
      </c>
    </row>
    <row r="370" spans="1:5" x14ac:dyDescent="0.3">
      <c r="A370" t="s">
        <v>8221</v>
      </c>
      <c r="B370">
        <v>0</v>
      </c>
      <c r="D370" t="s">
        <v>8219</v>
      </c>
      <c r="E370">
        <v>44</v>
      </c>
    </row>
    <row r="371" spans="1:5" x14ac:dyDescent="0.3">
      <c r="A371" t="s">
        <v>8221</v>
      </c>
      <c r="B371">
        <v>8</v>
      </c>
      <c r="D371" t="s">
        <v>8219</v>
      </c>
      <c r="E371">
        <v>110</v>
      </c>
    </row>
    <row r="372" spans="1:5" x14ac:dyDescent="0.3">
      <c r="A372" t="s">
        <v>8221</v>
      </c>
      <c r="B372">
        <v>5</v>
      </c>
      <c r="D372" t="s">
        <v>8219</v>
      </c>
      <c r="E372">
        <v>59</v>
      </c>
    </row>
    <row r="373" spans="1:5" x14ac:dyDescent="0.3">
      <c r="A373" t="s">
        <v>8221</v>
      </c>
      <c r="B373">
        <v>0</v>
      </c>
      <c r="D373" t="s">
        <v>8219</v>
      </c>
      <c r="E373">
        <v>62</v>
      </c>
    </row>
    <row r="374" spans="1:5" x14ac:dyDescent="0.3">
      <c r="A374" t="s">
        <v>8221</v>
      </c>
      <c r="B374">
        <v>2</v>
      </c>
      <c r="D374" t="s">
        <v>8219</v>
      </c>
      <c r="E374">
        <v>105</v>
      </c>
    </row>
    <row r="375" spans="1:5" x14ac:dyDescent="0.3">
      <c r="A375" t="s">
        <v>8221</v>
      </c>
      <c r="B375">
        <v>24</v>
      </c>
      <c r="D375" t="s">
        <v>8219</v>
      </c>
      <c r="E375">
        <v>26</v>
      </c>
    </row>
    <row r="376" spans="1:5" x14ac:dyDescent="0.3">
      <c r="A376" t="s">
        <v>8221</v>
      </c>
      <c r="B376">
        <v>0</v>
      </c>
      <c r="D376" t="s">
        <v>8219</v>
      </c>
      <c r="E376">
        <v>49</v>
      </c>
    </row>
    <row r="377" spans="1:5" x14ac:dyDescent="0.3">
      <c r="A377" t="s">
        <v>8221</v>
      </c>
      <c r="B377">
        <v>9</v>
      </c>
      <c r="D377" t="s">
        <v>8219</v>
      </c>
      <c r="E377">
        <v>68</v>
      </c>
    </row>
    <row r="378" spans="1:5" x14ac:dyDescent="0.3">
      <c r="A378" t="s">
        <v>8221</v>
      </c>
      <c r="B378">
        <v>0</v>
      </c>
      <c r="D378" t="s">
        <v>8219</v>
      </c>
      <c r="E378">
        <v>22</v>
      </c>
    </row>
    <row r="379" spans="1:5" x14ac:dyDescent="0.3">
      <c r="A379" t="s">
        <v>8221</v>
      </c>
      <c r="B379">
        <v>1</v>
      </c>
      <c r="D379" t="s">
        <v>8219</v>
      </c>
      <c r="E379">
        <v>18</v>
      </c>
    </row>
    <row r="380" spans="1:5" x14ac:dyDescent="0.3">
      <c r="A380" t="s">
        <v>8221</v>
      </c>
      <c r="B380">
        <v>10</v>
      </c>
      <c r="D380" t="s">
        <v>8219</v>
      </c>
      <c r="E380">
        <v>19</v>
      </c>
    </row>
    <row r="381" spans="1:5" x14ac:dyDescent="0.3">
      <c r="A381" t="s">
        <v>8221</v>
      </c>
      <c r="B381">
        <v>1</v>
      </c>
      <c r="D381" t="s">
        <v>8219</v>
      </c>
      <c r="E381">
        <v>99</v>
      </c>
    </row>
    <row r="382" spans="1:5" x14ac:dyDescent="0.3">
      <c r="A382" t="s">
        <v>8221</v>
      </c>
      <c r="B382">
        <v>0</v>
      </c>
      <c r="D382" t="s">
        <v>8219</v>
      </c>
      <c r="E382">
        <v>27</v>
      </c>
    </row>
    <row r="383" spans="1:5" x14ac:dyDescent="0.3">
      <c r="A383" t="s">
        <v>8221</v>
      </c>
      <c r="B383">
        <v>20</v>
      </c>
      <c r="D383" t="s">
        <v>8219</v>
      </c>
      <c r="E383">
        <v>25</v>
      </c>
    </row>
    <row r="384" spans="1:5" x14ac:dyDescent="0.3">
      <c r="A384" t="s">
        <v>8221</v>
      </c>
      <c r="B384">
        <v>30</v>
      </c>
      <c r="D384" t="s">
        <v>8219</v>
      </c>
      <c r="E384">
        <v>14</v>
      </c>
    </row>
    <row r="385" spans="1:5" x14ac:dyDescent="0.3">
      <c r="A385" t="s">
        <v>8221</v>
      </c>
      <c r="B385">
        <v>6</v>
      </c>
      <c r="D385" t="s">
        <v>8219</v>
      </c>
      <c r="E385">
        <v>35</v>
      </c>
    </row>
    <row r="386" spans="1:5" x14ac:dyDescent="0.3">
      <c r="A386" t="s">
        <v>8221</v>
      </c>
      <c r="B386">
        <v>15</v>
      </c>
      <c r="D386" t="s">
        <v>8219</v>
      </c>
      <c r="E386">
        <v>10</v>
      </c>
    </row>
    <row r="387" spans="1:5" x14ac:dyDescent="0.3">
      <c r="A387" t="s">
        <v>8221</v>
      </c>
      <c r="B387">
        <v>5</v>
      </c>
      <c r="D387" t="s">
        <v>8219</v>
      </c>
      <c r="E387">
        <v>29</v>
      </c>
    </row>
    <row r="388" spans="1:5" x14ac:dyDescent="0.3">
      <c r="A388" t="s">
        <v>8221</v>
      </c>
      <c r="B388">
        <v>0</v>
      </c>
      <c r="D388" t="s">
        <v>8219</v>
      </c>
      <c r="E388">
        <v>44</v>
      </c>
    </row>
    <row r="389" spans="1:5" x14ac:dyDescent="0.3">
      <c r="A389" t="s">
        <v>8221</v>
      </c>
      <c r="B389">
        <v>0</v>
      </c>
      <c r="D389" t="s">
        <v>8219</v>
      </c>
      <c r="E389">
        <v>17</v>
      </c>
    </row>
    <row r="390" spans="1:5" x14ac:dyDescent="0.3">
      <c r="A390" t="s">
        <v>8221</v>
      </c>
      <c r="B390">
        <v>28</v>
      </c>
      <c r="D390" t="s">
        <v>8219</v>
      </c>
      <c r="E390">
        <v>34</v>
      </c>
    </row>
    <row r="391" spans="1:5" x14ac:dyDescent="0.3">
      <c r="A391" t="s">
        <v>8221</v>
      </c>
      <c r="B391">
        <v>0</v>
      </c>
      <c r="D391" t="s">
        <v>8219</v>
      </c>
      <c r="E391">
        <v>14</v>
      </c>
    </row>
    <row r="392" spans="1:5" x14ac:dyDescent="0.3">
      <c r="A392" t="s">
        <v>8221</v>
      </c>
      <c r="B392">
        <v>5</v>
      </c>
      <c r="D392" t="s">
        <v>8219</v>
      </c>
      <c r="E392">
        <v>156</v>
      </c>
    </row>
    <row r="393" spans="1:5" x14ac:dyDescent="0.3">
      <c r="A393" t="s">
        <v>8221</v>
      </c>
      <c r="B393">
        <v>7</v>
      </c>
      <c r="D393" t="s">
        <v>8219</v>
      </c>
      <c r="E393">
        <v>128</v>
      </c>
    </row>
    <row r="394" spans="1:5" x14ac:dyDescent="0.3">
      <c r="A394" t="s">
        <v>8221</v>
      </c>
      <c r="B394">
        <v>30</v>
      </c>
      <c r="D394" t="s">
        <v>8219</v>
      </c>
      <c r="E394">
        <v>60</v>
      </c>
    </row>
    <row r="395" spans="1:5" x14ac:dyDescent="0.3">
      <c r="A395" t="s">
        <v>8221</v>
      </c>
      <c r="B395">
        <v>2</v>
      </c>
      <c r="D395" t="s">
        <v>8219</v>
      </c>
      <c r="E395">
        <v>32</v>
      </c>
    </row>
    <row r="396" spans="1:5" x14ac:dyDescent="0.3">
      <c r="A396" t="s">
        <v>8221</v>
      </c>
      <c r="B396">
        <v>30</v>
      </c>
      <c r="D396" t="s">
        <v>8219</v>
      </c>
      <c r="E396">
        <v>53</v>
      </c>
    </row>
    <row r="397" spans="1:5" x14ac:dyDescent="0.3">
      <c r="A397" t="s">
        <v>8221</v>
      </c>
      <c r="B397">
        <v>2</v>
      </c>
      <c r="D397" t="s">
        <v>8219</v>
      </c>
      <c r="E397">
        <v>184</v>
      </c>
    </row>
    <row r="398" spans="1:5" x14ac:dyDescent="0.3">
      <c r="A398" t="s">
        <v>8221</v>
      </c>
      <c r="B398">
        <v>0</v>
      </c>
      <c r="D398" t="s">
        <v>8219</v>
      </c>
      <c r="E398">
        <v>90</v>
      </c>
    </row>
    <row r="399" spans="1:5" x14ac:dyDescent="0.3">
      <c r="A399" t="s">
        <v>8221</v>
      </c>
      <c r="B399">
        <v>2</v>
      </c>
      <c r="D399" t="s">
        <v>8219</v>
      </c>
      <c r="E399">
        <v>71</v>
      </c>
    </row>
    <row r="400" spans="1:5" x14ac:dyDescent="0.3">
      <c r="A400" t="s">
        <v>8221</v>
      </c>
      <c r="B400">
        <v>1</v>
      </c>
      <c r="D400" t="s">
        <v>8219</v>
      </c>
      <c r="E400">
        <v>87</v>
      </c>
    </row>
    <row r="401" spans="1:5" x14ac:dyDescent="0.3">
      <c r="A401" t="s">
        <v>8221</v>
      </c>
      <c r="B401">
        <v>2</v>
      </c>
      <c r="D401" t="s">
        <v>8219</v>
      </c>
      <c r="E401">
        <v>28</v>
      </c>
    </row>
    <row r="402" spans="1:5" x14ac:dyDescent="0.3">
      <c r="A402" t="s">
        <v>8221</v>
      </c>
      <c r="B402">
        <v>14</v>
      </c>
      <c r="D402" t="s">
        <v>8219</v>
      </c>
      <c r="E402">
        <v>56</v>
      </c>
    </row>
    <row r="403" spans="1:5" x14ac:dyDescent="0.3">
      <c r="A403" t="s">
        <v>8221</v>
      </c>
      <c r="B403">
        <v>31</v>
      </c>
      <c r="D403" t="s">
        <v>8219</v>
      </c>
      <c r="E403">
        <v>51</v>
      </c>
    </row>
    <row r="404" spans="1:5" x14ac:dyDescent="0.3">
      <c r="A404" t="s">
        <v>8221</v>
      </c>
      <c r="B404">
        <v>16</v>
      </c>
      <c r="D404" t="s">
        <v>8219</v>
      </c>
      <c r="E404">
        <v>75</v>
      </c>
    </row>
    <row r="405" spans="1:5" x14ac:dyDescent="0.3">
      <c r="A405" t="s">
        <v>8221</v>
      </c>
      <c r="B405">
        <v>12</v>
      </c>
      <c r="D405" t="s">
        <v>8219</v>
      </c>
      <c r="E405">
        <v>38</v>
      </c>
    </row>
    <row r="406" spans="1:5" x14ac:dyDescent="0.3">
      <c r="A406" t="s">
        <v>8221</v>
      </c>
      <c r="B406">
        <v>96</v>
      </c>
      <c r="D406" t="s">
        <v>8219</v>
      </c>
      <c r="E406">
        <v>18</v>
      </c>
    </row>
    <row r="407" spans="1:5" x14ac:dyDescent="0.3">
      <c r="A407" t="s">
        <v>8221</v>
      </c>
      <c r="B407">
        <v>16</v>
      </c>
      <c r="D407" t="s">
        <v>8219</v>
      </c>
      <c r="E407">
        <v>54</v>
      </c>
    </row>
    <row r="408" spans="1:5" x14ac:dyDescent="0.3">
      <c r="A408" t="s">
        <v>8221</v>
      </c>
      <c r="B408">
        <v>5</v>
      </c>
      <c r="D408" t="s">
        <v>8219</v>
      </c>
      <c r="E408">
        <v>71</v>
      </c>
    </row>
    <row r="409" spans="1:5" x14ac:dyDescent="0.3">
      <c r="A409" t="s">
        <v>8221</v>
      </c>
      <c r="B409">
        <v>0</v>
      </c>
      <c r="D409" t="s">
        <v>8219</v>
      </c>
      <c r="E409">
        <v>57</v>
      </c>
    </row>
    <row r="410" spans="1:5" x14ac:dyDescent="0.3">
      <c r="A410" t="s">
        <v>8221</v>
      </c>
      <c r="B410">
        <v>8</v>
      </c>
      <c r="D410" t="s">
        <v>8219</v>
      </c>
      <c r="E410">
        <v>43</v>
      </c>
    </row>
    <row r="411" spans="1:5" x14ac:dyDescent="0.3">
      <c r="A411" t="s">
        <v>8221</v>
      </c>
      <c r="B411">
        <v>7</v>
      </c>
      <c r="D411" t="s">
        <v>8219</v>
      </c>
      <c r="E411">
        <v>52</v>
      </c>
    </row>
    <row r="412" spans="1:5" x14ac:dyDescent="0.3">
      <c r="A412" t="s">
        <v>8221</v>
      </c>
      <c r="B412">
        <v>24</v>
      </c>
      <c r="D412" t="s">
        <v>8219</v>
      </c>
      <c r="E412">
        <v>27</v>
      </c>
    </row>
    <row r="413" spans="1:5" x14ac:dyDescent="0.3">
      <c r="A413" t="s">
        <v>8221</v>
      </c>
      <c r="B413">
        <v>121</v>
      </c>
      <c r="D413" t="s">
        <v>8219</v>
      </c>
      <c r="E413">
        <v>12</v>
      </c>
    </row>
    <row r="414" spans="1:5" x14ac:dyDescent="0.3">
      <c r="A414" t="s">
        <v>8221</v>
      </c>
      <c r="B414">
        <v>196</v>
      </c>
      <c r="D414" t="s">
        <v>8219</v>
      </c>
      <c r="E414">
        <v>33</v>
      </c>
    </row>
    <row r="415" spans="1:5" x14ac:dyDescent="0.3">
      <c r="A415" t="s">
        <v>8221</v>
      </c>
      <c r="B415">
        <v>5</v>
      </c>
      <c r="D415" t="s">
        <v>8219</v>
      </c>
      <c r="E415">
        <v>96</v>
      </c>
    </row>
    <row r="416" spans="1:5" x14ac:dyDescent="0.3">
      <c r="A416" t="s">
        <v>8221</v>
      </c>
      <c r="B416">
        <v>73</v>
      </c>
      <c r="D416" t="s">
        <v>8219</v>
      </c>
      <c r="E416">
        <v>28</v>
      </c>
    </row>
    <row r="417" spans="1:5" x14ac:dyDescent="0.3">
      <c r="A417" t="s">
        <v>8221</v>
      </c>
      <c r="B417">
        <v>93</v>
      </c>
      <c r="D417" t="s">
        <v>8219</v>
      </c>
      <c r="E417">
        <v>43</v>
      </c>
    </row>
    <row r="418" spans="1:5" x14ac:dyDescent="0.3">
      <c r="A418" t="s">
        <v>8221</v>
      </c>
      <c r="B418">
        <v>17</v>
      </c>
      <c r="D418" t="s">
        <v>8219</v>
      </c>
      <c r="E418">
        <v>205</v>
      </c>
    </row>
    <row r="419" spans="1:5" x14ac:dyDescent="0.3">
      <c r="A419" t="s">
        <v>8221</v>
      </c>
      <c r="B419">
        <v>7</v>
      </c>
      <c r="D419" t="s">
        <v>8219</v>
      </c>
      <c r="E419">
        <v>23</v>
      </c>
    </row>
    <row r="420" spans="1:5" x14ac:dyDescent="0.3">
      <c r="A420" t="s">
        <v>8221</v>
      </c>
      <c r="B420">
        <v>17</v>
      </c>
      <c r="D420" t="s">
        <v>8219</v>
      </c>
      <c r="E420">
        <v>19</v>
      </c>
    </row>
    <row r="421" spans="1:5" x14ac:dyDescent="0.3">
      <c r="A421" t="s">
        <v>8221</v>
      </c>
      <c r="B421">
        <v>171</v>
      </c>
      <c r="D421" t="s">
        <v>8219</v>
      </c>
      <c r="E421">
        <v>14</v>
      </c>
    </row>
    <row r="422" spans="1:5" x14ac:dyDescent="0.3">
      <c r="A422" t="s">
        <v>8221</v>
      </c>
      <c r="B422">
        <v>188</v>
      </c>
      <c r="D422" t="s">
        <v>8219</v>
      </c>
      <c r="E422">
        <v>38</v>
      </c>
    </row>
    <row r="423" spans="1:5" x14ac:dyDescent="0.3">
      <c r="A423" t="s">
        <v>8221</v>
      </c>
      <c r="B423">
        <v>110</v>
      </c>
      <c r="D423" t="s">
        <v>8219</v>
      </c>
      <c r="E423">
        <v>78</v>
      </c>
    </row>
    <row r="424" spans="1:5" x14ac:dyDescent="0.3">
      <c r="A424" t="s">
        <v>8221</v>
      </c>
      <c r="B424">
        <v>37</v>
      </c>
      <c r="D424" t="s">
        <v>8219</v>
      </c>
      <c r="E424">
        <v>69</v>
      </c>
    </row>
    <row r="425" spans="1:5" x14ac:dyDescent="0.3">
      <c r="A425" t="s">
        <v>8221</v>
      </c>
      <c r="B425">
        <v>9</v>
      </c>
      <c r="D425" t="s">
        <v>8219</v>
      </c>
      <c r="E425">
        <v>33</v>
      </c>
    </row>
    <row r="426" spans="1:5" x14ac:dyDescent="0.3">
      <c r="A426" t="s">
        <v>8221</v>
      </c>
      <c r="B426">
        <v>29</v>
      </c>
      <c r="D426" t="s">
        <v>8219</v>
      </c>
      <c r="E426">
        <v>54</v>
      </c>
    </row>
    <row r="427" spans="1:5" x14ac:dyDescent="0.3">
      <c r="A427" t="s">
        <v>8221</v>
      </c>
      <c r="B427">
        <v>6</v>
      </c>
      <c r="D427" t="s">
        <v>8219</v>
      </c>
      <c r="E427">
        <v>99</v>
      </c>
    </row>
    <row r="428" spans="1:5" x14ac:dyDescent="0.3">
      <c r="A428" t="s">
        <v>8221</v>
      </c>
      <c r="B428">
        <v>30</v>
      </c>
      <c r="D428" t="s">
        <v>8219</v>
      </c>
      <c r="E428">
        <v>49</v>
      </c>
    </row>
    <row r="429" spans="1:5" x14ac:dyDescent="0.3">
      <c r="A429" t="s">
        <v>8221</v>
      </c>
      <c r="B429">
        <v>81</v>
      </c>
      <c r="D429" t="s">
        <v>8219</v>
      </c>
      <c r="E429">
        <v>11</v>
      </c>
    </row>
    <row r="430" spans="1:5" x14ac:dyDescent="0.3">
      <c r="A430" t="s">
        <v>8221</v>
      </c>
      <c r="B430">
        <v>4</v>
      </c>
      <c r="D430" t="s">
        <v>8219</v>
      </c>
      <c r="E430">
        <v>38</v>
      </c>
    </row>
    <row r="431" spans="1:5" x14ac:dyDescent="0.3">
      <c r="A431" t="s">
        <v>8221</v>
      </c>
      <c r="B431">
        <v>11</v>
      </c>
      <c r="D431" t="s">
        <v>8219</v>
      </c>
      <c r="E431">
        <v>16</v>
      </c>
    </row>
    <row r="432" spans="1:5" x14ac:dyDescent="0.3">
      <c r="A432" t="s">
        <v>8221</v>
      </c>
      <c r="B432">
        <v>14</v>
      </c>
      <c r="D432" t="s">
        <v>8219</v>
      </c>
      <c r="E432">
        <v>32</v>
      </c>
    </row>
    <row r="433" spans="1:5" x14ac:dyDescent="0.3">
      <c r="A433" t="s">
        <v>8221</v>
      </c>
      <c r="B433">
        <v>5</v>
      </c>
      <c r="D433" t="s">
        <v>8219</v>
      </c>
      <c r="E433">
        <v>20</v>
      </c>
    </row>
    <row r="434" spans="1:5" x14ac:dyDescent="0.3">
      <c r="A434" t="s">
        <v>8221</v>
      </c>
      <c r="B434">
        <v>45</v>
      </c>
      <c r="D434" t="s">
        <v>8219</v>
      </c>
      <c r="E434">
        <v>154</v>
      </c>
    </row>
    <row r="435" spans="1:5" x14ac:dyDescent="0.3">
      <c r="A435" t="s">
        <v>8221</v>
      </c>
      <c r="B435">
        <v>8</v>
      </c>
      <c r="D435" t="s">
        <v>8219</v>
      </c>
      <c r="E435">
        <v>41</v>
      </c>
    </row>
    <row r="436" spans="1:5" x14ac:dyDescent="0.3">
      <c r="A436" t="s">
        <v>8221</v>
      </c>
      <c r="B436">
        <v>3</v>
      </c>
      <c r="D436" t="s">
        <v>8219</v>
      </c>
      <c r="E436">
        <v>75</v>
      </c>
    </row>
    <row r="437" spans="1:5" x14ac:dyDescent="0.3">
      <c r="A437" t="s">
        <v>8221</v>
      </c>
      <c r="B437">
        <v>24</v>
      </c>
      <c r="D437" t="s">
        <v>8219</v>
      </c>
      <c r="E437">
        <v>40</v>
      </c>
    </row>
    <row r="438" spans="1:5" x14ac:dyDescent="0.3">
      <c r="A438" t="s">
        <v>8221</v>
      </c>
      <c r="B438">
        <v>18</v>
      </c>
      <c r="D438" t="s">
        <v>8219</v>
      </c>
      <c r="E438">
        <v>46</v>
      </c>
    </row>
    <row r="439" spans="1:5" x14ac:dyDescent="0.3">
      <c r="A439" t="s">
        <v>8221</v>
      </c>
      <c r="B439">
        <v>12</v>
      </c>
      <c r="D439" t="s">
        <v>8219</v>
      </c>
      <c r="E439">
        <v>62</v>
      </c>
    </row>
    <row r="440" spans="1:5" x14ac:dyDescent="0.3">
      <c r="A440" t="s">
        <v>8221</v>
      </c>
      <c r="B440">
        <v>123</v>
      </c>
      <c r="D440" t="s">
        <v>8219</v>
      </c>
      <c r="E440">
        <v>61</v>
      </c>
    </row>
    <row r="441" spans="1:5" x14ac:dyDescent="0.3">
      <c r="A441" t="s">
        <v>8221</v>
      </c>
      <c r="B441">
        <v>96</v>
      </c>
      <c r="D441" t="s">
        <v>8219</v>
      </c>
      <c r="E441">
        <v>96</v>
      </c>
    </row>
    <row r="442" spans="1:5" x14ac:dyDescent="0.3">
      <c r="A442" t="s">
        <v>8221</v>
      </c>
      <c r="B442">
        <v>31</v>
      </c>
      <c r="D442" t="s">
        <v>8219</v>
      </c>
      <c r="E442">
        <v>190</v>
      </c>
    </row>
    <row r="443" spans="1:5" x14ac:dyDescent="0.3">
      <c r="A443" t="s">
        <v>8221</v>
      </c>
      <c r="B443">
        <v>4</v>
      </c>
      <c r="D443" t="s">
        <v>8219</v>
      </c>
      <c r="E443">
        <v>94</v>
      </c>
    </row>
    <row r="444" spans="1:5" x14ac:dyDescent="0.3">
      <c r="A444" t="s">
        <v>8221</v>
      </c>
      <c r="B444">
        <v>3</v>
      </c>
      <c r="D444" t="s">
        <v>8219</v>
      </c>
      <c r="E444">
        <v>39</v>
      </c>
    </row>
    <row r="445" spans="1:5" x14ac:dyDescent="0.3">
      <c r="A445" t="s">
        <v>8221</v>
      </c>
      <c r="B445">
        <v>179</v>
      </c>
      <c r="D445" t="s">
        <v>8219</v>
      </c>
      <c r="E445">
        <v>127</v>
      </c>
    </row>
    <row r="446" spans="1:5" x14ac:dyDescent="0.3">
      <c r="A446" t="s">
        <v>8221</v>
      </c>
      <c r="B446">
        <v>3</v>
      </c>
      <c r="D446" t="s">
        <v>8219</v>
      </c>
      <c r="E446">
        <v>159</v>
      </c>
    </row>
    <row r="447" spans="1:5" x14ac:dyDescent="0.3">
      <c r="A447" t="s">
        <v>8221</v>
      </c>
      <c r="B447">
        <v>23</v>
      </c>
      <c r="D447" t="s">
        <v>8219</v>
      </c>
      <c r="E447">
        <v>177</v>
      </c>
    </row>
    <row r="448" spans="1:5" x14ac:dyDescent="0.3">
      <c r="A448" t="s">
        <v>8221</v>
      </c>
      <c r="B448">
        <v>23</v>
      </c>
      <c r="D448" t="s">
        <v>8219</v>
      </c>
      <c r="E448">
        <v>47</v>
      </c>
    </row>
    <row r="449" spans="1:5" x14ac:dyDescent="0.3">
      <c r="A449" t="s">
        <v>8221</v>
      </c>
      <c r="B449">
        <v>41</v>
      </c>
      <c r="D449" t="s">
        <v>8219</v>
      </c>
      <c r="E449">
        <v>1</v>
      </c>
    </row>
    <row r="450" spans="1:5" x14ac:dyDescent="0.3">
      <c r="A450" t="s">
        <v>8221</v>
      </c>
      <c r="B450">
        <v>0</v>
      </c>
      <c r="D450" t="s">
        <v>8219</v>
      </c>
      <c r="E450">
        <v>16</v>
      </c>
    </row>
    <row r="451" spans="1:5" x14ac:dyDescent="0.3">
      <c r="A451" t="s">
        <v>8221</v>
      </c>
      <c r="B451">
        <v>32</v>
      </c>
      <c r="D451" t="s">
        <v>8219</v>
      </c>
      <c r="E451">
        <v>115</v>
      </c>
    </row>
    <row r="452" spans="1:5" x14ac:dyDescent="0.3">
      <c r="A452" t="s">
        <v>8221</v>
      </c>
      <c r="B452">
        <v>2</v>
      </c>
      <c r="D452" t="s">
        <v>8219</v>
      </c>
      <c r="E452">
        <v>133</v>
      </c>
    </row>
    <row r="453" spans="1:5" x14ac:dyDescent="0.3">
      <c r="A453" t="s">
        <v>8221</v>
      </c>
      <c r="B453">
        <v>7</v>
      </c>
      <c r="D453" t="s">
        <v>8219</v>
      </c>
      <c r="E453">
        <v>70</v>
      </c>
    </row>
    <row r="454" spans="1:5" x14ac:dyDescent="0.3">
      <c r="A454" t="s">
        <v>8221</v>
      </c>
      <c r="B454">
        <v>4</v>
      </c>
      <c r="D454" t="s">
        <v>8219</v>
      </c>
      <c r="E454">
        <v>62</v>
      </c>
    </row>
    <row r="455" spans="1:5" x14ac:dyDescent="0.3">
      <c r="A455" t="s">
        <v>8221</v>
      </c>
      <c r="B455">
        <v>196</v>
      </c>
      <c r="D455" t="s">
        <v>8219</v>
      </c>
      <c r="E455">
        <v>10</v>
      </c>
    </row>
    <row r="456" spans="1:5" x14ac:dyDescent="0.3">
      <c r="A456" t="s">
        <v>8221</v>
      </c>
      <c r="B456">
        <v>11</v>
      </c>
      <c r="D456" t="s">
        <v>8219</v>
      </c>
      <c r="E456">
        <v>499</v>
      </c>
    </row>
    <row r="457" spans="1:5" x14ac:dyDescent="0.3">
      <c r="A457" t="s">
        <v>8221</v>
      </c>
      <c r="B457">
        <v>9</v>
      </c>
      <c r="D457" t="s">
        <v>8219</v>
      </c>
      <c r="E457">
        <v>47</v>
      </c>
    </row>
    <row r="458" spans="1:5" x14ac:dyDescent="0.3">
      <c r="A458" t="s">
        <v>8221</v>
      </c>
      <c r="B458">
        <v>5</v>
      </c>
      <c r="D458" t="s">
        <v>8219</v>
      </c>
      <c r="E458">
        <v>28</v>
      </c>
    </row>
    <row r="459" spans="1:5" x14ac:dyDescent="0.3">
      <c r="A459" t="s">
        <v>8221</v>
      </c>
      <c r="B459">
        <v>8</v>
      </c>
      <c r="D459" t="s">
        <v>8219</v>
      </c>
      <c r="E459">
        <v>24</v>
      </c>
    </row>
    <row r="460" spans="1:5" x14ac:dyDescent="0.3">
      <c r="A460" t="s">
        <v>8221</v>
      </c>
      <c r="B460">
        <v>229</v>
      </c>
      <c r="D460" t="s">
        <v>8219</v>
      </c>
      <c r="E460">
        <v>76</v>
      </c>
    </row>
    <row r="461" spans="1:5" x14ac:dyDescent="0.3">
      <c r="A461" t="s">
        <v>8221</v>
      </c>
      <c r="B461">
        <v>40</v>
      </c>
      <c r="D461" t="s">
        <v>8219</v>
      </c>
      <c r="E461">
        <v>98</v>
      </c>
    </row>
    <row r="462" spans="1:5" x14ac:dyDescent="0.3">
      <c r="A462" t="s">
        <v>8221</v>
      </c>
      <c r="B462">
        <v>123</v>
      </c>
      <c r="D462" t="s">
        <v>8219</v>
      </c>
      <c r="E462">
        <v>30</v>
      </c>
    </row>
    <row r="463" spans="1:5" x14ac:dyDescent="0.3">
      <c r="A463" t="s">
        <v>8221</v>
      </c>
      <c r="B463">
        <v>5</v>
      </c>
      <c r="D463" t="s">
        <v>8219</v>
      </c>
      <c r="E463">
        <v>478</v>
      </c>
    </row>
    <row r="464" spans="1:5" x14ac:dyDescent="0.3">
      <c r="A464" t="s">
        <v>8221</v>
      </c>
      <c r="B464">
        <v>148</v>
      </c>
      <c r="D464" t="s">
        <v>8219</v>
      </c>
      <c r="E464">
        <v>74</v>
      </c>
    </row>
    <row r="465" spans="1:5" x14ac:dyDescent="0.3">
      <c r="A465" t="s">
        <v>8221</v>
      </c>
      <c r="B465">
        <v>10</v>
      </c>
      <c r="D465" t="s">
        <v>8219</v>
      </c>
      <c r="E465">
        <v>131</v>
      </c>
    </row>
    <row r="466" spans="1:5" x14ac:dyDescent="0.3">
      <c r="A466" t="s">
        <v>8221</v>
      </c>
      <c r="B466">
        <v>4</v>
      </c>
      <c r="D466" t="s">
        <v>8219</v>
      </c>
      <c r="E466">
        <v>61</v>
      </c>
    </row>
    <row r="467" spans="1:5" x14ac:dyDescent="0.3">
      <c r="A467" t="s">
        <v>8221</v>
      </c>
      <c r="B467">
        <v>21</v>
      </c>
      <c r="D467" t="s">
        <v>8219</v>
      </c>
      <c r="E467">
        <v>1071</v>
      </c>
    </row>
    <row r="468" spans="1:5" x14ac:dyDescent="0.3">
      <c r="A468" t="s">
        <v>8221</v>
      </c>
      <c r="B468">
        <v>2</v>
      </c>
      <c r="D468" t="s">
        <v>8219</v>
      </c>
      <c r="E468">
        <v>122</v>
      </c>
    </row>
    <row r="469" spans="1:5" x14ac:dyDescent="0.3">
      <c r="A469" t="s">
        <v>8221</v>
      </c>
      <c r="B469">
        <v>0</v>
      </c>
      <c r="D469" t="s">
        <v>8219</v>
      </c>
      <c r="E469">
        <v>111</v>
      </c>
    </row>
    <row r="470" spans="1:5" x14ac:dyDescent="0.3">
      <c r="A470" t="s">
        <v>8221</v>
      </c>
      <c r="B470">
        <v>4</v>
      </c>
      <c r="D470" t="s">
        <v>8219</v>
      </c>
      <c r="E470">
        <v>255</v>
      </c>
    </row>
    <row r="471" spans="1:5" x14ac:dyDescent="0.3">
      <c r="A471" t="s">
        <v>8221</v>
      </c>
      <c r="B471">
        <v>1</v>
      </c>
      <c r="D471" t="s">
        <v>8219</v>
      </c>
      <c r="E471">
        <v>141</v>
      </c>
    </row>
    <row r="472" spans="1:5" x14ac:dyDescent="0.3">
      <c r="A472" t="s">
        <v>8221</v>
      </c>
      <c r="B472">
        <v>30</v>
      </c>
      <c r="D472" t="s">
        <v>8219</v>
      </c>
      <c r="E472">
        <v>159</v>
      </c>
    </row>
    <row r="473" spans="1:5" x14ac:dyDescent="0.3">
      <c r="A473" t="s">
        <v>8221</v>
      </c>
      <c r="B473">
        <v>3</v>
      </c>
      <c r="D473" t="s">
        <v>8219</v>
      </c>
      <c r="E473">
        <v>99</v>
      </c>
    </row>
    <row r="474" spans="1:5" x14ac:dyDescent="0.3">
      <c r="A474" t="s">
        <v>8221</v>
      </c>
      <c r="B474">
        <v>975</v>
      </c>
      <c r="D474" t="s">
        <v>8219</v>
      </c>
      <c r="E474">
        <v>96</v>
      </c>
    </row>
    <row r="475" spans="1:5" x14ac:dyDescent="0.3">
      <c r="A475" t="s">
        <v>8221</v>
      </c>
      <c r="B475">
        <v>167</v>
      </c>
      <c r="D475" t="s">
        <v>8219</v>
      </c>
      <c r="E475">
        <v>27</v>
      </c>
    </row>
    <row r="476" spans="1:5" x14ac:dyDescent="0.3">
      <c r="A476" t="s">
        <v>8221</v>
      </c>
      <c r="B476">
        <v>5</v>
      </c>
      <c r="D476" t="s">
        <v>8219</v>
      </c>
      <c r="E476">
        <v>166</v>
      </c>
    </row>
    <row r="477" spans="1:5" x14ac:dyDescent="0.3">
      <c r="A477" t="s">
        <v>8221</v>
      </c>
      <c r="B477">
        <v>18</v>
      </c>
      <c r="D477" t="s">
        <v>8219</v>
      </c>
      <c r="E477">
        <v>76</v>
      </c>
    </row>
    <row r="478" spans="1:5" x14ac:dyDescent="0.3">
      <c r="A478" t="s">
        <v>8221</v>
      </c>
      <c r="B478">
        <v>98</v>
      </c>
      <c r="D478" t="s">
        <v>8219</v>
      </c>
      <c r="E478">
        <v>211</v>
      </c>
    </row>
    <row r="479" spans="1:5" x14ac:dyDescent="0.3">
      <c r="A479" t="s">
        <v>8221</v>
      </c>
      <c r="B479">
        <v>4</v>
      </c>
      <c r="D479" t="s">
        <v>8219</v>
      </c>
      <c r="E479">
        <v>21</v>
      </c>
    </row>
    <row r="480" spans="1:5" x14ac:dyDescent="0.3">
      <c r="A480" t="s">
        <v>8221</v>
      </c>
      <c r="B480">
        <v>3</v>
      </c>
      <c r="D480" t="s">
        <v>8219</v>
      </c>
      <c r="E480">
        <v>61</v>
      </c>
    </row>
    <row r="481" spans="1:5" x14ac:dyDescent="0.3">
      <c r="A481" t="s">
        <v>8221</v>
      </c>
      <c r="B481">
        <v>1</v>
      </c>
      <c r="D481" t="s">
        <v>8219</v>
      </c>
      <c r="E481">
        <v>30</v>
      </c>
    </row>
    <row r="482" spans="1:5" x14ac:dyDescent="0.3">
      <c r="A482" t="s">
        <v>8221</v>
      </c>
      <c r="B482">
        <v>0</v>
      </c>
      <c r="D482" t="s">
        <v>8219</v>
      </c>
      <c r="E482">
        <v>375</v>
      </c>
    </row>
    <row r="483" spans="1:5" x14ac:dyDescent="0.3">
      <c r="A483" t="s">
        <v>8221</v>
      </c>
      <c r="B483">
        <v>9</v>
      </c>
      <c r="D483" t="s">
        <v>8219</v>
      </c>
      <c r="E483">
        <v>111</v>
      </c>
    </row>
    <row r="484" spans="1:5" x14ac:dyDescent="0.3">
      <c r="A484" t="s">
        <v>8221</v>
      </c>
      <c r="B484">
        <v>2</v>
      </c>
      <c r="D484" t="s">
        <v>8219</v>
      </c>
      <c r="E484">
        <v>123</v>
      </c>
    </row>
    <row r="485" spans="1:5" x14ac:dyDescent="0.3">
      <c r="A485" t="s">
        <v>8221</v>
      </c>
      <c r="B485">
        <v>0</v>
      </c>
      <c r="D485" t="s">
        <v>8219</v>
      </c>
      <c r="E485">
        <v>70</v>
      </c>
    </row>
    <row r="486" spans="1:5" x14ac:dyDescent="0.3">
      <c r="A486" t="s">
        <v>8221</v>
      </c>
      <c r="B486">
        <v>147</v>
      </c>
      <c r="D486" t="s">
        <v>8219</v>
      </c>
      <c r="E486">
        <v>85</v>
      </c>
    </row>
    <row r="487" spans="1:5" x14ac:dyDescent="0.3">
      <c r="A487" t="s">
        <v>8221</v>
      </c>
      <c r="B487">
        <v>49</v>
      </c>
      <c r="D487" t="s">
        <v>8219</v>
      </c>
      <c r="E487">
        <v>86</v>
      </c>
    </row>
    <row r="488" spans="1:5" x14ac:dyDescent="0.3">
      <c r="A488" t="s">
        <v>8221</v>
      </c>
      <c r="B488">
        <v>1</v>
      </c>
      <c r="D488" t="s">
        <v>8219</v>
      </c>
      <c r="E488">
        <v>13</v>
      </c>
    </row>
    <row r="489" spans="1:5" x14ac:dyDescent="0.3">
      <c r="A489" t="s">
        <v>8221</v>
      </c>
      <c r="B489">
        <v>2</v>
      </c>
      <c r="D489" t="s">
        <v>8219</v>
      </c>
      <c r="E489">
        <v>33</v>
      </c>
    </row>
    <row r="490" spans="1:5" x14ac:dyDescent="0.3">
      <c r="A490" t="s">
        <v>8221</v>
      </c>
      <c r="B490">
        <v>7</v>
      </c>
      <c r="D490" t="s">
        <v>8219</v>
      </c>
      <c r="E490">
        <v>15</v>
      </c>
    </row>
    <row r="491" spans="1:5" x14ac:dyDescent="0.3">
      <c r="A491" t="s">
        <v>8221</v>
      </c>
      <c r="B491">
        <v>4</v>
      </c>
      <c r="D491" t="s">
        <v>8219</v>
      </c>
      <c r="E491">
        <v>273</v>
      </c>
    </row>
    <row r="492" spans="1:5" x14ac:dyDescent="0.3">
      <c r="A492" t="s">
        <v>8221</v>
      </c>
      <c r="B492">
        <v>27</v>
      </c>
      <c r="D492" t="s">
        <v>8219</v>
      </c>
      <c r="E492">
        <v>714</v>
      </c>
    </row>
    <row r="493" spans="1:5" x14ac:dyDescent="0.3">
      <c r="A493" t="s">
        <v>8221</v>
      </c>
      <c r="B493">
        <v>94</v>
      </c>
      <c r="D493" t="s">
        <v>8219</v>
      </c>
      <c r="E493">
        <v>170</v>
      </c>
    </row>
    <row r="494" spans="1:5" x14ac:dyDescent="0.3">
      <c r="A494" t="s">
        <v>8221</v>
      </c>
      <c r="B494">
        <v>29</v>
      </c>
      <c r="D494" t="s">
        <v>8219</v>
      </c>
      <c r="E494">
        <v>512</v>
      </c>
    </row>
    <row r="495" spans="1:5" x14ac:dyDescent="0.3">
      <c r="A495" t="s">
        <v>8221</v>
      </c>
      <c r="B495">
        <v>7</v>
      </c>
      <c r="D495" t="s">
        <v>8219</v>
      </c>
      <c r="E495">
        <v>314</v>
      </c>
    </row>
    <row r="496" spans="1:5" x14ac:dyDescent="0.3">
      <c r="A496" t="s">
        <v>8221</v>
      </c>
      <c r="B496">
        <v>22</v>
      </c>
      <c r="D496" t="s">
        <v>8219</v>
      </c>
      <c r="E496">
        <v>167</v>
      </c>
    </row>
    <row r="497" spans="1:5" x14ac:dyDescent="0.3">
      <c r="A497" t="s">
        <v>8221</v>
      </c>
      <c r="B497">
        <v>1</v>
      </c>
      <c r="D497" t="s">
        <v>8219</v>
      </c>
      <c r="E497">
        <v>9</v>
      </c>
    </row>
    <row r="498" spans="1:5" x14ac:dyDescent="0.3">
      <c r="A498" t="s">
        <v>8221</v>
      </c>
      <c r="B498">
        <v>10</v>
      </c>
      <c r="D498" t="s">
        <v>8219</v>
      </c>
      <c r="E498">
        <v>103</v>
      </c>
    </row>
    <row r="499" spans="1:5" x14ac:dyDescent="0.3">
      <c r="A499" t="s">
        <v>8221</v>
      </c>
      <c r="B499">
        <v>6</v>
      </c>
      <c r="D499" t="s">
        <v>8219</v>
      </c>
      <c r="E499">
        <v>111</v>
      </c>
    </row>
    <row r="500" spans="1:5" x14ac:dyDescent="0.3">
      <c r="A500" t="s">
        <v>8221</v>
      </c>
      <c r="B500">
        <v>24</v>
      </c>
      <c r="D500" t="s">
        <v>8219</v>
      </c>
      <c r="E500">
        <v>271</v>
      </c>
    </row>
    <row r="501" spans="1:5" x14ac:dyDescent="0.3">
      <c r="A501" t="s">
        <v>8221</v>
      </c>
      <c r="B501">
        <v>15</v>
      </c>
      <c r="D501" t="s">
        <v>8219</v>
      </c>
      <c r="E501">
        <v>101</v>
      </c>
    </row>
    <row r="502" spans="1:5" x14ac:dyDescent="0.3">
      <c r="A502" t="s">
        <v>8221</v>
      </c>
      <c r="B502">
        <v>37</v>
      </c>
      <c r="D502" t="s">
        <v>8219</v>
      </c>
      <c r="E502">
        <v>57</v>
      </c>
    </row>
    <row r="503" spans="1:5" x14ac:dyDescent="0.3">
      <c r="A503" t="s">
        <v>8221</v>
      </c>
      <c r="B503">
        <v>20</v>
      </c>
      <c r="D503" t="s">
        <v>8219</v>
      </c>
      <c r="E503">
        <v>62</v>
      </c>
    </row>
    <row r="504" spans="1:5" x14ac:dyDescent="0.3">
      <c r="A504" t="s">
        <v>8221</v>
      </c>
      <c r="B504">
        <v>7</v>
      </c>
      <c r="D504" t="s">
        <v>8219</v>
      </c>
      <c r="E504">
        <v>32</v>
      </c>
    </row>
    <row r="505" spans="1:5" x14ac:dyDescent="0.3">
      <c r="A505" t="s">
        <v>8221</v>
      </c>
      <c r="B505">
        <v>0</v>
      </c>
      <c r="D505" t="s">
        <v>8219</v>
      </c>
      <c r="E505">
        <v>141</v>
      </c>
    </row>
    <row r="506" spans="1:5" x14ac:dyDescent="0.3">
      <c r="A506" t="s">
        <v>8221</v>
      </c>
      <c r="B506">
        <v>21</v>
      </c>
      <c r="D506" t="s">
        <v>8219</v>
      </c>
      <c r="E506">
        <v>75</v>
      </c>
    </row>
    <row r="507" spans="1:5" x14ac:dyDescent="0.3">
      <c r="A507" t="s">
        <v>8221</v>
      </c>
      <c r="B507">
        <v>3</v>
      </c>
      <c r="D507" t="s">
        <v>8219</v>
      </c>
      <c r="E507">
        <v>46</v>
      </c>
    </row>
    <row r="508" spans="1:5" x14ac:dyDescent="0.3">
      <c r="A508" t="s">
        <v>8221</v>
      </c>
      <c r="B508">
        <v>11</v>
      </c>
      <c r="D508" t="s">
        <v>8219</v>
      </c>
      <c r="E508">
        <v>103</v>
      </c>
    </row>
    <row r="509" spans="1:5" x14ac:dyDescent="0.3">
      <c r="A509" t="s">
        <v>8221</v>
      </c>
      <c r="B509">
        <v>1</v>
      </c>
      <c r="D509" t="s">
        <v>8219</v>
      </c>
      <c r="E509">
        <v>6</v>
      </c>
    </row>
    <row r="510" spans="1:5" x14ac:dyDescent="0.3">
      <c r="A510" t="s">
        <v>8221</v>
      </c>
      <c r="B510">
        <v>312</v>
      </c>
      <c r="D510" t="s">
        <v>8219</v>
      </c>
      <c r="E510">
        <v>83</v>
      </c>
    </row>
    <row r="511" spans="1:5" x14ac:dyDescent="0.3">
      <c r="A511" t="s">
        <v>8221</v>
      </c>
      <c r="B511">
        <v>1</v>
      </c>
      <c r="D511" t="s">
        <v>8219</v>
      </c>
      <c r="E511">
        <v>108</v>
      </c>
    </row>
    <row r="512" spans="1:5" x14ac:dyDescent="0.3">
      <c r="A512" t="s">
        <v>8221</v>
      </c>
      <c r="B512">
        <v>3</v>
      </c>
      <c r="D512" t="s">
        <v>8219</v>
      </c>
      <c r="E512">
        <v>25</v>
      </c>
    </row>
    <row r="513" spans="1:5" x14ac:dyDescent="0.3">
      <c r="A513" t="s">
        <v>8221</v>
      </c>
      <c r="B513">
        <v>4</v>
      </c>
      <c r="D513" t="s">
        <v>8219</v>
      </c>
      <c r="E513">
        <v>549</v>
      </c>
    </row>
    <row r="514" spans="1:5" x14ac:dyDescent="0.3">
      <c r="A514" t="s">
        <v>8221</v>
      </c>
      <c r="B514">
        <v>10</v>
      </c>
      <c r="D514" t="s">
        <v>8219</v>
      </c>
      <c r="E514">
        <v>222</v>
      </c>
    </row>
    <row r="515" spans="1:5" x14ac:dyDescent="0.3">
      <c r="A515" t="s">
        <v>8221</v>
      </c>
      <c r="B515">
        <v>8</v>
      </c>
      <c r="D515" t="s">
        <v>8219</v>
      </c>
      <c r="E515">
        <v>183</v>
      </c>
    </row>
    <row r="516" spans="1:5" x14ac:dyDescent="0.3">
      <c r="A516" t="s">
        <v>8221</v>
      </c>
      <c r="B516">
        <v>3</v>
      </c>
      <c r="D516" t="s">
        <v>8219</v>
      </c>
      <c r="E516">
        <v>89</v>
      </c>
    </row>
    <row r="517" spans="1:5" x14ac:dyDescent="0.3">
      <c r="A517" t="s">
        <v>8221</v>
      </c>
      <c r="B517">
        <v>1</v>
      </c>
      <c r="D517" t="s">
        <v>8219</v>
      </c>
      <c r="E517">
        <v>253</v>
      </c>
    </row>
    <row r="518" spans="1:5" x14ac:dyDescent="0.3">
      <c r="A518" t="s">
        <v>8221</v>
      </c>
      <c r="B518">
        <v>0</v>
      </c>
      <c r="D518" t="s">
        <v>8219</v>
      </c>
      <c r="E518">
        <v>140</v>
      </c>
    </row>
    <row r="519" spans="1:5" x14ac:dyDescent="0.3">
      <c r="A519" t="s">
        <v>8221</v>
      </c>
      <c r="B519">
        <v>5</v>
      </c>
      <c r="D519" t="s">
        <v>8219</v>
      </c>
      <c r="E519">
        <v>103</v>
      </c>
    </row>
    <row r="520" spans="1:5" x14ac:dyDescent="0.3">
      <c r="A520" t="s">
        <v>8221</v>
      </c>
      <c r="B520">
        <v>0</v>
      </c>
      <c r="D520" t="s">
        <v>8219</v>
      </c>
      <c r="E520">
        <v>138</v>
      </c>
    </row>
    <row r="521" spans="1:5" x14ac:dyDescent="0.3">
      <c r="A521" t="s">
        <v>8221</v>
      </c>
      <c r="B521">
        <v>3</v>
      </c>
      <c r="D521" t="s">
        <v>8219</v>
      </c>
      <c r="E521">
        <v>191</v>
      </c>
    </row>
    <row r="522" spans="1:5" x14ac:dyDescent="0.3">
      <c r="A522" t="s">
        <v>8221</v>
      </c>
      <c r="B522">
        <v>7</v>
      </c>
      <c r="D522" t="s">
        <v>8219</v>
      </c>
      <c r="E522">
        <v>45</v>
      </c>
    </row>
    <row r="523" spans="1:5" x14ac:dyDescent="0.3">
      <c r="A523" t="s">
        <v>8221</v>
      </c>
      <c r="B523">
        <v>0</v>
      </c>
      <c r="D523" t="s">
        <v>8219</v>
      </c>
      <c r="E523">
        <v>17</v>
      </c>
    </row>
    <row r="524" spans="1:5" x14ac:dyDescent="0.3">
      <c r="A524" t="s">
        <v>8221</v>
      </c>
      <c r="B524">
        <v>2</v>
      </c>
      <c r="D524" t="s">
        <v>8219</v>
      </c>
      <c r="E524">
        <v>31</v>
      </c>
    </row>
    <row r="525" spans="1:5" x14ac:dyDescent="0.3">
      <c r="A525" t="s">
        <v>8221</v>
      </c>
      <c r="B525">
        <v>23</v>
      </c>
      <c r="D525" t="s">
        <v>8219</v>
      </c>
      <c r="E525">
        <v>50</v>
      </c>
    </row>
    <row r="526" spans="1:5" x14ac:dyDescent="0.3">
      <c r="A526" t="s">
        <v>8221</v>
      </c>
      <c r="B526">
        <v>1</v>
      </c>
      <c r="D526" t="s">
        <v>8219</v>
      </c>
      <c r="E526">
        <v>59</v>
      </c>
    </row>
    <row r="527" spans="1:5" x14ac:dyDescent="0.3">
      <c r="A527" t="s">
        <v>8221</v>
      </c>
      <c r="B527">
        <v>2</v>
      </c>
      <c r="D527" t="s">
        <v>8219</v>
      </c>
      <c r="E527">
        <v>81</v>
      </c>
    </row>
    <row r="528" spans="1:5" x14ac:dyDescent="0.3">
      <c r="A528" t="s">
        <v>8221</v>
      </c>
      <c r="B528">
        <v>3</v>
      </c>
      <c r="D528" t="s">
        <v>8219</v>
      </c>
      <c r="E528">
        <v>508</v>
      </c>
    </row>
    <row r="529" spans="1:5" x14ac:dyDescent="0.3">
      <c r="A529" t="s">
        <v>8221</v>
      </c>
      <c r="B529">
        <v>0</v>
      </c>
      <c r="D529" t="s">
        <v>8219</v>
      </c>
      <c r="E529">
        <v>74</v>
      </c>
    </row>
    <row r="530" spans="1:5" x14ac:dyDescent="0.3">
      <c r="A530" t="s">
        <v>8221</v>
      </c>
      <c r="B530">
        <v>13</v>
      </c>
      <c r="D530" t="s">
        <v>8219</v>
      </c>
      <c r="E530">
        <v>141</v>
      </c>
    </row>
    <row r="531" spans="1:5" x14ac:dyDescent="0.3">
      <c r="A531" t="s">
        <v>8221</v>
      </c>
      <c r="B531">
        <v>1</v>
      </c>
      <c r="D531" t="s">
        <v>8219</v>
      </c>
      <c r="E531">
        <v>711</v>
      </c>
    </row>
    <row r="532" spans="1:5" x14ac:dyDescent="0.3">
      <c r="A532" t="s">
        <v>8221</v>
      </c>
      <c r="B532">
        <v>1</v>
      </c>
      <c r="D532" t="s">
        <v>8219</v>
      </c>
      <c r="E532">
        <v>141</v>
      </c>
    </row>
    <row r="533" spans="1:5" x14ac:dyDescent="0.3">
      <c r="A533" t="s">
        <v>8221</v>
      </c>
      <c r="B533">
        <v>1</v>
      </c>
      <c r="D533" t="s">
        <v>8219</v>
      </c>
      <c r="E533">
        <v>109</v>
      </c>
    </row>
    <row r="534" spans="1:5" x14ac:dyDescent="0.3">
      <c r="A534" t="s">
        <v>8221</v>
      </c>
      <c r="B534">
        <v>6</v>
      </c>
      <c r="D534" t="s">
        <v>8219</v>
      </c>
      <c r="E534">
        <v>361</v>
      </c>
    </row>
    <row r="535" spans="1:5" x14ac:dyDescent="0.3">
      <c r="A535" t="s">
        <v>8221</v>
      </c>
      <c r="B535">
        <v>39</v>
      </c>
      <c r="D535" t="s">
        <v>8219</v>
      </c>
      <c r="E535">
        <v>176</v>
      </c>
    </row>
    <row r="536" spans="1:5" x14ac:dyDescent="0.3">
      <c r="A536" t="s">
        <v>8221</v>
      </c>
      <c r="B536">
        <v>4</v>
      </c>
      <c r="D536" t="s">
        <v>8219</v>
      </c>
      <c r="E536">
        <v>670</v>
      </c>
    </row>
    <row r="537" spans="1:5" x14ac:dyDescent="0.3">
      <c r="A537" t="s">
        <v>8221</v>
      </c>
      <c r="B537">
        <v>1</v>
      </c>
      <c r="D537" t="s">
        <v>8219</v>
      </c>
      <c r="E537">
        <v>96</v>
      </c>
    </row>
    <row r="538" spans="1:5" x14ac:dyDescent="0.3">
      <c r="A538" t="s">
        <v>8221</v>
      </c>
      <c r="B538">
        <v>0</v>
      </c>
      <c r="D538" t="s">
        <v>8219</v>
      </c>
      <c r="E538">
        <v>74</v>
      </c>
    </row>
    <row r="539" spans="1:5" x14ac:dyDescent="0.3">
      <c r="A539" t="s">
        <v>8221</v>
      </c>
      <c r="B539">
        <v>0</v>
      </c>
      <c r="D539" t="s">
        <v>8219</v>
      </c>
      <c r="E539">
        <v>52</v>
      </c>
    </row>
    <row r="540" spans="1:5" x14ac:dyDescent="0.3">
      <c r="A540" t="s">
        <v>8221</v>
      </c>
      <c r="B540">
        <v>0</v>
      </c>
      <c r="D540" t="s">
        <v>8219</v>
      </c>
      <c r="E540">
        <v>105</v>
      </c>
    </row>
    <row r="541" spans="1:5" x14ac:dyDescent="0.3">
      <c r="A541" t="s">
        <v>8221</v>
      </c>
      <c r="B541">
        <v>8</v>
      </c>
      <c r="D541" t="s">
        <v>8219</v>
      </c>
      <c r="E541">
        <v>41</v>
      </c>
    </row>
    <row r="542" spans="1:5" x14ac:dyDescent="0.3">
      <c r="A542" t="s">
        <v>8221</v>
      </c>
      <c r="B542">
        <v>0</v>
      </c>
      <c r="D542" t="s">
        <v>8219</v>
      </c>
      <c r="E542">
        <v>34</v>
      </c>
    </row>
    <row r="543" spans="1:5" x14ac:dyDescent="0.3">
      <c r="A543" t="s">
        <v>8221</v>
      </c>
      <c r="B543">
        <v>1</v>
      </c>
      <c r="D543" t="s">
        <v>8219</v>
      </c>
      <c r="E543">
        <v>66</v>
      </c>
    </row>
    <row r="544" spans="1:5" x14ac:dyDescent="0.3">
      <c r="A544" t="s">
        <v>8221</v>
      </c>
      <c r="B544">
        <v>12</v>
      </c>
      <c r="D544" t="s">
        <v>8219</v>
      </c>
      <c r="E544">
        <v>50</v>
      </c>
    </row>
    <row r="545" spans="1:5" x14ac:dyDescent="0.3">
      <c r="A545" t="s">
        <v>8221</v>
      </c>
      <c r="B545">
        <v>0</v>
      </c>
      <c r="D545" t="s">
        <v>8219</v>
      </c>
      <c r="E545">
        <v>159</v>
      </c>
    </row>
    <row r="546" spans="1:5" x14ac:dyDescent="0.3">
      <c r="A546" t="s">
        <v>8221</v>
      </c>
      <c r="B546">
        <v>3</v>
      </c>
      <c r="D546" t="s">
        <v>8219</v>
      </c>
      <c r="E546">
        <v>182</v>
      </c>
    </row>
    <row r="547" spans="1:5" x14ac:dyDescent="0.3">
      <c r="A547" t="s">
        <v>8221</v>
      </c>
      <c r="B547">
        <v>2</v>
      </c>
      <c r="D547" t="s">
        <v>8219</v>
      </c>
      <c r="E547">
        <v>206</v>
      </c>
    </row>
    <row r="548" spans="1:5" x14ac:dyDescent="0.3">
      <c r="A548" t="s">
        <v>8221</v>
      </c>
      <c r="B548">
        <v>6</v>
      </c>
      <c r="D548" t="s">
        <v>8219</v>
      </c>
      <c r="E548">
        <v>169</v>
      </c>
    </row>
    <row r="549" spans="1:5" x14ac:dyDescent="0.3">
      <c r="A549" t="s">
        <v>8221</v>
      </c>
      <c r="B549">
        <v>0</v>
      </c>
      <c r="D549" t="s">
        <v>8219</v>
      </c>
      <c r="E549">
        <v>31</v>
      </c>
    </row>
    <row r="550" spans="1:5" x14ac:dyDescent="0.3">
      <c r="A550" t="s">
        <v>8221</v>
      </c>
      <c r="B550">
        <v>15</v>
      </c>
      <c r="D550" t="s">
        <v>8219</v>
      </c>
      <c r="E550">
        <v>28</v>
      </c>
    </row>
    <row r="551" spans="1:5" x14ac:dyDescent="0.3">
      <c r="A551" t="s">
        <v>8221</v>
      </c>
      <c r="B551">
        <v>1</v>
      </c>
      <c r="D551" t="s">
        <v>8219</v>
      </c>
      <c r="E551">
        <v>54</v>
      </c>
    </row>
    <row r="552" spans="1:5" x14ac:dyDescent="0.3">
      <c r="A552" t="s">
        <v>8221</v>
      </c>
      <c r="B552">
        <v>3</v>
      </c>
      <c r="D552" t="s">
        <v>8219</v>
      </c>
      <c r="E552">
        <v>467</v>
      </c>
    </row>
    <row r="553" spans="1:5" x14ac:dyDescent="0.3">
      <c r="A553" t="s">
        <v>8221</v>
      </c>
      <c r="B553">
        <v>8</v>
      </c>
      <c r="D553" t="s">
        <v>8219</v>
      </c>
      <c r="E553">
        <v>389</v>
      </c>
    </row>
    <row r="554" spans="1:5" x14ac:dyDescent="0.3">
      <c r="A554" t="s">
        <v>8221</v>
      </c>
      <c r="B554">
        <v>0</v>
      </c>
      <c r="D554" t="s">
        <v>8219</v>
      </c>
      <c r="E554">
        <v>68</v>
      </c>
    </row>
    <row r="555" spans="1:5" x14ac:dyDescent="0.3">
      <c r="A555" t="s">
        <v>8221</v>
      </c>
      <c r="B555">
        <v>3</v>
      </c>
      <c r="D555" t="s">
        <v>8219</v>
      </c>
      <c r="E555">
        <v>413</v>
      </c>
    </row>
    <row r="556" spans="1:5" x14ac:dyDescent="0.3">
      <c r="A556" t="s">
        <v>8221</v>
      </c>
      <c r="B556">
        <v>3</v>
      </c>
      <c r="D556" t="s">
        <v>8219</v>
      </c>
      <c r="E556">
        <v>190</v>
      </c>
    </row>
    <row r="557" spans="1:5" x14ac:dyDescent="0.3">
      <c r="A557" t="s">
        <v>8221</v>
      </c>
      <c r="B557">
        <v>0</v>
      </c>
      <c r="D557" t="s">
        <v>8219</v>
      </c>
      <c r="E557">
        <v>189</v>
      </c>
    </row>
    <row r="558" spans="1:5" x14ac:dyDescent="0.3">
      <c r="A558" t="s">
        <v>8221</v>
      </c>
      <c r="B558">
        <v>19</v>
      </c>
      <c r="D558" t="s">
        <v>8219</v>
      </c>
      <c r="E558">
        <v>130</v>
      </c>
    </row>
    <row r="559" spans="1:5" x14ac:dyDescent="0.3">
      <c r="A559" t="s">
        <v>8221</v>
      </c>
      <c r="B559">
        <v>0</v>
      </c>
      <c r="D559" t="s">
        <v>8219</v>
      </c>
      <c r="E559">
        <v>74</v>
      </c>
    </row>
    <row r="560" spans="1:5" x14ac:dyDescent="0.3">
      <c r="A560" t="s">
        <v>8221</v>
      </c>
      <c r="B560">
        <v>2</v>
      </c>
      <c r="D560" t="s">
        <v>8219</v>
      </c>
      <c r="E560">
        <v>274</v>
      </c>
    </row>
    <row r="561" spans="1:5" x14ac:dyDescent="0.3">
      <c r="A561" t="s">
        <v>8221</v>
      </c>
      <c r="B561">
        <v>0</v>
      </c>
      <c r="D561" t="s">
        <v>8219</v>
      </c>
      <c r="E561">
        <v>22</v>
      </c>
    </row>
    <row r="562" spans="1:5" x14ac:dyDescent="0.3">
      <c r="A562" t="s">
        <v>8221</v>
      </c>
      <c r="B562">
        <v>0</v>
      </c>
      <c r="D562" t="s">
        <v>8219</v>
      </c>
      <c r="E562">
        <v>31</v>
      </c>
    </row>
    <row r="563" spans="1:5" x14ac:dyDescent="0.3">
      <c r="A563" t="s">
        <v>8221</v>
      </c>
      <c r="B563">
        <v>25</v>
      </c>
      <c r="D563" t="s">
        <v>8219</v>
      </c>
      <c r="E563">
        <v>63</v>
      </c>
    </row>
    <row r="564" spans="1:5" x14ac:dyDescent="0.3">
      <c r="A564" t="s">
        <v>8221</v>
      </c>
      <c r="B564">
        <v>8</v>
      </c>
      <c r="D564" t="s">
        <v>8219</v>
      </c>
      <c r="E564">
        <v>20</v>
      </c>
    </row>
    <row r="565" spans="1:5" x14ac:dyDescent="0.3">
      <c r="A565" t="s">
        <v>8221</v>
      </c>
      <c r="B565">
        <v>16</v>
      </c>
      <c r="D565" t="s">
        <v>8219</v>
      </c>
      <c r="E565">
        <v>25</v>
      </c>
    </row>
    <row r="566" spans="1:5" x14ac:dyDescent="0.3">
      <c r="A566" t="s">
        <v>8221</v>
      </c>
      <c r="B566">
        <v>3</v>
      </c>
      <c r="D566" t="s">
        <v>8219</v>
      </c>
      <c r="E566">
        <v>61</v>
      </c>
    </row>
    <row r="567" spans="1:5" x14ac:dyDescent="0.3">
      <c r="A567" t="s">
        <v>8221</v>
      </c>
      <c r="B567">
        <v>3</v>
      </c>
      <c r="D567" t="s">
        <v>8219</v>
      </c>
      <c r="E567">
        <v>52</v>
      </c>
    </row>
    <row r="568" spans="1:5" x14ac:dyDescent="0.3">
      <c r="A568" t="s">
        <v>8221</v>
      </c>
      <c r="B568">
        <v>2</v>
      </c>
      <c r="D568" t="s">
        <v>8219</v>
      </c>
      <c r="E568">
        <v>86</v>
      </c>
    </row>
    <row r="569" spans="1:5" x14ac:dyDescent="0.3">
      <c r="A569" t="s">
        <v>8221</v>
      </c>
      <c r="B569">
        <v>1</v>
      </c>
      <c r="D569" t="s">
        <v>8219</v>
      </c>
      <c r="E569">
        <v>42</v>
      </c>
    </row>
    <row r="570" spans="1:5" x14ac:dyDescent="0.3">
      <c r="A570" t="s">
        <v>8221</v>
      </c>
      <c r="B570">
        <v>0</v>
      </c>
      <c r="D570" t="s">
        <v>8219</v>
      </c>
      <c r="E570">
        <v>52</v>
      </c>
    </row>
    <row r="571" spans="1:5" x14ac:dyDescent="0.3">
      <c r="A571" t="s">
        <v>8221</v>
      </c>
      <c r="B571">
        <v>1</v>
      </c>
      <c r="D571" t="s">
        <v>8219</v>
      </c>
      <c r="E571">
        <v>120</v>
      </c>
    </row>
    <row r="572" spans="1:5" x14ac:dyDescent="0.3">
      <c r="A572" t="s">
        <v>8221</v>
      </c>
      <c r="B572">
        <v>19</v>
      </c>
      <c r="D572" t="s">
        <v>8219</v>
      </c>
      <c r="E572">
        <v>22</v>
      </c>
    </row>
    <row r="573" spans="1:5" x14ac:dyDescent="0.3">
      <c r="A573" t="s">
        <v>8221</v>
      </c>
      <c r="B573">
        <v>9</v>
      </c>
      <c r="D573" t="s">
        <v>8219</v>
      </c>
      <c r="E573">
        <v>64</v>
      </c>
    </row>
    <row r="574" spans="1:5" x14ac:dyDescent="0.3">
      <c r="A574" t="s">
        <v>8221</v>
      </c>
      <c r="B574">
        <v>1</v>
      </c>
      <c r="D574" t="s">
        <v>8219</v>
      </c>
      <c r="E574">
        <v>23</v>
      </c>
    </row>
    <row r="575" spans="1:5" x14ac:dyDescent="0.3">
      <c r="A575" t="s">
        <v>8221</v>
      </c>
      <c r="B575">
        <v>0</v>
      </c>
      <c r="D575" t="s">
        <v>8219</v>
      </c>
      <c r="E575">
        <v>238</v>
      </c>
    </row>
    <row r="576" spans="1:5" x14ac:dyDescent="0.3">
      <c r="A576" t="s">
        <v>8221</v>
      </c>
      <c r="B576">
        <v>1</v>
      </c>
      <c r="D576" t="s">
        <v>8219</v>
      </c>
      <c r="E576">
        <v>33</v>
      </c>
    </row>
    <row r="577" spans="1:5" x14ac:dyDescent="0.3">
      <c r="A577" t="s">
        <v>8221</v>
      </c>
      <c r="B577">
        <v>5</v>
      </c>
      <c r="D577" t="s">
        <v>8219</v>
      </c>
      <c r="E577">
        <v>32</v>
      </c>
    </row>
    <row r="578" spans="1:5" x14ac:dyDescent="0.3">
      <c r="A578" t="s">
        <v>8221</v>
      </c>
      <c r="B578">
        <v>85</v>
      </c>
      <c r="D578" t="s">
        <v>8219</v>
      </c>
      <c r="E578">
        <v>24</v>
      </c>
    </row>
    <row r="579" spans="1:5" x14ac:dyDescent="0.3">
      <c r="A579" t="s">
        <v>8221</v>
      </c>
      <c r="B579">
        <v>3</v>
      </c>
      <c r="D579" t="s">
        <v>8219</v>
      </c>
      <c r="E579">
        <v>29</v>
      </c>
    </row>
    <row r="580" spans="1:5" x14ac:dyDescent="0.3">
      <c r="A580" t="s">
        <v>8221</v>
      </c>
      <c r="B580">
        <v>4</v>
      </c>
      <c r="D580" t="s">
        <v>8219</v>
      </c>
      <c r="E580">
        <v>50</v>
      </c>
    </row>
    <row r="581" spans="1:5" x14ac:dyDescent="0.3">
      <c r="A581" t="s">
        <v>8221</v>
      </c>
      <c r="B581">
        <v>3</v>
      </c>
      <c r="D581" t="s">
        <v>8219</v>
      </c>
      <c r="E581">
        <v>108</v>
      </c>
    </row>
    <row r="582" spans="1:5" x14ac:dyDescent="0.3">
      <c r="A582" t="s">
        <v>8221</v>
      </c>
      <c r="B582">
        <v>5</v>
      </c>
      <c r="D582" t="s">
        <v>8219</v>
      </c>
      <c r="E582">
        <v>139</v>
      </c>
    </row>
    <row r="583" spans="1:5" x14ac:dyDescent="0.3">
      <c r="A583" t="s">
        <v>8221</v>
      </c>
      <c r="B583">
        <v>17</v>
      </c>
      <c r="D583" t="s">
        <v>8219</v>
      </c>
      <c r="E583">
        <v>7</v>
      </c>
    </row>
    <row r="584" spans="1:5" x14ac:dyDescent="0.3">
      <c r="A584" t="s">
        <v>8221</v>
      </c>
      <c r="B584">
        <v>3</v>
      </c>
      <c r="D584" t="s">
        <v>8219</v>
      </c>
      <c r="E584">
        <v>149</v>
      </c>
    </row>
    <row r="585" spans="1:5" x14ac:dyDescent="0.3">
      <c r="A585" t="s">
        <v>8221</v>
      </c>
      <c r="B585">
        <v>2</v>
      </c>
      <c r="D585" t="s">
        <v>8219</v>
      </c>
      <c r="E585">
        <v>31</v>
      </c>
    </row>
    <row r="586" spans="1:5" x14ac:dyDescent="0.3">
      <c r="A586" t="s">
        <v>8221</v>
      </c>
      <c r="B586">
        <v>6</v>
      </c>
      <c r="D586" t="s">
        <v>8219</v>
      </c>
      <c r="E586">
        <v>26</v>
      </c>
    </row>
    <row r="587" spans="1:5" x14ac:dyDescent="0.3">
      <c r="A587" t="s">
        <v>8221</v>
      </c>
      <c r="B587">
        <v>0</v>
      </c>
      <c r="D587" t="s">
        <v>8219</v>
      </c>
      <c r="E587">
        <v>172</v>
      </c>
    </row>
    <row r="588" spans="1:5" x14ac:dyDescent="0.3">
      <c r="A588" t="s">
        <v>8221</v>
      </c>
      <c r="B588">
        <v>1</v>
      </c>
      <c r="D588" t="s">
        <v>8219</v>
      </c>
      <c r="E588">
        <v>78</v>
      </c>
    </row>
    <row r="589" spans="1:5" x14ac:dyDescent="0.3">
      <c r="A589" t="s">
        <v>8221</v>
      </c>
      <c r="B589">
        <v>3</v>
      </c>
      <c r="D589" t="s">
        <v>8219</v>
      </c>
      <c r="E589">
        <v>120</v>
      </c>
    </row>
    <row r="590" spans="1:5" x14ac:dyDescent="0.3">
      <c r="A590" t="s">
        <v>8221</v>
      </c>
      <c r="B590">
        <v>13</v>
      </c>
      <c r="D590" t="s">
        <v>8219</v>
      </c>
      <c r="E590">
        <v>227</v>
      </c>
    </row>
    <row r="591" spans="1:5" x14ac:dyDescent="0.3">
      <c r="A591" t="s">
        <v>8221</v>
      </c>
      <c r="B591">
        <v>1</v>
      </c>
      <c r="D591" t="s">
        <v>8219</v>
      </c>
      <c r="E591">
        <v>42</v>
      </c>
    </row>
    <row r="592" spans="1:5" x14ac:dyDescent="0.3">
      <c r="A592" t="s">
        <v>8221</v>
      </c>
      <c r="B592">
        <v>1</v>
      </c>
      <c r="D592" t="s">
        <v>8219</v>
      </c>
      <c r="E592">
        <v>64</v>
      </c>
    </row>
    <row r="593" spans="1:5" x14ac:dyDescent="0.3">
      <c r="A593" t="s">
        <v>8221</v>
      </c>
      <c r="B593">
        <v>9</v>
      </c>
      <c r="D593" t="s">
        <v>8219</v>
      </c>
      <c r="E593">
        <v>121</v>
      </c>
    </row>
    <row r="594" spans="1:5" x14ac:dyDescent="0.3">
      <c r="A594" t="s">
        <v>8221</v>
      </c>
      <c r="B594">
        <v>0</v>
      </c>
      <c r="D594" t="s">
        <v>8219</v>
      </c>
      <c r="E594">
        <v>87</v>
      </c>
    </row>
    <row r="595" spans="1:5" x14ac:dyDescent="0.3">
      <c r="A595" t="s">
        <v>8221</v>
      </c>
      <c r="B595">
        <v>2</v>
      </c>
      <c r="D595" t="s">
        <v>8219</v>
      </c>
      <c r="E595">
        <v>65</v>
      </c>
    </row>
    <row r="596" spans="1:5" x14ac:dyDescent="0.3">
      <c r="A596" t="s">
        <v>8221</v>
      </c>
      <c r="B596">
        <v>1</v>
      </c>
      <c r="D596" t="s">
        <v>8219</v>
      </c>
      <c r="E596">
        <v>49</v>
      </c>
    </row>
    <row r="597" spans="1:5" x14ac:dyDescent="0.3">
      <c r="A597" t="s">
        <v>8221</v>
      </c>
      <c r="B597">
        <v>10</v>
      </c>
      <c r="D597" t="s">
        <v>8219</v>
      </c>
      <c r="E597">
        <v>19</v>
      </c>
    </row>
    <row r="598" spans="1:5" x14ac:dyDescent="0.3">
      <c r="A598" t="s">
        <v>8221</v>
      </c>
      <c r="B598">
        <v>3</v>
      </c>
      <c r="D598" t="s">
        <v>8219</v>
      </c>
      <c r="E598">
        <v>81</v>
      </c>
    </row>
    <row r="599" spans="1:5" x14ac:dyDescent="0.3">
      <c r="A599" t="s">
        <v>8221</v>
      </c>
      <c r="B599">
        <v>2</v>
      </c>
      <c r="D599" t="s">
        <v>8219</v>
      </c>
      <c r="E599">
        <v>264</v>
      </c>
    </row>
    <row r="600" spans="1:5" x14ac:dyDescent="0.3">
      <c r="A600" t="s">
        <v>8221</v>
      </c>
      <c r="B600">
        <v>2</v>
      </c>
      <c r="D600" t="s">
        <v>8219</v>
      </c>
      <c r="E600">
        <v>25</v>
      </c>
    </row>
    <row r="601" spans="1:5" x14ac:dyDescent="0.3">
      <c r="A601" t="s">
        <v>8221</v>
      </c>
      <c r="B601">
        <v>1</v>
      </c>
      <c r="D601" t="s">
        <v>8219</v>
      </c>
      <c r="E601">
        <v>5</v>
      </c>
    </row>
    <row r="602" spans="1:5" x14ac:dyDescent="0.3">
      <c r="A602" t="s">
        <v>8221</v>
      </c>
      <c r="B602">
        <v>14</v>
      </c>
      <c r="D602" t="s">
        <v>8219</v>
      </c>
      <c r="E602">
        <v>144</v>
      </c>
    </row>
    <row r="603" spans="1:5" x14ac:dyDescent="0.3">
      <c r="A603" t="s">
        <v>8221</v>
      </c>
      <c r="B603">
        <v>0</v>
      </c>
      <c r="D603" t="s">
        <v>8219</v>
      </c>
      <c r="E603">
        <v>92</v>
      </c>
    </row>
    <row r="604" spans="1:5" x14ac:dyDescent="0.3">
      <c r="A604" t="s">
        <v>8221</v>
      </c>
      <c r="B604">
        <v>0</v>
      </c>
      <c r="D604" t="s">
        <v>8219</v>
      </c>
      <c r="E604">
        <v>147</v>
      </c>
    </row>
    <row r="605" spans="1:5" x14ac:dyDescent="0.3">
      <c r="A605" t="s">
        <v>8221</v>
      </c>
      <c r="B605">
        <v>4</v>
      </c>
      <c r="D605" t="s">
        <v>8219</v>
      </c>
      <c r="E605">
        <v>90</v>
      </c>
    </row>
    <row r="606" spans="1:5" x14ac:dyDescent="0.3">
      <c r="A606" t="s">
        <v>8221</v>
      </c>
      <c r="B606">
        <v>3</v>
      </c>
      <c r="D606" t="s">
        <v>8219</v>
      </c>
      <c r="E606">
        <v>87</v>
      </c>
    </row>
    <row r="607" spans="1:5" x14ac:dyDescent="0.3">
      <c r="A607" t="s">
        <v>8221</v>
      </c>
      <c r="B607">
        <v>0</v>
      </c>
      <c r="D607" t="s">
        <v>8219</v>
      </c>
      <c r="E607">
        <v>406</v>
      </c>
    </row>
    <row r="608" spans="1:5" x14ac:dyDescent="0.3">
      <c r="A608" t="s">
        <v>8221</v>
      </c>
      <c r="B608">
        <v>5</v>
      </c>
      <c r="D608" t="s">
        <v>8219</v>
      </c>
      <c r="E608">
        <v>20</v>
      </c>
    </row>
    <row r="609" spans="1:5" x14ac:dyDescent="0.3">
      <c r="A609" t="s">
        <v>8221</v>
      </c>
      <c r="B609">
        <v>47</v>
      </c>
      <c r="D609" t="s">
        <v>8219</v>
      </c>
      <c r="E609">
        <v>70</v>
      </c>
    </row>
    <row r="610" spans="1:5" x14ac:dyDescent="0.3">
      <c r="A610" t="s">
        <v>8221</v>
      </c>
      <c r="B610">
        <v>0</v>
      </c>
      <c r="D610" t="s">
        <v>8219</v>
      </c>
      <c r="E610">
        <v>16</v>
      </c>
    </row>
    <row r="611" spans="1:5" x14ac:dyDescent="0.3">
      <c r="A611" t="s">
        <v>8221</v>
      </c>
      <c r="B611">
        <v>10</v>
      </c>
      <c r="D611" t="s">
        <v>8219</v>
      </c>
      <c r="E611">
        <v>52</v>
      </c>
    </row>
    <row r="612" spans="1:5" x14ac:dyDescent="0.3">
      <c r="A612" t="s">
        <v>8221</v>
      </c>
      <c r="B612">
        <v>11</v>
      </c>
      <c r="D612" t="s">
        <v>8219</v>
      </c>
      <c r="E612">
        <v>66</v>
      </c>
    </row>
    <row r="613" spans="1:5" x14ac:dyDescent="0.3">
      <c r="A613" t="s">
        <v>8221</v>
      </c>
      <c r="B613">
        <v>2</v>
      </c>
      <c r="D613" t="s">
        <v>8219</v>
      </c>
      <c r="E613">
        <v>109</v>
      </c>
    </row>
    <row r="614" spans="1:5" x14ac:dyDescent="0.3">
      <c r="A614" t="s">
        <v>8221</v>
      </c>
      <c r="B614">
        <v>2</v>
      </c>
      <c r="D614" t="s">
        <v>8219</v>
      </c>
      <c r="E614">
        <v>168</v>
      </c>
    </row>
    <row r="615" spans="1:5" x14ac:dyDescent="0.3">
      <c r="A615" t="s">
        <v>8221</v>
      </c>
      <c r="B615">
        <v>22</v>
      </c>
      <c r="D615" t="s">
        <v>8219</v>
      </c>
      <c r="E615">
        <v>31</v>
      </c>
    </row>
    <row r="616" spans="1:5" x14ac:dyDescent="0.3">
      <c r="A616" t="s">
        <v>8221</v>
      </c>
      <c r="B616">
        <v>8</v>
      </c>
      <c r="D616" t="s">
        <v>8219</v>
      </c>
      <c r="E616">
        <v>133</v>
      </c>
    </row>
    <row r="617" spans="1:5" x14ac:dyDescent="0.3">
      <c r="A617" t="s">
        <v>8221</v>
      </c>
      <c r="B617">
        <v>6</v>
      </c>
      <c r="D617" t="s">
        <v>8219</v>
      </c>
      <c r="E617">
        <v>151</v>
      </c>
    </row>
    <row r="618" spans="1:5" x14ac:dyDescent="0.3">
      <c r="A618" t="s">
        <v>8221</v>
      </c>
      <c r="B618">
        <v>1</v>
      </c>
      <c r="D618" t="s">
        <v>8219</v>
      </c>
      <c r="E618">
        <v>5</v>
      </c>
    </row>
    <row r="619" spans="1:5" x14ac:dyDescent="0.3">
      <c r="A619" t="s">
        <v>8221</v>
      </c>
      <c r="B619">
        <v>3</v>
      </c>
      <c r="D619" t="s">
        <v>8219</v>
      </c>
      <c r="E619">
        <v>73</v>
      </c>
    </row>
    <row r="620" spans="1:5" x14ac:dyDescent="0.3">
      <c r="A620" t="s">
        <v>8221</v>
      </c>
      <c r="B620">
        <v>0</v>
      </c>
      <c r="D620" t="s">
        <v>8219</v>
      </c>
      <c r="E620">
        <v>148</v>
      </c>
    </row>
    <row r="621" spans="1:5" x14ac:dyDescent="0.3">
      <c r="A621" t="s">
        <v>8221</v>
      </c>
      <c r="B621">
        <v>0</v>
      </c>
      <c r="D621" t="s">
        <v>8219</v>
      </c>
      <c r="E621">
        <v>93</v>
      </c>
    </row>
    <row r="622" spans="1:5" x14ac:dyDescent="0.3">
      <c r="A622" t="s">
        <v>8221</v>
      </c>
      <c r="B622">
        <v>0</v>
      </c>
      <c r="D622" t="s">
        <v>8219</v>
      </c>
      <c r="E622">
        <v>63</v>
      </c>
    </row>
    <row r="623" spans="1:5" x14ac:dyDescent="0.3">
      <c r="A623" t="s">
        <v>8221</v>
      </c>
      <c r="B623">
        <v>0</v>
      </c>
      <c r="D623" t="s">
        <v>8219</v>
      </c>
      <c r="E623">
        <v>134</v>
      </c>
    </row>
    <row r="624" spans="1:5" x14ac:dyDescent="0.3">
      <c r="A624" t="s">
        <v>8221</v>
      </c>
      <c r="B624">
        <v>0</v>
      </c>
      <c r="D624" t="s">
        <v>8219</v>
      </c>
      <c r="E624">
        <v>14</v>
      </c>
    </row>
    <row r="625" spans="1:5" x14ac:dyDescent="0.3">
      <c r="A625" t="s">
        <v>8221</v>
      </c>
      <c r="B625">
        <v>3</v>
      </c>
      <c r="D625" t="s">
        <v>8219</v>
      </c>
      <c r="E625">
        <v>78</v>
      </c>
    </row>
    <row r="626" spans="1:5" x14ac:dyDescent="0.3">
      <c r="A626" t="s">
        <v>8221</v>
      </c>
      <c r="B626">
        <v>0</v>
      </c>
      <c r="D626" t="s">
        <v>8219</v>
      </c>
      <c r="E626">
        <v>112</v>
      </c>
    </row>
    <row r="627" spans="1:5" x14ac:dyDescent="0.3">
      <c r="A627" t="s">
        <v>8221</v>
      </c>
      <c r="B627">
        <v>0</v>
      </c>
      <c r="D627" t="s">
        <v>8219</v>
      </c>
      <c r="E627">
        <v>34</v>
      </c>
    </row>
    <row r="628" spans="1:5" x14ac:dyDescent="0.3">
      <c r="A628" t="s">
        <v>8221</v>
      </c>
      <c r="B628">
        <v>1</v>
      </c>
      <c r="D628" t="s">
        <v>8219</v>
      </c>
      <c r="E628">
        <v>19</v>
      </c>
    </row>
    <row r="629" spans="1:5" x14ac:dyDescent="0.3">
      <c r="A629" t="s">
        <v>8221</v>
      </c>
      <c r="B629">
        <v>6</v>
      </c>
      <c r="D629" t="s">
        <v>8219</v>
      </c>
      <c r="E629">
        <v>13</v>
      </c>
    </row>
    <row r="630" spans="1:5" x14ac:dyDescent="0.3">
      <c r="A630" t="s">
        <v>8221</v>
      </c>
      <c r="B630">
        <v>1</v>
      </c>
      <c r="D630" t="s">
        <v>8219</v>
      </c>
      <c r="E630">
        <v>104</v>
      </c>
    </row>
    <row r="631" spans="1:5" x14ac:dyDescent="0.3">
      <c r="A631" t="s">
        <v>8221</v>
      </c>
      <c r="B631">
        <v>2</v>
      </c>
      <c r="D631" t="s">
        <v>8219</v>
      </c>
      <c r="E631">
        <v>52</v>
      </c>
    </row>
    <row r="632" spans="1:5" x14ac:dyDescent="0.3">
      <c r="A632" t="s">
        <v>8221</v>
      </c>
      <c r="B632">
        <v>0</v>
      </c>
      <c r="D632" t="s">
        <v>8219</v>
      </c>
      <c r="E632">
        <v>17</v>
      </c>
    </row>
    <row r="633" spans="1:5" x14ac:dyDescent="0.3">
      <c r="A633" t="s">
        <v>8221</v>
      </c>
      <c r="B633">
        <v>3</v>
      </c>
      <c r="D633" t="s">
        <v>8219</v>
      </c>
      <c r="E633">
        <v>82</v>
      </c>
    </row>
    <row r="634" spans="1:5" x14ac:dyDescent="0.3">
      <c r="A634" t="s">
        <v>8221</v>
      </c>
      <c r="B634">
        <v>3</v>
      </c>
      <c r="D634" t="s">
        <v>8219</v>
      </c>
      <c r="E634">
        <v>73</v>
      </c>
    </row>
    <row r="635" spans="1:5" x14ac:dyDescent="0.3">
      <c r="A635" t="s">
        <v>8221</v>
      </c>
      <c r="B635">
        <v>0</v>
      </c>
      <c r="D635" t="s">
        <v>8219</v>
      </c>
      <c r="E635">
        <v>158</v>
      </c>
    </row>
    <row r="636" spans="1:5" x14ac:dyDescent="0.3">
      <c r="A636" t="s">
        <v>8221</v>
      </c>
      <c r="B636">
        <v>6</v>
      </c>
      <c r="D636" t="s">
        <v>8219</v>
      </c>
      <c r="E636">
        <v>65</v>
      </c>
    </row>
    <row r="637" spans="1:5" x14ac:dyDescent="0.3">
      <c r="A637" t="s">
        <v>8221</v>
      </c>
      <c r="B637">
        <v>0</v>
      </c>
      <c r="D637" t="s">
        <v>8219</v>
      </c>
      <c r="E637">
        <v>184</v>
      </c>
    </row>
    <row r="638" spans="1:5" x14ac:dyDescent="0.3">
      <c r="A638" t="s">
        <v>8221</v>
      </c>
      <c r="B638">
        <v>19</v>
      </c>
      <c r="D638" t="s">
        <v>8219</v>
      </c>
      <c r="E638">
        <v>34</v>
      </c>
    </row>
    <row r="639" spans="1:5" x14ac:dyDescent="0.3">
      <c r="A639" t="s">
        <v>8221</v>
      </c>
      <c r="B639">
        <v>1</v>
      </c>
      <c r="D639" t="s">
        <v>8219</v>
      </c>
      <c r="E639">
        <v>240</v>
      </c>
    </row>
    <row r="640" spans="1:5" x14ac:dyDescent="0.3">
      <c r="A640" t="s">
        <v>8221</v>
      </c>
      <c r="B640">
        <v>2</v>
      </c>
      <c r="D640" t="s">
        <v>8219</v>
      </c>
      <c r="E640">
        <v>113</v>
      </c>
    </row>
    <row r="641" spans="1:5" x14ac:dyDescent="0.3">
      <c r="A641" t="s">
        <v>8221</v>
      </c>
      <c r="B641">
        <v>0</v>
      </c>
      <c r="D641" t="s">
        <v>8219</v>
      </c>
      <c r="E641">
        <v>66</v>
      </c>
    </row>
    <row r="642" spans="1:5" x14ac:dyDescent="0.3">
      <c r="A642" t="s">
        <v>8221</v>
      </c>
      <c r="B642">
        <v>11</v>
      </c>
      <c r="D642" t="s">
        <v>8219</v>
      </c>
      <c r="E642">
        <v>340</v>
      </c>
    </row>
    <row r="643" spans="1:5" x14ac:dyDescent="0.3">
      <c r="A643" t="s">
        <v>8221</v>
      </c>
      <c r="B643">
        <v>0</v>
      </c>
      <c r="D643" t="s">
        <v>8219</v>
      </c>
      <c r="E643">
        <v>150</v>
      </c>
    </row>
    <row r="644" spans="1:5" x14ac:dyDescent="0.3">
      <c r="A644" t="s">
        <v>8221</v>
      </c>
      <c r="B644">
        <v>0</v>
      </c>
      <c r="D644" t="s">
        <v>8219</v>
      </c>
      <c r="E644">
        <v>25</v>
      </c>
    </row>
    <row r="645" spans="1:5" x14ac:dyDescent="0.3">
      <c r="A645" t="s">
        <v>8221</v>
      </c>
      <c r="B645">
        <v>1</v>
      </c>
      <c r="D645" t="s">
        <v>8219</v>
      </c>
      <c r="E645">
        <v>234</v>
      </c>
    </row>
    <row r="646" spans="1:5" x14ac:dyDescent="0.3">
      <c r="A646" t="s">
        <v>8221</v>
      </c>
      <c r="B646">
        <v>3</v>
      </c>
      <c r="D646" t="s">
        <v>8219</v>
      </c>
      <c r="E646">
        <v>2602</v>
      </c>
    </row>
    <row r="647" spans="1:5" x14ac:dyDescent="0.3">
      <c r="A647" t="s">
        <v>8221</v>
      </c>
      <c r="B647">
        <v>1</v>
      </c>
      <c r="D647" t="s">
        <v>8219</v>
      </c>
      <c r="E647">
        <v>248</v>
      </c>
    </row>
    <row r="648" spans="1:5" x14ac:dyDescent="0.3">
      <c r="A648" t="s">
        <v>8221</v>
      </c>
      <c r="B648">
        <v>15</v>
      </c>
      <c r="D648" t="s">
        <v>8219</v>
      </c>
      <c r="E648">
        <v>600</v>
      </c>
    </row>
    <row r="649" spans="1:5" x14ac:dyDescent="0.3">
      <c r="A649" t="s">
        <v>8221</v>
      </c>
      <c r="B649">
        <v>2</v>
      </c>
      <c r="D649" t="s">
        <v>8219</v>
      </c>
      <c r="E649">
        <v>293</v>
      </c>
    </row>
    <row r="650" spans="1:5" x14ac:dyDescent="0.3">
      <c r="A650" t="s">
        <v>8221</v>
      </c>
      <c r="B650">
        <v>1</v>
      </c>
      <c r="D650" t="s">
        <v>8219</v>
      </c>
      <c r="E650">
        <v>321</v>
      </c>
    </row>
    <row r="651" spans="1:5" x14ac:dyDescent="0.3">
      <c r="A651" t="s">
        <v>8221</v>
      </c>
      <c r="B651">
        <v>1</v>
      </c>
      <c r="D651" t="s">
        <v>8219</v>
      </c>
      <c r="E651">
        <v>81</v>
      </c>
    </row>
    <row r="652" spans="1:5" x14ac:dyDescent="0.3">
      <c r="A652" t="s">
        <v>8221</v>
      </c>
      <c r="B652">
        <v>0</v>
      </c>
      <c r="D652" t="s">
        <v>8219</v>
      </c>
      <c r="E652">
        <v>343</v>
      </c>
    </row>
    <row r="653" spans="1:5" x14ac:dyDescent="0.3">
      <c r="A653" t="s">
        <v>8221</v>
      </c>
      <c r="B653">
        <v>1</v>
      </c>
      <c r="D653" t="s">
        <v>8219</v>
      </c>
      <c r="E653">
        <v>336</v>
      </c>
    </row>
    <row r="654" spans="1:5" x14ac:dyDescent="0.3">
      <c r="A654" t="s">
        <v>8221</v>
      </c>
      <c r="B654">
        <v>11</v>
      </c>
      <c r="D654" t="s">
        <v>8219</v>
      </c>
      <c r="E654">
        <v>47</v>
      </c>
    </row>
    <row r="655" spans="1:5" x14ac:dyDescent="0.3">
      <c r="A655" t="s">
        <v>8221</v>
      </c>
      <c r="B655">
        <v>0</v>
      </c>
      <c r="D655" t="s">
        <v>8219</v>
      </c>
      <c r="E655">
        <v>76</v>
      </c>
    </row>
    <row r="656" spans="1:5" x14ac:dyDescent="0.3">
      <c r="A656" t="s">
        <v>8221</v>
      </c>
      <c r="B656">
        <v>1</v>
      </c>
      <c r="D656" t="s">
        <v>8219</v>
      </c>
      <c r="E656">
        <v>441</v>
      </c>
    </row>
    <row r="657" spans="1:5" x14ac:dyDescent="0.3">
      <c r="A657" t="s">
        <v>8221</v>
      </c>
      <c r="B657">
        <v>6</v>
      </c>
      <c r="D657" t="s">
        <v>8219</v>
      </c>
      <c r="E657">
        <v>916</v>
      </c>
    </row>
    <row r="658" spans="1:5" x14ac:dyDescent="0.3">
      <c r="A658" t="s">
        <v>8221</v>
      </c>
      <c r="B658">
        <v>7</v>
      </c>
      <c r="D658" t="s">
        <v>8219</v>
      </c>
      <c r="E658">
        <v>369</v>
      </c>
    </row>
    <row r="659" spans="1:5" x14ac:dyDescent="0.3">
      <c r="A659" t="s">
        <v>8221</v>
      </c>
      <c r="B659">
        <v>0</v>
      </c>
      <c r="D659" t="s">
        <v>8219</v>
      </c>
      <c r="E659">
        <v>20242</v>
      </c>
    </row>
    <row r="660" spans="1:5" x14ac:dyDescent="0.3">
      <c r="A660" t="s">
        <v>8221</v>
      </c>
      <c r="B660">
        <v>16</v>
      </c>
      <c r="D660" t="s">
        <v>8219</v>
      </c>
      <c r="E660">
        <v>71</v>
      </c>
    </row>
    <row r="661" spans="1:5" x14ac:dyDescent="0.3">
      <c r="A661" t="s">
        <v>8221</v>
      </c>
      <c r="B661">
        <v>0</v>
      </c>
      <c r="D661" t="s">
        <v>8219</v>
      </c>
      <c r="E661">
        <v>635</v>
      </c>
    </row>
    <row r="662" spans="1:5" x14ac:dyDescent="0.3">
      <c r="A662" t="s">
        <v>8221</v>
      </c>
      <c r="B662">
        <v>0</v>
      </c>
      <c r="D662" t="s">
        <v>8219</v>
      </c>
      <c r="E662">
        <v>885</v>
      </c>
    </row>
    <row r="663" spans="1:5" x14ac:dyDescent="0.3">
      <c r="A663" t="s">
        <v>8221</v>
      </c>
      <c r="B663">
        <v>0</v>
      </c>
      <c r="D663" t="s">
        <v>8219</v>
      </c>
      <c r="E663">
        <v>329</v>
      </c>
    </row>
    <row r="664" spans="1:5" x14ac:dyDescent="0.3">
      <c r="A664" t="s">
        <v>8221</v>
      </c>
      <c r="B664">
        <v>12</v>
      </c>
      <c r="D664" t="s">
        <v>8219</v>
      </c>
      <c r="E664">
        <v>71</v>
      </c>
    </row>
    <row r="665" spans="1:5" x14ac:dyDescent="0.3">
      <c r="A665" t="s">
        <v>8221</v>
      </c>
      <c r="B665">
        <v>1</v>
      </c>
      <c r="D665" t="s">
        <v>8219</v>
      </c>
      <c r="E665">
        <v>269</v>
      </c>
    </row>
    <row r="666" spans="1:5" x14ac:dyDescent="0.3">
      <c r="A666" t="s">
        <v>8221</v>
      </c>
      <c r="B666">
        <v>3</v>
      </c>
      <c r="D666" t="s">
        <v>8219</v>
      </c>
      <c r="E666">
        <v>345</v>
      </c>
    </row>
    <row r="667" spans="1:5" x14ac:dyDescent="0.3">
      <c r="A667" t="s">
        <v>8221</v>
      </c>
      <c r="B667">
        <v>1</v>
      </c>
      <c r="D667" t="s">
        <v>8219</v>
      </c>
      <c r="E667">
        <v>43</v>
      </c>
    </row>
    <row r="668" spans="1:5" x14ac:dyDescent="0.3">
      <c r="A668" t="s">
        <v>8221</v>
      </c>
      <c r="B668">
        <v>4</v>
      </c>
      <c r="D668" t="s">
        <v>8219</v>
      </c>
      <c r="E668">
        <v>33</v>
      </c>
    </row>
    <row r="669" spans="1:5" x14ac:dyDescent="0.3">
      <c r="A669" t="s">
        <v>8221</v>
      </c>
      <c r="B669">
        <v>1</v>
      </c>
      <c r="D669" t="s">
        <v>8219</v>
      </c>
      <c r="E669">
        <v>211</v>
      </c>
    </row>
    <row r="670" spans="1:5" x14ac:dyDescent="0.3">
      <c r="A670" t="s">
        <v>8221</v>
      </c>
      <c r="B670">
        <v>3</v>
      </c>
      <c r="D670" t="s">
        <v>8219</v>
      </c>
      <c r="E670">
        <v>196</v>
      </c>
    </row>
    <row r="671" spans="1:5" x14ac:dyDescent="0.3">
      <c r="A671" t="s">
        <v>8221</v>
      </c>
      <c r="B671">
        <v>1</v>
      </c>
      <c r="D671" t="s">
        <v>8219</v>
      </c>
      <c r="E671">
        <v>405</v>
      </c>
    </row>
    <row r="672" spans="1:5" x14ac:dyDescent="0.3">
      <c r="A672" t="s">
        <v>8221</v>
      </c>
      <c r="B672">
        <v>0</v>
      </c>
      <c r="D672" t="s">
        <v>8219</v>
      </c>
      <c r="E672">
        <v>206</v>
      </c>
    </row>
    <row r="673" spans="1:5" x14ac:dyDescent="0.3">
      <c r="A673" t="s">
        <v>8221</v>
      </c>
      <c r="B673">
        <v>12</v>
      </c>
      <c r="D673" t="s">
        <v>8219</v>
      </c>
      <c r="E673">
        <v>335</v>
      </c>
    </row>
    <row r="674" spans="1:5" x14ac:dyDescent="0.3">
      <c r="A674" t="s">
        <v>8221</v>
      </c>
      <c r="B674">
        <v>0</v>
      </c>
      <c r="D674" t="s">
        <v>8219</v>
      </c>
      <c r="E674">
        <v>215</v>
      </c>
    </row>
    <row r="675" spans="1:5" x14ac:dyDescent="0.3">
      <c r="A675" t="s">
        <v>8221</v>
      </c>
      <c r="B675">
        <v>1</v>
      </c>
      <c r="D675" t="s">
        <v>8219</v>
      </c>
      <c r="E675">
        <v>176</v>
      </c>
    </row>
    <row r="676" spans="1:5" x14ac:dyDescent="0.3">
      <c r="A676" t="s">
        <v>8221</v>
      </c>
      <c r="B676">
        <v>0</v>
      </c>
      <c r="D676" t="s">
        <v>8219</v>
      </c>
      <c r="E676">
        <v>555</v>
      </c>
    </row>
    <row r="677" spans="1:5" x14ac:dyDescent="0.3">
      <c r="A677" t="s">
        <v>8221</v>
      </c>
      <c r="B677">
        <v>0</v>
      </c>
      <c r="D677" t="s">
        <v>8219</v>
      </c>
      <c r="E677">
        <v>116</v>
      </c>
    </row>
    <row r="678" spans="1:5" x14ac:dyDescent="0.3">
      <c r="A678" t="s">
        <v>8221</v>
      </c>
      <c r="B678">
        <v>2</v>
      </c>
      <c r="D678" t="s">
        <v>8219</v>
      </c>
      <c r="E678">
        <v>615</v>
      </c>
    </row>
    <row r="679" spans="1:5" x14ac:dyDescent="0.3">
      <c r="A679" t="s">
        <v>8221</v>
      </c>
      <c r="B679">
        <v>92</v>
      </c>
      <c r="D679" t="s">
        <v>8219</v>
      </c>
      <c r="E679">
        <v>236</v>
      </c>
    </row>
    <row r="680" spans="1:5" x14ac:dyDescent="0.3">
      <c r="A680" t="s">
        <v>8221</v>
      </c>
      <c r="B680">
        <v>0</v>
      </c>
      <c r="D680" t="s">
        <v>8219</v>
      </c>
      <c r="E680">
        <v>145</v>
      </c>
    </row>
    <row r="681" spans="1:5" x14ac:dyDescent="0.3">
      <c r="A681" t="s">
        <v>8221</v>
      </c>
      <c r="B681">
        <v>3</v>
      </c>
      <c r="D681" t="s">
        <v>8219</v>
      </c>
      <c r="E681">
        <v>167</v>
      </c>
    </row>
    <row r="682" spans="1:5" x14ac:dyDescent="0.3">
      <c r="A682" t="s">
        <v>8221</v>
      </c>
      <c r="B682">
        <v>10</v>
      </c>
      <c r="D682" t="s">
        <v>8219</v>
      </c>
      <c r="E682">
        <v>235</v>
      </c>
    </row>
    <row r="683" spans="1:5" x14ac:dyDescent="0.3">
      <c r="A683" t="s">
        <v>8221</v>
      </c>
      <c r="B683">
        <v>7</v>
      </c>
      <c r="D683" t="s">
        <v>8219</v>
      </c>
      <c r="E683">
        <v>452</v>
      </c>
    </row>
    <row r="684" spans="1:5" x14ac:dyDescent="0.3">
      <c r="A684" t="s">
        <v>8221</v>
      </c>
      <c r="B684">
        <v>3</v>
      </c>
      <c r="D684" t="s">
        <v>8219</v>
      </c>
      <c r="E684">
        <v>241</v>
      </c>
    </row>
    <row r="685" spans="1:5" x14ac:dyDescent="0.3">
      <c r="A685" t="s">
        <v>8221</v>
      </c>
      <c r="B685">
        <v>0</v>
      </c>
      <c r="D685" t="s">
        <v>8219</v>
      </c>
      <c r="E685">
        <v>28</v>
      </c>
    </row>
    <row r="686" spans="1:5" x14ac:dyDescent="0.3">
      <c r="A686" t="s">
        <v>8221</v>
      </c>
      <c r="B686">
        <v>1</v>
      </c>
      <c r="D686" t="s">
        <v>8219</v>
      </c>
      <c r="E686">
        <v>140</v>
      </c>
    </row>
    <row r="687" spans="1:5" x14ac:dyDescent="0.3">
      <c r="A687" t="s">
        <v>8221</v>
      </c>
      <c r="B687">
        <v>0</v>
      </c>
      <c r="D687" t="s">
        <v>8219</v>
      </c>
      <c r="E687">
        <v>280</v>
      </c>
    </row>
    <row r="688" spans="1:5" x14ac:dyDescent="0.3">
      <c r="A688" t="s">
        <v>8221</v>
      </c>
      <c r="B688">
        <v>9</v>
      </c>
      <c r="D688" t="s">
        <v>8219</v>
      </c>
      <c r="E688">
        <v>70</v>
      </c>
    </row>
    <row r="689" spans="1:5" x14ac:dyDescent="0.3">
      <c r="A689" t="s">
        <v>8221</v>
      </c>
      <c r="B689">
        <v>2</v>
      </c>
      <c r="D689" t="s">
        <v>8219</v>
      </c>
      <c r="E689">
        <v>160</v>
      </c>
    </row>
    <row r="690" spans="1:5" x14ac:dyDescent="0.3">
      <c r="A690" t="s">
        <v>8221</v>
      </c>
      <c r="B690">
        <v>1</v>
      </c>
      <c r="D690" t="s">
        <v>8219</v>
      </c>
      <c r="E690">
        <v>141</v>
      </c>
    </row>
    <row r="691" spans="1:5" x14ac:dyDescent="0.3">
      <c r="A691" t="s">
        <v>8221</v>
      </c>
      <c r="B691">
        <v>2</v>
      </c>
      <c r="D691" t="s">
        <v>8219</v>
      </c>
      <c r="E691">
        <v>874</v>
      </c>
    </row>
    <row r="692" spans="1:5" x14ac:dyDescent="0.3">
      <c r="A692" t="s">
        <v>8221</v>
      </c>
      <c r="B692">
        <v>11</v>
      </c>
      <c r="D692" t="s">
        <v>8219</v>
      </c>
      <c r="E692">
        <v>73</v>
      </c>
    </row>
    <row r="693" spans="1:5" x14ac:dyDescent="0.3">
      <c r="A693" t="s">
        <v>8221</v>
      </c>
      <c r="B693">
        <v>0</v>
      </c>
      <c r="D693" t="s">
        <v>8219</v>
      </c>
      <c r="E693">
        <v>294</v>
      </c>
    </row>
    <row r="694" spans="1:5" x14ac:dyDescent="0.3">
      <c r="A694" t="s">
        <v>8221</v>
      </c>
      <c r="B694">
        <v>0</v>
      </c>
      <c r="D694" t="s">
        <v>8219</v>
      </c>
      <c r="E694">
        <v>740</v>
      </c>
    </row>
    <row r="695" spans="1:5" x14ac:dyDescent="0.3">
      <c r="A695" t="s">
        <v>8221</v>
      </c>
      <c r="B695">
        <v>9</v>
      </c>
      <c r="D695" t="s">
        <v>8219</v>
      </c>
      <c r="E695">
        <v>369</v>
      </c>
    </row>
    <row r="696" spans="1:5" x14ac:dyDescent="0.3">
      <c r="A696" t="s">
        <v>8221</v>
      </c>
      <c r="B696">
        <v>0</v>
      </c>
      <c r="D696" t="s">
        <v>8219</v>
      </c>
      <c r="E696">
        <v>110</v>
      </c>
    </row>
    <row r="697" spans="1:5" x14ac:dyDescent="0.3">
      <c r="A697" t="s">
        <v>8221</v>
      </c>
      <c r="B697">
        <v>4</v>
      </c>
      <c r="D697" t="s">
        <v>8219</v>
      </c>
      <c r="E697">
        <v>455</v>
      </c>
    </row>
    <row r="698" spans="1:5" x14ac:dyDescent="0.3">
      <c r="A698" t="s">
        <v>8221</v>
      </c>
      <c r="B698">
        <v>1</v>
      </c>
      <c r="D698" t="s">
        <v>8219</v>
      </c>
      <c r="E698">
        <v>224</v>
      </c>
    </row>
    <row r="699" spans="1:5" x14ac:dyDescent="0.3">
      <c r="A699" t="s">
        <v>8221</v>
      </c>
      <c r="B699">
        <v>2</v>
      </c>
      <c r="D699" t="s">
        <v>8219</v>
      </c>
      <c r="E699">
        <v>46</v>
      </c>
    </row>
    <row r="700" spans="1:5" x14ac:dyDescent="0.3">
      <c r="A700" t="s">
        <v>8221</v>
      </c>
      <c r="B700">
        <v>0</v>
      </c>
      <c r="D700" t="s">
        <v>8219</v>
      </c>
      <c r="E700">
        <v>284</v>
      </c>
    </row>
    <row r="701" spans="1:5" x14ac:dyDescent="0.3">
      <c r="A701" t="s">
        <v>8221</v>
      </c>
      <c r="B701">
        <v>1</v>
      </c>
      <c r="D701" t="s">
        <v>8219</v>
      </c>
      <c r="E701">
        <v>98</v>
      </c>
    </row>
    <row r="702" spans="1:5" x14ac:dyDescent="0.3">
      <c r="A702" t="s">
        <v>8221</v>
      </c>
      <c r="B702">
        <v>17</v>
      </c>
      <c r="D702" t="s">
        <v>8219</v>
      </c>
      <c r="E702">
        <v>56</v>
      </c>
    </row>
    <row r="703" spans="1:5" x14ac:dyDescent="0.3">
      <c r="A703" t="s">
        <v>8221</v>
      </c>
      <c r="B703">
        <v>2</v>
      </c>
      <c r="D703" t="s">
        <v>8219</v>
      </c>
      <c r="E703">
        <v>32</v>
      </c>
    </row>
    <row r="704" spans="1:5" x14ac:dyDescent="0.3">
      <c r="A704" t="s">
        <v>8221</v>
      </c>
      <c r="B704">
        <v>3</v>
      </c>
      <c r="D704" t="s">
        <v>8219</v>
      </c>
      <c r="E704">
        <v>30</v>
      </c>
    </row>
    <row r="705" spans="1:5" x14ac:dyDescent="0.3">
      <c r="A705" t="s">
        <v>8221</v>
      </c>
      <c r="B705">
        <v>41</v>
      </c>
      <c r="D705" t="s">
        <v>8219</v>
      </c>
      <c r="E705">
        <v>70</v>
      </c>
    </row>
    <row r="706" spans="1:5" x14ac:dyDescent="0.3">
      <c r="A706" t="s">
        <v>8221</v>
      </c>
      <c r="B706">
        <v>2</v>
      </c>
      <c r="D706" t="s">
        <v>8219</v>
      </c>
      <c r="E706">
        <v>44</v>
      </c>
    </row>
    <row r="707" spans="1:5" x14ac:dyDescent="0.3">
      <c r="A707" t="s">
        <v>8221</v>
      </c>
      <c r="B707">
        <v>3</v>
      </c>
      <c r="D707" t="s">
        <v>8219</v>
      </c>
      <c r="E707">
        <v>92</v>
      </c>
    </row>
    <row r="708" spans="1:5" x14ac:dyDescent="0.3">
      <c r="A708" t="s">
        <v>8221</v>
      </c>
      <c r="B708">
        <v>8</v>
      </c>
      <c r="D708" t="s">
        <v>8219</v>
      </c>
      <c r="E708">
        <v>205</v>
      </c>
    </row>
    <row r="709" spans="1:5" x14ac:dyDescent="0.3">
      <c r="A709" t="s">
        <v>8221</v>
      </c>
      <c r="B709">
        <v>0</v>
      </c>
      <c r="D709" t="s">
        <v>8219</v>
      </c>
      <c r="E709">
        <v>23</v>
      </c>
    </row>
    <row r="710" spans="1:5" x14ac:dyDescent="0.3">
      <c r="A710" t="s">
        <v>8221</v>
      </c>
      <c r="B710">
        <v>1</v>
      </c>
      <c r="D710" t="s">
        <v>8219</v>
      </c>
      <c r="E710">
        <v>4</v>
      </c>
    </row>
    <row r="711" spans="1:5" x14ac:dyDescent="0.3">
      <c r="A711" t="s">
        <v>8221</v>
      </c>
      <c r="B711">
        <v>3</v>
      </c>
      <c r="D711" t="s">
        <v>8219</v>
      </c>
      <c r="E711">
        <v>112</v>
      </c>
    </row>
    <row r="712" spans="1:5" x14ac:dyDescent="0.3">
      <c r="A712" t="s">
        <v>8221</v>
      </c>
      <c r="B712">
        <v>4</v>
      </c>
      <c r="D712" t="s">
        <v>8219</v>
      </c>
      <c r="E712">
        <v>27</v>
      </c>
    </row>
    <row r="713" spans="1:5" x14ac:dyDescent="0.3">
      <c r="A713" t="s">
        <v>8221</v>
      </c>
      <c r="B713">
        <v>9</v>
      </c>
      <c r="D713" t="s">
        <v>8219</v>
      </c>
      <c r="E713">
        <v>11</v>
      </c>
    </row>
    <row r="714" spans="1:5" x14ac:dyDescent="0.3">
      <c r="A714" t="s">
        <v>8221</v>
      </c>
      <c r="B714">
        <v>16</v>
      </c>
      <c r="D714" t="s">
        <v>8219</v>
      </c>
      <c r="E714">
        <v>26</v>
      </c>
    </row>
    <row r="715" spans="1:5" x14ac:dyDescent="0.3">
      <c r="A715" t="s">
        <v>8221</v>
      </c>
      <c r="B715">
        <v>1</v>
      </c>
      <c r="D715" t="s">
        <v>8219</v>
      </c>
      <c r="E715">
        <v>77</v>
      </c>
    </row>
    <row r="716" spans="1:5" x14ac:dyDescent="0.3">
      <c r="A716" t="s">
        <v>8221</v>
      </c>
      <c r="B716">
        <v>7</v>
      </c>
      <c r="D716" t="s">
        <v>8219</v>
      </c>
      <c r="E716">
        <v>136</v>
      </c>
    </row>
    <row r="717" spans="1:5" x14ac:dyDescent="0.3">
      <c r="A717" t="s">
        <v>8221</v>
      </c>
      <c r="B717">
        <v>0</v>
      </c>
      <c r="D717" t="s">
        <v>8219</v>
      </c>
      <c r="E717">
        <v>157</v>
      </c>
    </row>
    <row r="718" spans="1:5" x14ac:dyDescent="0.3">
      <c r="A718" t="s">
        <v>8221</v>
      </c>
      <c r="B718">
        <v>0</v>
      </c>
      <c r="D718" t="s">
        <v>8219</v>
      </c>
      <c r="E718">
        <v>158</v>
      </c>
    </row>
    <row r="719" spans="1:5" x14ac:dyDescent="0.3">
      <c r="A719" t="s">
        <v>8221</v>
      </c>
      <c r="B719">
        <v>0</v>
      </c>
      <c r="D719" t="s">
        <v>8219</v>
      </c>
      <c r="E719">
        <v>27</v>
      </c>
    </row>
    <row r="720" spans="1:5" x14ac:dyDescent="0.3">
      <c r="A720" t="s">
        <v>8221</v>
      </c>
      <c r="B720">
        <v>0</v>
      </c>
      <c r="D720" t="s">
        <v>8219</v>
      </c>
      <c r="E720">
        <v>23</v>
      </c>
    </row>
    <row r="721" spans="1:5" x14ac:dyDescent="0.3">
      <c r="A721" t="s">
        <v>8221</v>
      </c>
      <c r="B721">
        <v>0</v>
      </c>
      <c r="D721" t="s">
        <v>8219</v>
      </c>
      <c r="E721">
        <v>17</v>
      </c>
    </row>
    <row r="722" spans="1:5" x14ac:dyDescent="0.3">
      <c r="A722" t="s">
        <v>8221</v>
      </c>
      <c r="B722">
        <v>1</v>
      </c>
      <c r="D722" t="s">
        <v>8219</v>
      </c>
      <c r="E722">
        <v>37</v>
      </c>
    </row>
    <row r="723" spans="1:5" x14ac:dyDescent="0.3">
      <c r="A723" t="s">
        <v>8221</v>
      </c>
      <c r="B723">
        <v>2</v>
      </c>
      <c r="D723" t="s">
        <v>8219</v>
      </c>
      <c r="E723">
        <v>65</v>
      </c>
    </row>
    <row r="724" spans="1:5" x14ac:dyDescent="0.3">
      <c r="A724" t="s">
        <v>8221</v>
      </c>
      <c r="B724">
        <v>1</v>
      </c>
      <c r="D724" t="s">
        <v>8219</v>
      </c>
      <c r="E724">
        <v>18</v>
      </c>
    </row>
    <row r="725" spans="1:5" x14ac:dyDescent="0.3">
      <c r="A725" t="s">
        <v>8221</v>
      </c>
      <c r="B725">
        <v>15</v>
      </c>
      <c r="D725" t="s">
        <v>8219</v>
      </c>
      <c r="E725">
        <v>25</v>
      </c>
    </row>
    <row r="726" spans="1:5" x14ac:dyDescent="0.3">
      <c r="A726" t="s">
        <v>8221</v>
      </c>
      <c r="B726">
        <v>1</v>
      </c>
      <c r="D726" t="s">
        <v>8219</v>
      </c>
      <c r="E726">
        <v>104</v>
      </c>
    </row>
    <row r="727" spans="1:5" x14ac:dyDescent="0.3">
      <c r="A727" t="s">
        <v>8221</v>
      </c>
      <c r="B727">
        <v>1</v>
      </c>
      <c r="D727" t="s">
        <v>8219</v>
      </c>
      <c r="E727">
        <v>108</v>
      </c>
    </row>
    <row r="728" spans="1:5" x14ac:dyDescent="0.3">
      <c r="A728" t="s">
        <v>8221</v>
      </c>
      <c r="B728">
        <v>0</v>
      </c>
      <c r="D728" t="s">
        <v>8219</v>
      </c>
      <c r="E728">
        <v>38</v>
      </c>
    </row>
    <row r="729" spans="1:5" x14ac:dyDescent="0.3">
      <c r="A729" t="s">
        <v>8221</v>
      </c>
      <c r="B729">
        <v>39</v>
      </c>
      <c r="D729" t="s">
        <v>8219</v>
      </c>
      <c r="E729">
        <v>88</v>
      </c>
    </row>
    <row r="730" spans="1:5" x14ac:dyDescent="0.3">
      <c r="A730" t="s">
        <v>8221</v>
      </c>
      <c r="B730">
        <v>103</v>
      </c>
      <c r="D730" t="s">
        <v>8219</v>
      </c>
      <c r="E730">
        <v>82</v>
      </c>
    </row>
    <row r="731" spans="1:5" x14ac:dyDescent="0.3">
      <c r="A731" t="s">
        <v>8221</v>
      </c>
      <c r="B731">
        <v>0</v>
      </c>
      <c r="D731" t="s">
        <v>8219</v>
      </c>
      <c r="E731">
        <v>126</v>
      </c>
    </row>
    <row r="732" spans="1:5" x14ac:dyDescent="0.3">
      <c r="A732" t="s">
        <v>8221</v>
      </c>
      <c r="B732">
        <v>39</v>
      </c>
      <c r="D732" t="s">
        <v>8219</v>
      </c>
      <c r="E732">
        <v>133</v>
      </c>
    </row>
    <row r="733" spans="1:5" x14ac:dyDescent="0.3">
      <c r="A733" t="s">
        <v>8221</v>
      </c>
      <c r="B733">
        <v>15</v>
      </c>
      <c r="D733" t="s">
        <v>8219</v>
      </c>
      <c r="E733">
        <v>47</v>
      </c>
    </row>
    <row r="734" spans="1:5" x14ac:dyDescent="0.3">
      <c r="A734" t="s">
        <v>8221</v>
      </c>
      <c r="B734">
        <v>22</v>
      </c>
      <c r="D734" t="s">
        <v>8219</v>
      </c>
      <c r="E734">
        <v>58</v>
      </c>
    </row>
    <row r="735" spans="1:5" x14ac:dyDescent="0.3">
      <c r="A735" t="s">
        <v>8221</v>
      </c>
      <c r="B735">
        <v>92</v>
      </c>
      <c r="D735" t="s">
        <v>8219</v>
      </c>
      <c r="E735">
        <v>32</v>
      </c>
    </row>
    <row r="736" spans="1:5" x14ac:dyDescent="0.3">
      <c r="A736" t="s">
        <v>8221</v>
      </c>
      <c r="B736">
        <v>25</v>
      </c>
      <c r="D736" t="s">
        <v>8219</v>
      </c>
      <c r="E736">
        <v>37</v>
      </c>
    </row>
    <row r="737" spans="1:5" x14ac:dyDescent="0.3">
      <c r="A737" t="s">
        <v>8221</v>
      </c>
      <c r="B737">
        <v>19</v>
      </c>
      <c r="D737" t="s">
        <v>8219</v>
      </c>
      <c r="E737">
        <v>87</v>
      </c>
    </row>
    <row r="738" spans="1:5" x14ac:dyDescent="0.3">
      <c r="A738" t="s">
        <v>8221</v>
      </c>
      <c r="B738">
        <v>19</v>
      </c>
      <c r="D738" t="s">
        <v>8219</v>
      </c>
      <c r="E738">
        <v>15</v>
      </c>
    </row>
    <row r="739" spans="1:5" x14ac:dyDescent="0.3">
      <c r="A739" t="s">
        <v>8221</v>
      </c>
      <c r="B739">
        <v>13</v>
      </c>
      <c r="D739" t="s">
        <v>8219</v>
      </c>
      <c r="E739">
        <v>27</v>
      </c>
    </row>
    <row r="740" spans="1:5" x14ac:dyDescent="0.3">
      <c r="A740" t="s">
        <v>8221</v>
      </c>
      <c r="B740">
        <v>124</v>
      </c>
      <c r="D740" t="s">
        <v>8219</v>
      </c>
      <c r="E740">
        <v>19</v>
      </c>
    </row>
    <row r="741" spans="1:5" x14ac:dyDescent="0.3">
      <c r="A741" t="s">
        <v>8221</v>
      </c>
      <c r="B741">
        <v>4</v>
      </c>
      <c r="D741" t="s">
        <v>8219</v>
      </c>
      <c r="E741">
        <v>17</v>
      </c>
    </row>
    <row r="742" spans="1:5" x14ac:dyDescent="0.3">
      <c r="A742" t="s">
        <v>8221</v>
      </c>
      <c r="B742">
        <v>10</v>
      </c>
      <c r="D742" t="s">
        <v>8219</v>
      </c>
      <c r="E742">
        <v>26</v>
      </c>
    </row>
    <row r="743" spans="1:5" x14ac:dyDescent="0.3">
      <c r="A743" t="s">
        <v>8221</v>
      </c>
      <c r="B743">
        <v>15</v>
      </c>
      <c r="D743" t="s">
        <v>8219</v>
      </c>
      <c r="E743">
        <v>28</v>
      </c>
    </row>
    <row r="744" spans="1:5" x14ac:dyDescent="0.3">
      <c r="A744" t="s">
        <v>8221</v>
      </c>
      <c r="B744">
        <v>38</v>
      </c>
      <c r="D744" t="s">
        <v>8219</v>
      </c>
      <c r="E744">
        <v>37</v>
      </c>
    </row>
    <row r="745" spans="1:5" x14ac:dyDescent="0.3">
      <c r="A745" t="s">
        <v>8221</v>
      </c>
      <c r="B745">
        <v>152</v>
      </c>
      <c r="D745" t="s">
        <v>8219</v>
      </c>
      <c r="E745">
        <v>128</v>
      </c>
    </row>
    <row r="746" spans="1:5" x14ac:dyDescent="0.3">
      <c r="A746" t="s">
        <v>8221</v>
      </c>
      <c r="B746">
        <v>24</v>
      </c>
      <c r="D746" t="s">
        <v>8219</v>
      </c>
      <c r="E746">
        <v>10</v>
      </c>
    </row>
    <row r="747" spans="1:5" x14ac:dyDescent="0.3">
      <c r="A747" t="s">
        <v>8221</v>
      </c>
      <c r="B747">
        <v>76</v>
      </c>
      <c r="D747" t="s">
        <v>8219</v>
      </c>
      <c r="E747">
        <v>83</v>
      </c>
    </row>
    <row r="748" spans="1:5" x14ac:dyDescent="0.3">
      <c r="A748" t="s">
        <v>8221</v>
      </c>
      <c r="B748">
        <v>185</v>
      </c>
      <c r="D748" t="s">
        <v>8219</v>
      </c>
      <c r="E748">
        <v>46</v>
      </c>
    </row>
    <row r="749" spans="1:5" x14ac:dyDescent="0.3">
      <c r="A749" t="s">
        <v>8221</v>
      </c>
      <c r="B749">
        <v>33</v>
      </c>
      <c r="D749" t="s">
        <v>8219</v>
      </c>
      <c r="E749">
        <v>90</v>
      </c>
    </row>
    <row r="750" spans="1:5" x14ac:dyDescent="0.3">
      <c r="A750" t="s">
        <v>8221</v>
      </c>
      <c r="B750">
        <v>108</v>
      </c>
      <c r="D750" t="s">
        <v>8219</v>
      </c>
      <c r="E750">
        <v>81</v>
      </c>
    </row>
    <row r="751" spans="1:5" x14ac:dyDescent="0.3">
      <c r="A751" t="s">
        <v>8221</v>
      </c>
      <c r="B751">
        <v>29</v>
      </c>
      <c r="D751" t="s">
        <v>8219</v>
      </c>
      <c r="E751">
        <v>32</v>
      </c>
    </row>
    <row r="752" spans="1:5" x14ac:dyDescent="0.3">
      <c r="A752" t="s">
        <v>8221</v>
      </c>
      <c r="B752">
        <v>24</v>
      </c>
      <c r="D752" t="s">
        <v>8219</v>
      </c>
      <c r="E752">
        <v>20</v>
      </c>
    </row>
    <row r="753" spans="1:5" x14ac:dyDescent="0.3">
      <c r="A753" t="s">
        <v>8221</v>
      </c>
      <c r="B753">
        <v>4</v>
      </c>
      <c r="D753" t="s">
        <v>8219</v>
      </c>
      <c r="E753">
        <v>70</v>
      </c>
    </row>
    <row r="754" spans="1:5" x14ac:dyDescent="0.3">
      <c r="A754" t="s">
        <v>8221</v>
      </c>
      <c r="B754">
        <v>4</v>
      </c>
      <c r="D754" t="s">
        <v>8219</v>
      </c>
      <c r="E754">
        <v>168</v>
      </c>
    </row>
    <row r="755" spans="1:5" x14ac:dyDescent="0.3">
      <c r="A755" t="s">
        <v>8221</v>
      </c>
      <c r="B755">
        <v>15</v>
      </c>
      <c r="D755" t="s">
        <v>8219</v>
      </c>
      <c r="E755">
        <v>34</v>
      </c>
    </row>
    <row r="756" spans="1:5" x14ac:dyDescent="0.3">
      <c r="A756" t="s">
        <v>8221</v>
      </c>
      <c r="B756">
        <v>4</v>
      </c>
      <c r="D756" t="s">
        <v>8219</v>
      </c>
      <c r="E756">
        <v>48</v>
      </c>
    </row>
    <row r="757" spans="1:5" x14ac:dyDescent="0.3">
      <c r="A757" t="s">
        <v>8221</v>
      </c>
      <c r="B757">
        <v>139</v>
      </c>
      <c r="D757" t="s">
        <v>8219</v>
      </c>
      <c r="E757">
        <v>48</v>
      </c>
    </row>
    <row r="758" spans="1:5" x14ac:dyDescent="0.3">
      <c r="A758" t="s">
        <v>8221</v>
      </c>
      <c r="B758">
        <v>2</v>
      </c>
      <c r="D758" t="s">
        <v>8219</v>
      </c>
      <c r="E758">
        <v>221</v>
      </c>
    </row>
    <row r="759" spans="1:5" x14ac:dyDescent="0.3">
      <c r="A759" t="s">
        <v>8221</v>
      </c>
      <c r="B759">
        <v>18</v>
      </c>
      <c r="D759" t="s">
        <v>8219</v>
      </c>
      <c r="E759">
        <v>107</v>
      </c>
    </row>
    <row r="760" spans="1:5" x14ac:dyDescent="0.3">
      <c r="A760" t="s">
        <v>8221</v>
      </c>
      <c r="B760">
        <v>81</v>
      </c>
      <c r="D760" t="s">
        <v>8219</v>
      </c>
      <c r="E760">
        <v>45</v>
      </c>
    </row>
    <row r="761" spans="1:5" x14ac:dyDescent="0.3">
      <c r="A761" t="s">
        <v>8221</v>
      </c>
      <c r="B761">
        <v>86</v>
      </c>
      <c r="D761" t="s">
        <v>8219</v>
      </c>
      <c r="E761">
        <v>36</v>
      </c>
    </row>
    <row r="762" spans="1:5" x14ac:dyDescent="0.3">
      <c r="A762" t="s">
        <v>8221</v>
      </c>
      <c r="B762">
        <v>140</v>
      </c>
      <c r="D762" t="s">
        <v>8219</v>
      </c>
      <c r="E762">
        <v>101</v>
      </c>
    </row>
    <row r="763" spans="1:5" x14ac:dyDescent="0.3">
      <c r="A763" t="s">
        <v>8221</v>
      </c>
      <c r="B763">
        <v>37</v>
      </c>
      <c r="D763" t="s">
        <v>8219</v>
      </c>
      <c r="E763">
        <v>62</v>
      </c>
    </row>
    <row r="764" spans="1:5" x14ac:dyDescent="0.3">
      <c r="A764" t="s">
        <v>8221</v>
      </c>
      <c r="B764">
        <v>6</v>
      </c>
      <c r="D764" t="s">
        <v>8219</v>
      </c>
      <c r="E764">
        <v>32</v>
      </c>
    </row>
    <row r="765" spans="1:5" x14ac:dyDescent="0.3">
      <c r="A765" t="s">
        <v>8221</v>
      </c>
      <c r="B765">
        <v>113</v>
      </c>
      <c r="D765" t="s">
        <v>8219</v>
      </c>
      <c r="E765">
        <v>89</v>
      </c>
    </row>
    <row r="766" spans="1:5" x14ac:dyDescent="0.3">
      <c r="A766" t="s">
        <v>8221</v>
      </c>
      <c r="B766">
        <v>37</v>
      </c>
      <c r="D766" t="s">
        <v>8219</v>
      </c>
      <c r="E766">
        <v>93</v>
      </c>
    </row>
    <row r="767" spans="1:5" x14ac:dyDescent="0.3">
      <c r="A767" t="s">
        <v>8221</v>
      </c>
      <c r="B767">
        <v>18</v>
      </c>
      <c r="D767" t="s">
        <v>8219</v>
      </c>
      <c r="E767">
        <v>98</v>
      </c>
    </row>
    <row r="768" spans="1:5" x14ac:dyDescent="0.3">
      <c r="A768" t="s">
        <v>8221</v>
      </c>
      <c r="B768">
        <v>75</v>
      </c>
      <c r="D768" t="s">
        <v>8219</v>
      </c>
      <c r="E768">
        <v>82</v>
      </c>
    </row>
    <row r="769" spans="1:5" x14ac:dyDescent="0.3">
      <c r="A769" t="s">
        <v>8221</v>
      </c>
      <c r="B769">
        <v>52</v>
      </c>
      <c r="D769" t="s">
        <v>8219</v>
      </c>
      <c r="E769">
        <v>116</v>
      </c>
    </row>
    <row r="770" spans="1:5" x14ac:dyDescent="0.3">
      <c r="A770" t="s">
        <v>8221</v>
      </c>
      <c r="B770">
        <v>122</v>
      </c>
      <c r="D770" t="s">
        <v>8219</v>
      </c>
      <c r="E770">
        <v>52</v>
      </c>
    </row>
    <row r="771" spans="1:5" x14ac:dyDescent="0.3">
      <c r="A771" t="s">
        <v>8221</v>
      </c>
      <c r="B771">
        <v>8</v>
      </c>
      <c r="D771" t="s">
        <v>8219</v>
      </c>
      <c r="E771">
        <v>23</v>
      </c>
    </row>
    <row r="772" spans="1:5" x14ac:dyDescent="0.3">
      <c r="A772" t="s">
        <v>8221</v>
      </c>
      <c r="B772">
        <v>8</v>
      </c>
      <c r="D772" t="s">
        <v>8219</v>
      </c>
      <c r="E772">
        <v>77</v>
      </c>
    </row>
    <row r="773" spans="1:5" x14ac:dyDescent="0.3">
      <c r="A773" t="s">
        <v>8221</v>
      </c>
      <c r="B773">
        <v>96</v>
      </c>
      <c r="D773" t="s">
        <v>8219</v>
      </c>
      <c r="E773">
        <v>49</v>
      </c>
    </row>
    <row r="774" spans="1:5" x14ac:dyDescent="0.3">
      <c r="A774" t="s">
        <v>8221</v>
      </c>
      <c r="B774">
        <v>9</v>
      </c>
      <c r="D774" t="s">
        <v>8219</v>
      </c>
      <c r="E774">
        <v>59</v>
      </c>
    </row>
    <row r="775" spans="1:5" x14ac:dyDescent="0.3">
      <c r="A775" t="s">
        <v>8221</v>
      </c>
      <c r="B775">
        <v>2</v>
      </c>
      <c r="D775" t="s">
        <v>8219</v>
      </c>
      <c r="E775">
        <v>113</v>
      </c>
    </row>
    <row r="776" spans="1:5" x14ac:dyDescent="0.3">
      <c r="A776" t="s">
        <v>8221</v>
      </c>
      <c r="B776">
        <v>26</v>
      </c>
      <c r="D776" t="s">
        <v>8219</v>
      </c>
      <c r="E776">
        <v>34</v>
      </c>
    </row>
    <row r="777" spans="1:5" x14ac:dyDescent="0.3">
      <c r="A777" t="s">
        <v>8221</v>
      </c>
      <c r="B777">
        <v>23</v>
      </c>
      <c r="D777" t="s">
        <v>8219</v>
      </c>
      <c r="E777">
        <v>42</v>
      </c>
    </row>
    <row r="778" spans="1:5" x14ac:dyDescent="0.3">
      <c r="A778" t="s">
        <v>8221</v>
      </c>
      <c r="B778">
        <v>0</v>
      </c>
      <c r="D778" t="s">
        <v>8219</v>
      </c>
      <c r="E778">
        <v>42</v>
      </c>
    </row>
    <row r="779" spans="1:5" x14ac:dyDescent="0.3">
      <c r="A779" t="s">
        <v>8221</v>
      </c>
      <c r="B779">
        <v>140</v>
      </c>
      <c r="D779" t="s">
        <v>8219</v>
      </c>
      <c r="E779">
        <v>49</v>
      </c>
    </row>
    <row r="780" spans="1:5" x14ac:dyDescent="0.3">
      <c r="A780" t="s">
        <v>8221</v>
      </c>
      <c r="B780">
        <v>0</v>
      </c>
      <c r="D780" t="s">
        <v>8219</v>
      </c>
      <c r="E780">
        <v>56</v>
      </c>
    </row>
    <row r="781" spans="1:5" x14ac:dyDescent="0.3">
      <c r="A781" t="s">
        <v>8221</v>
      </c>
      <c r="B781">
        <v>6</v>
      </c>
      <c r="D781" t="s">
        <v>8219</v>
      </c>
      <c r="E781">
        <v>25</v>
      </c>
    </row>
    <row r="782" spans="1:5" x14ac:dyDescent="0.3">
      <c r="A782" t="s">
        <v>8221</v>
      </c>
      <c r="B782">
        <v>100</v>
      </c>
      <c r="D782" t="s">
        <v>8219</v>
      </c>
      <c r="E782">
        <v>52</v>
      </c>
    </row>
    <row r="783" spans="1:5" x14ac:dyDescent="0.3">
      <c r="A783" t="s">
        <v>8221</v>
      </c>
      <c r="B783">
        <v>0</v>
      </c>
      <c r="D783" t="s">
        <v>8219</v>
      </c>
      <c r="E783">
        <v>34</v>
      </c>
    </row>
    <row r="784" spans="1:5" x14ac:dyDescent="0.3">
      <c r="A784" t="s">
        <v>8221</v>
      </c>
      <c r="B784">
        <v>4</v>
      </c>
      <c r="D784" t="s">
        <v>8219</v>
      </c>
      <c r="E784">
        <v>67</v>
      </c>
    </row>
    <row r="785" spans="1:5" x14ac:dyDescent="0.3">
      <c r="A785" t="s">
        <v>8221</v>
      </c>
      <c r="B785">
        <v>8</v>
      </c>
      <c r="D785" t="s">
        <v>8219</v>
      </c>
      <c r="E785">
        <v>70</v>
      </c>
    </row>
    <row r="786" spans="1:5" x14ac:dyDescent="0.3">
      <c r="A786" t="s">
        <v>8221</v>
      </c>
      <c r="B786">
        <v>0</v>
      </c>
      <c r="D786" t="s">
        <v>8219</v>
      </c>
      <c r="E786">
        <v>89</v>
      </c>
    </row>
    <row r="787" spans="1:5" x14ac:dyDescent="0.3">
      <c r="A787" t="s">
        <v>8221</v>
      </c>
      <c r="B787">
        <v>16</v>
      </c>
      <c r="D787" t="s">
        <v>8219</v>
      </c>
      <c r="E787">
        <v>107</v>
      </c>
    </row>
    <row r="788" spans="1:5" x14ac:dyDescent="0.3">
      <c r="A788" t="s">
        <v>8221</v>
      </c>
      <c r="B788">
        <v>2</v>
      </c>
      <c r="D788" t="s">
        <v>8219</v>
      </c>
      <c r="E788">
        <v>159</v>
      </c>
    </row>
    <row r="789" spans="1:5" x14ac:dyDescent="0.3">
      <c r="A789" t="s">
        <v>8221</v>
      </c>
      <c r="B789">
        <v>48</v>
      </c>
      <c r="D789" t="s">
        <v>8219</v>
      </c>
      <c r="E789">
        <v>181</v>
      </c>
    </row>
    <row r="790" spans="1:5" x14ac:dyDescent="0.3">
      <c r="A790" t="s">
        <v>8221</v>
      </c>
      <c r="B790">
        <v>2</v>
      </c>
      <c r="D790" t="s">
        <v>8219</v>
      </c>
      <c r="E790">
        <v>131</v>
      </c>
    </row>
    <row r="791" spans="1:5" x14ac:dyDescent="0.3">
      <c r="A791" t="s">
        <v>8221</v>
      </c>
      <c r="B791">
        <v>2</v>
      </c>
      <c r="D791" t="s">
        <v>8219</v>
      </c>
      <c r="E791">
        <v>125</v>
      </c>
    </row>
    <row r="792" spans="1:5" x14ac:dyDescent="0.3">
      <c r="A792" t="s">
        <v>8221</v>
      </c>
      <c r="B792">
        <v>1</v>
      </c>
      <c r="D792" t="s">
        <v>8219</v>
      </c>
      <c r="E792">
        <v>61</v>
      </c>
    </row>
    <row r="793" spans="1:5" x14ac:dyDescent="0.3">
      <c r="A793" t="s">
        <v>8221</v>
      </c>
      <c r="B793">
        <v>17</v>
      </c>
      <c r="D793" t="s">
        <v>8219</v>
      </c>
      <c r="E793">
        <v>90</v>
      </c>
    </row>
    <row r="794" spans="1:5" x14ac:dyDescent="0.3">
      <c r="A794" t="s">
        <v>8221</v>
      </c>
      <c r="B794">
        <v>0</v>
      </c>
      <c r="D794" t="s">
        <v>8219</v>
      </c>
      <c r="E794">
        <v>35</v>
      </c>
    </row>
    <row r="795" spans="1:5" x14ac:dyDescent="0.3">
      <c r="A795" t="s">
        <v>8221</v>
      </c>
      <c r="B795">
        <v>11</v>
      </c>
      <c r="D795" t="s">
        <v>8219</v>
      </c>
      <c r="E795">
        <v>90</v>
      </c>
    </row>
    <row r="796" spans="1:5" x14ac:dyDescent="0.3">
      <c r="A796" t="s">
        <v>8221</v>
      </c>
      <c r="B796">
        <v>95</v>
      </c>
      <c r="D796" t="s">
        <v>8219</v>
      </c>
      <c r="E796">
        <v>4</v>
      </c>
    </row>
    <row r="797" spans="1:5" x14ac:dyDescent="0.3">
      <c r="A797" t="s">
        <v>8221</v>
      </c>
      <c r="B797">
        <v>13</v>
      </c>
      <c r="D797" t="s">
        <v>8219</v>
      </c>
      <c r="E797">
        <v>120</v>
      </c>
    </row>
    <row r="798" spans="1:5" x14ac:dyDescent="0.3">
      <c r="A798" t="s">
        <v>8221</v>
      </c>
      <c r="B798">
        <v>2</v>
      </c>
      <c r="D798" t="s">
        <v>8219</v>
      </c>
      <c r="E798">
        <v>14</v>
      </c>
    </row>
    <row r="799" spans="1:5" x14ac:dyDescent="0.3">
      <c r="A799" t="s">
        <v>8221</v>
      </c>
      <c r="B799">
        <v>2</v>
      </c>
      <c r="D799" t="s">
        <v>8219</v>
      </c>
      <c r="E799">
        <v>27</v>
      </c>
    </row>
    <row r="800" spans="1:5" x14ac:dyDescent="0.3">
      <c r="A800" t="s">
        <v>8221</v>
      </c>
      <c r="B800">
        <v>3</v>
      </c>
      <c r="D800" t="s">
        <v>8219</v>
      </c>
      <c r="E800">
        <v>49</v>
      </c>
    </row>
    <row r="801" spans="1:5" x14ac:dyDescent="0.3">
      <c r="A801" t="s">
        <v>8221</v>
      </c>
      <c r="B801">
        <v>0</v>
      </c>
      <c r="D801" t="s">
        <v>8219</v>
      </c>
      <c r="E801">
        <v>102</v>
      </c>
    </row>
    <row r="802" spans="1:5" x14ac:dyDescent="0.3">
      <c r="A802" t="s">
        <v>8221</v>
      </c>
      <c r="B802">
        <v>0</v>
      </c>
      <c r="D802" t="s">
        <v>8219</v>
      </c>
      <c r="E802">
        <v>3</v>
      </c>
    </row>
    <row r="803" spans="1:5" x14ac:dyDescent="0.3">
      <c r="A803" t="s">
        <v>8221</v>
      </c>
      <c r="B803">
        <v>0</v>
      </c>
      <c r="D803" t="s">
        <v>8219</v>
      </c>
      <c r="E803">
        <v>25</v>
      </c>
    </row>
    <row r="804" spans="1:5" x14ac:dyDescent="0.3">
      <c r="A804" t="s">
        <v>8221</v>
      </c>
      <c r="B804">
        <v>2</v>
      </c>
      <c r="D804" t="s">
        <v>8219</v>
      </c>
      <c r="E804">
        <v>118</v>
      </c>
    </row>
    <row r="805" spans="1:5" x14ac:dyDescent="0.3">
      <c r="A805" t="s">
        <v>8221</v>
      </c>
      <c r="B805">
        <v>24</v>
      </c>
      <c r="D805" t="s">
        <v>8219</v>
      </c>
      <c r="E805">
        <v>57</v>
      </c>
    </row>
    <row r="806" spans="1:5" x14ac:dyDescent="0.3">
      <c r="A806" t="s">
        <v>8221</v>
      </c>
      <c r="B806">
        <v>25</v>
      </c>
      <c r="D806" t="s">
        <v>8219</v>
      </c>
      <c r="E806">
        <v>11</v>
      </c>
    </row>
    <row r="807" spans="1:5" x14ac:dyDescent="0.3">
      <c r="A807" t="s">
        <v>8221</v>
      </c>
      <c r="B807">
        <v>3</v>
      </c>
      <c r="D807" t="s">
        <v>8219</v>
      </c>
      <c r="E807">
        <v>33</v>
      </c>
    </row>
    <row r="808" spans="1:5" x14ac:dyDescent="0.3">
      <c r="A808" t="s">
        <v>8221</v>
      </c>
      <c r="B808">
        <v>41</v>
      </c>
      <c r="D808" t="s">
        <v>8219</v>
      </c>
      <c r="E808">
        <v>40</v>
      </c>
    </row>
    <row r="809" spans="1:5" x14ac:dyDescent="0.3">
      <c r="A809" t="s">
        <v>8221</v>
      </c>
      <c r="B809">
        <v>2</v>
      </c>
      <c r="D809" t="s">
        <v>8219</v>
      </c>
      <c r="E809">
        <v>50</v>
      </c>
    </row>
    <row r="810" spans="1:5" x14ac:dyDescent="0.3">
      <c r="A810" t="s">
        <v>8221</v>
      </c>
      <c r="B810">
        <v>4</v>
      </c>
      <c r="D810" t="s">
        <v>8219</v>
      </c>
      <c r="E810">
        <v>38</v>
      </c>
    </row>
    <row r="811" spans="1:5" x14ac:dyDescent="0.3">
      <c r="A811" t="s">
        <v>8221</v>
      </c>
      <c r="B811">
        <v>99</v>
      </c>
      <c r="D811" t="s">
        <v>8219</v>
      </c>
      <c r="E811">
        <v>96</v>
      </c>
    </row>
    <row r="812" spans="1:5" x14ac:dyDescent="0.3">
      <c r="A812" t="s">
        <v>8221</v>
      </c>
      <c r="B812">
        <v>4</v>
      </c>
      <c r="D812" t="s">
        <v>8219</v>
      </c>
      <c r="E812">
        <v>48</v>
      </c>
    </row>
    <row r="813" spans="1:5" x14ac:dyDescent="0.3">
      <c r="A813" t="s">
        <v>8221</v>
      </c>
      <c r="B813">
        <v>4</v>
      </c>
      <c r="D813" t="s">
        <v>8219</v>
      </c>
      <c r="E813">
        <v>33</v>
      </c>
    </row>
    <row r="814" spans="1:5" x14ac:dyDescent="0.3">
      <c r="A814" t="s">
        <v>8221</v>
      </c>
      <c r="B814">
        <v>38</v>
      </c>
      <c r="D814" t="s">
        <v>8219</v>
      </c>
      <c r="E814">
        <v>226</v>
      </c>
    </row>
    <row r="815" spans="1:5" x14ac:dyDescent="0.3">
      <c r="A815" t="s">
        <v>8221</v>
      </c>
      <c r="B815">
        <v>285</v>
      </c>
      <c r="D815" t="s">
        <v>8219</v>
      </c>
      <c r="E815">
        <v>14</v>
      </c>
    </row>
    <row r="816" spans="1:5" x14ac:dyDescent="0.3">
      <c r="A816" t="s">
        <v>8221</v>
      </c>
      <c r="B816">
        <v>1</v>
      </c>
      <c r="D816" t="s">
        <v>8219</v>
      </c>
      <c r="E816">
        <v>20</v>
      </c>
    </row>
    <row r="817" spans="1:5" x14ac:dyDescent="0.3">
      <c r="A817" t="s">
        <v>8221</v>
      </c>
      <c r="B817">
        <v>42</v>
      </c>
      <c r="D817" t="s">
        <v>8219</v>
      </c>
      <c r="E817">
        <v>25</v>
      </c>
    </row>
    <row r="818" spans="1:5" x14ac:dyDescent="0.3">
      <c r="A818" t="s">
        <v>8221</v>
      </c>
      <c r="B818">
        <v>26</v>
      </c>
      <c r="D818" t="s">
        <v>8219</v>
      </c>
      <c r="E818">
        <v>90</v>
      </c>
    </row>
    <row r="819" spans="1:5" x14ac:dyDescent="0.3">
      <c r="A819" t="s">
        <v>8221</v>
      </c>
      <c r="B819">
        <v>2</v>
      </c>
      <c r="D819" t="s">
        <v>8219</v>
      </c>
      <c r="E819">
        <v>11</v>
      </c>
    </row>
    <row r="820" spans="1:5" x14ac:dyDescent="0.3">
      <c r="A820" t="s">
        <v>8221</v>
      </c>
      <c r="B820">
        <v>4</v>
      </c>
      <c r="D820" t="s">
        <v>8219</v>
      </c>
      <c r="E820">
        <v>55</v>
      </c>
    </row>
    <row r="821" spans="1:5" x14ac:dyDescent="0.3">
      <c r="A821" t="s">
        <v>8221</v>
      </c>
      <c r="B821">
        <v>6</v>
      </c>
      <c r="D821" t="s">
        <v>8219</v>
      </c>
      <c r="E821">
        <v>30</v>
      </c>
    </row>
    <row r="822" spans="1:5" x14ac:dyDescent="0.3">
      <c r="A822" t="s">
        <v>8221</v>
      </c>
      <c r="B822">
        <v>70</v>
      </c>
      <c r="D822" t="s">
        <v>8219</v>
      </c>
      <c r="E822">
        <v>28</v>
      </c>
    </row>
    <row r="823" spans="1:5" x14ac:dyDescent="0.3">
      <c r="A823" t="s">
        <v>8221</v>
      </c>
      <c r="B823">
        <v>9</v>
      </c>
      <c r="D823" t="s">
        <v>8219</v>
      </c>
      <c r="E823">
        <v>45</v>
      </c>
    </row>
    <row r="824" spans="1:5" x14ac:dyDescent="0.3">
      <c r="A824" t="s">
        <v>8221</v>
      </c>
      <c r="B824">
        <v>8</v>
      </c>
      <c r="D824" t="s">
        <v>8219</v>
      </c>
      <c r="E824">
        <v>13</v>
      </c>
    </row>
    <row r="825" spans="1:5" x14ac:dyDescent="0.3">
      <c r="A825" t="s">
        <v>8221</v>
      </c>
      <c r="B825">
        <v>105</v>
      </c>
      <c r="D825" t="s">
        <v>8219</v>
      </c>
      <c r="E825">
        <v>40</v>
      </c>
    </row>
    <row r="826" spans="1:5" x14ac:dyDescent="0.3">
      <c r="A826" t="s">
        <v>8221</v>
      </c>
      <c r="B826">
        <v>12</v>
      </c>
      <c r="D826" t="s">
        <v>8219</v>
      </c>
      <c r="E826">
        <v>21</v>
      </c>
    </row>
    <row r="827" spans="1:5" x14ac:dyDescent="0.3">
      <c r="A827" t="s">
        <v>8221</v>
      </c>
      <c r="B827">
        <v>0</v>
      </c>
      <c r="D827" t="s">
        <v>8219</v>
      </c>
      <c r="E827">
        <v>134</v>
      </c>
    </row>
    <row r="828" spans="1:5" x14ac:dyDescent="0.3">
      <c r="A828" t="s">
        <v>8221</v>
      </c>
      <c r="B828">
        <v>16</v>
      </c>
      <c r="D828" t="s">
        <v>8219</v>
      </c>
      <c r="E828">
        <v>20</v>
      </c>
    </row>
    <row r="829" spans="1:5" x14ac:dyDescent="0.3">
      <c r="A829" t="s">
        <v>8221</v>
      </c>
      <c r="B829">
        <v>7</v>
      </c>
      <c r="D829" t="s">
        <v>8219</v>
      </c>
      <c r="E829">
        <v>19</v>
      </c>
    </row>
    <row r="830" spans="1:5" x14ac:dyDescent="0.3">
      <c r="A830" t="s">
        <v>8221</v>
      </c>
      <c r="B830">
        <v>4</v>
      </c>
      <c r="D830" t="s">
        <v>8219</v>
      </c>
      <c r="E830">
        <v>209</v>
      </c>
    </row>
    <row r="831" spans="1:5" x14ac:dyDescent="0.3">
      <c r="A831" t="s">
        <v>8221</v>
      </c>
      <c r="B831">
        <v>1</v>
      </c>
      <c r="D831" t="s">
        <v>8219</v>
      </c>
      <c r="E831">
        <v>38</v>
      </c>
    </row>
    <row r="832" spans="1:5" x14ac:dyDescent="0.3">
      <c r="A832" t="s">
        <v>8221</v>
      </c>
      <c r="B832">
        <v>28</v>
      </c>
      <c r="D832" t="s">
        <v>8219</v>
      </c>
      <c r="E832">
        <v>24</v>
      </c>
    </row>
    <row r="833" spans="1:5" x14ac:dyDescent="0.3">
      <c r="A833" t="s">
        <v>8221</v>
      </c>
      <c r="B833">
        <v>1</v>
      </c>
      <c r="D833" t="s">
        <v>8219</v>
      </c>
      <c r="E833">
        <v>8</v>
      </c>
    </row>
    <row r="834" spans="1:5" x14ac:dyDescent="0.3">
      <c r="A834" t="s">
        <v>8221</v>
      </c>
      <c r="B834">
        <v>1</v>
      </c>
      <c r="D834" t="s">
        <v>8219</v>
      </c>
      <c r="E834">
        <v>179</v>
      </c>
    </row>
    <row r="835" spans="1:5" x14ac:dyDescent="0.3">
      <c r="A835" t="s">
        <v>8221</v>
      </c>
      <c r="B835">
        <v>5</v>
      </c>
      <c r="D835" t="s">
        <v>8219</v>
      </c>
      <c r="E835">
        <v>26</v>
      </c>
    </row>
    <row r="836" spans="1:5" x14ac:dyDescent="0.3">
      <c r="A836" t="s">
        <v>8221</v>
      </c>
      <c r="B836">
        <v>3</v>
      </c>
      <c r="D836" t="s">
        <v>8219</v>
      </c>
      <c r="E836">
        <v>131</v>
      </c>
    </row>
    <row r="837" spans="1:5" x14ac:dyDescent="0.3">
      <c r="A837" t="s">
        <v>8221</v>
      </c>
      <c r="B837">
        <v>2</v>
      </c>
      <c r="D837" t="s">
        <v>8219</v>
      </c>
      <c r="E837">
        <v>14</v>
      </c>
    </row>
    <row r="838" spans="1:5" x14ac:dyDescent="0.3">
      <c r="A838" t="s">
        <v>8221</v>
      </c>
      <c r="B838">
        <v>0</v>
      </c>
      <c r="D838" t="s">
        <v>8219</v>
      </c>
      <c r="E838">
        <v>174</v>
      </c>
    </row>
    <row r="839" spans="1:5" x14ac:dyDescent="0.3">
      <c r="A839" t="s">
        <v>8221</v>
      </c>
      <c r="B839">
        <v>0</v>
      </c>
      <c r="D839" t="s">
        <v>8219</v>
      </c>
      <c r="E839">
        <v>191</v>
      </c>
    </row>
    <row r="840" spans="1:5" x14ac:dyDescent="0.3">
      <c r="A840" t="s">
        <v>8221</v>
      </c>
      <c r="B840">
        <v>3</v>
      </c>
      <c r="D840" t="s">
        <v>8219</v>
      </c>
      <c r="E840">
        <v>38</v>
      </c>
    </row>
    <row r="841" spans="1:5" x14ac:dyDescent="0.3">
      <c r="A841" t="s">
        <v>8221</v>
      </c>
      <c r="B841">
        <v>0</v>
      </c>
      <c r="D841" t="s">
        <v>8219</v>
      </c>
      <c r="E841">
        <v>22</v>
      </c>
    </row>
    <row r="842" spans="1:5" x14ac:dyDescent="0.3">
      <c r="A842" t="s">
        <v>8221</v>
      </c>
      <c r="B842">
        <v>0</v>
      </c>
      <c r="D842" t="s">
        <v>8219</v>
      </c>
      <c r="E842">
        <v>149</v>
      </c>
    </row>
    <row r="843" spans="1:5" x14ac:dyDescent="0.3">
      <c r="A843" t="s">
        <v>8221</v>
      </c>
      <c r="B843">
        <v>3</v>
      </c>
      <c r="D843" t="s">
        <v>8219</v>
      </c>
      <c r="E843">
        <v>56</v>
      </c>
    </row>
    <row r="844" spans="1:5" x14ac:dyDescent="0.3">
      <c r="A844" t="s">
        <v>8221</v>
      </c>
      <c r="B844">
        <v>7</v>
      </c>
      <c r="D844" t="s">
        <v>8219</v>
      </c>
      <c r="E844">
        <v>19</v>
      </c>
    </row>
    <row r="845" spans="1:5" x14ac:dyDescent="0.3">
      <c r="A845" t="s">
        <v>8221</v>
      </c>
      <c r="B845">
        <v>25</v>
      </c>
      <c r="D845" t="s">
        <v>8219</v>
      </c>
      <c r="E845">
        <v>70</v>
      </c>
    </row>
    <row r="846" spans="1:5" x14ac:dyDescent="0.3">
      <c r="A846" t="s">
        <v>8221</v>
      </c>
      <c r="B846">
        <v>10</v>
      </c>
      <c r="D846" t="s">
        <v>8219</v>
      </c>
      <c r="E846">
        <v>81</v>
      </c>
    </row>
    <row r="847" spans="1:5" x14ac:dyDescent="0.3">
      <c r="A847" t="s">
        <v>8221</v>
      </c>
      <c r="B847">
        <v>3</v>
      </c>
      <c r="D847" t="s">
        <v>8219</v>
      </c>
      <c r="E847">
        <v>32</v>
      </c>
    </row>
    <row r="848" spans="1:5" x14ac:dyDescent="0.3">
      <c r="A848" t="s">
        <v>8221</v>
      </c>
      <c r="B848">
        <v>5</v>
      </c>
      <c r="D848" t="s">
        <v>8219</v>
      </c>
      <c r="E848">
        <v>26</v>
      </c>
    </row>
    <row r="849" spans="1:5" x14ac:dyDescent="0.3">
      <c r="A849" t="s">
        <v>8221</v>
      </c>
      <c r="B849">
        <v>5</v>
      </c>
      <c r="D849" t="s">
        <v>8219</v>
      </c>
      <c r="E849">
        <v>105</v>
      </c>
    </row>
    <row r="850" spans="1:5" x14ac:dyDescent="0.3">
      <c r="A850" t="s">
        <v>8221</v>
      </c>
      <c r="B850">
        <v>27</v>
      </c>
      <c r="D850" t="s">
        <v>8219</v>
      </c>
      <c r="E850">
        <v>29</v>
      </c>
    </row>
    <row r="851" spans="1:5" x14ac:dyDescent="0.3">
      <c r="A851" t="s">
        <v>8221</v>
      </c>
      <c r="B851">
        <v>2</v>
      </c>
      <c r="D851" t="s">
        <v>8219</v>
      </c>
      <c r="E851">
        <v>8</v>
      </c>
    </row>
    <row r="852" spans="1:5" x14ac:dyDescent="0.3">
      <c r="A852" t="s">
        <v>8221</v>
      </c>
      <c r="B852">
        <v>236</v>
      </c>
      <c r="D852" t="s">
        <v>8219</v>
      </c>
      <c r="E852">
        <v>89</v>
      </c>
    </row>
    <row r="853" spans="1:5" x14ac:dyDescent="0.3">
      <c r="A853" t="s">
        <v>8221</v>
      </c>
      <c r="B853">
        <v>1</v>
      </c>
      <c r="D853" t="s">
        <v>8219</v>
      </c>
      <c r="E853">
        <v>44</v>
      </c>
    </row>
    <row r="854" spans="1:5" x14ac:dyDescent="0.3">
      <c r="A854" t="s">
        <v>8221</v>
      </c>
      <c r="B854">
        <v>12</v>
      </c>
      <c r="D854" t="s">
        <v>8219</v>
      </c>
      <c r="E854">
        <v>246</v>
      </c>
    </row>
    <row r="855" spans="1:5" x14ac:dyDescent="0.3">
      <c r="A855" t="s">
        <v>8221</v>
      </c>
      <c r="B855">
        <v>4</v>
      </c>
      <c r="D855" t="s">
        <v>8219</v>
      </c>
      <c r="E855">
        <v>120</v>
      </c>
    </row>
    <row r="856" spans="1:5" x14ac:dyDescent="0.3">
      <c r="A856" t="s">
        <v>8221</v>
      </c>
      <c r="B856">
        <v>3</v>
      </c>
      <c r="D856" t="s">
        <v>8219</v>
      </c>
      <c r="E856">
        <v>26</v>
      </c>
    </row>
    <row r="857" spans="1:5" x14ac:dyDescent="0.3">
      <c r="A857" t="s">
        <v>8221</v>
      </c>
      <c r="B857">
        <v>99</v>
      </c>
      <c r="D857" t="s">
        <v>8219</v>
      </c>
      <c r="E857">
        <v>45</v>
      </c>
    </row>
    <row r="858" spans="1:5" x14ac:dyDescent="0.3">
      <c r="A858" t="s">
        <v>8221</v>
      </c>
      <c r="B858">
        <v>3</v>
      </c>
      <c r="D858" t="s">
        <v>8219</v>
      </c>
      <c r="E858">
        <v>20</v>
      </c>
    </row>
    <row r="859" spans="1:5" x14ac:dyDescent="0.3">
      <c r="A859" t="s">
        <v>8221</v>
      </c>
      <c r="B859">
        <v>3</v>
      </c>
      <c r="D859" t="s">
        <v>8219</v>
      </c>
      <c r="E859">
        <v>47</v>
      </c>
    </row>
    <row r="860" spans="1:5" x14ac:dyDescent="0.3">
      <c r="A860" t="s">
        <v>8221</v>
      </c>
      <c r="B860">
        <v>22</v>
      </c>
      <c r="D860" t="s">
        <v>8219</v>
      </c>
      <c r="E860">
        <v>13</v>
      </c>
    </row>
    <row r="861" spans="1:5" x14ac:dyDescent="0.3">
      <c r="A861" t="s">
        <v>8221</v>
      </c>
      <c r="B861">
        <v>4</v>
      </c>
      <c r="D861" t="s">
        <v>8219</v>
      </c>
      <c r="E861">
        <v>183</v>
      </c>
    </row>
    <row r="862" spans="1:5" x14ac:dyDescent="0.3">
      <c r="A862" t="s">
        <v>8221</v>
      </c>
      <c r="B862">
        <v>534</v>
      </c>
      <c r="D862" t="s">
        <v>8219</v>
      </c>
      <c r="E862">
        <v>21</v>
      </c>
    </row>
    <row r="863" spans="1:5" x14ac:dyDescent="0.3">
      <c r="A863" t="s">
        <v>8221</v>
      </c>
      <c r="B863">
        <v>12</v>
      </c>
      <c r="D863" t="s">
        <v>8219</v>
      </c>
      <c r="E863">
        <v>42</v>
      </c>
    </row>
    <row r="864" spans="1:5" x14ac:dyDescent="0.3">
      <c r="A864" t="s">
        <v>8221</v>
      </c>
      <c r="B864">
        <v>56</v>
      </c>
      <c r="D864" t="s">
        <v>8219</v>
      </c>
      <c r="E864">
        <v>54</v>
      </c>
    </row>
    <row r="865" spans="1:5" x14ac:dyDescent="0.3">
      <c r="A865" t="s">
        <v>8221</v>
      </c>
      <c r="B865">
        <v>11</v>
      </c>
      <c r="D865" t="s">
        <v>8219</v>
      </c>
      <c r="E865">
        <v>38</v>
      </c>
    </row>
    <row r="866" spans="1:5" x14ac:dyDescent="0.3">
      <c r="A866" t="s">
        <v>8221</v>
      </c>
      <c r="B866">
        <v>0</v>
      </c>
      <c r="D866" t="s">
        <v>8219</v>
      </c>
      <c r="E866">
        <v>64</v>
      </c>
    </row>
    <row r="867" spans="1:5" x14ac:dyDescent="0.3">
      <c r="A867" t="s">
        <v>8221</v>
      </c>
      <c r="B867">
        <v>12</v>
      </c>
      <c r="D867" t="s">
        <v>8219</v>
      </c>
      <c r="E867">
        <v>13</v>
      </c>
    </row>
    <row r="868" spans="1:5" x14ac:dyDescent="0.3">
      <c r="A868" t="s">
        <v>8221</v>
      </c>
      <c r="B868">
        <v>5</v>
      </c>
      <c r="D868" t="s">
        <v>8219</v>
      </c>
      <c r="E868">
        <v>33</v>
      </c>
    </row>
    <row r="869" spans="1:5" x14ac:dyDescent="0.3">
      <c r="A869" t="s">
        <v>8221</v>
      </c>
      <c r="B869">
        <v>24</v>
      </c>
      <c r="D869" t="s">
        <v>8219</v>
      </c>
      <c r="E869">
        <v>52</v>
      </c>
    </row>
    <row r="870" spans="1:5" x14ac:dyDescent="0.3">
      <c r="A870" t="s">
        <v>8221</v>
      </c>
      <c r="B870">
        <v>89</v>
      </c>
      <c r="D870" t="s">
        <v>8219</v>
      </c>
      <c r="E870">
        <v>107</v>
      </c>
    </row>
    <row r="871" spans="1:5" x14ac:dyDescent="0.3">
      <c r="A871" t="s">
        <v>8221</v>
      </c>
      <c r="B871">
        <v>1</v>
      </c>
      <c r="D871" t="s">
        <v>8219</v>
      </c>
      <c r="E871">
        <v>11</v>
      </c>
    </row>
    <row r="872" spans="1:5" x14ac:dyDescent="0.3">
      <c r="A872" t="s">
        <v>8221</v>
      </c>
      <c r="B872">
        <v>55</v>
      </c>
      <c r="D872" t="s">
        <v>8219</v>
      </c>
      <c r="E872">
        <v>34</v>
      </c>
    </row>
    <row r="873" spans="1:5" x14ac:dyDescent="0.3">
      <c r="A873" t="s">
        <v>8221</v>
      </c>
      <c r="B873">
        <v>2</v>
      </c>
      <c r="D873" t="s">
        <v>8219</v>
      </c>
      <c r="E873">
        <v>75</v>
      </c>
    </row>
    <row r="874" spans="1:5" x14ac:dyDescent="0.3">
      <c r="A874" t="s">
        <v>8221</v>
      </c>
      <c r="B874">
        <v>0</v>
      </c>
      <c r="D874" t="s">
        <v>8219</v>
      </c>
      <c r="E874">
        <v>26</v>
      </c>
    </row>
    <row r="875" spans="1:5" x14ac:dyDescent="0.3">
      <c r="A875" t="s">
        <v>8221</v>
      </c>
      <c r="B875">
        <v>4</v>
      </c>
      <c r="D875" t="s">
        <v>8219</v>
      </c>
      <c r="E875">
        <v>50</v>
      </c>
    </row>
    <row r="876" spans="1:5" x14ac:dyDescent="0.3">
      <c r="A876" t="s">
        <v>8221</v>
      </c>
      <c r="B876">
        <v>6</v>
      </c>
      <c r="D876" t="s">
        <v>8219</v>
      </c>
      <c r="E876">
        <v>80</v>
      </c>
    </row>
    <row r="877" spans="1:5" x14ac:dyDescent="0.3">
      <c r="A877" t="s">
        <v>8221</v>
      </c>
      <c r="B877">
        <v>4</v>
      </c>
      <c r="D877" t="s">
        <v>8219</v>
      </c>
      <c r="E877">
        <v>110</v>
      </c>
    </row>
    <row r="878" spans="1:5" x14ac:dyDescent="0.3">
      <c r="A878" t="s">
        <v>8221</v>
      </c>
      <c r="B878">
        <v>4</v>
      </c>
      <c r="D878" t="s">
        <v>8219</v>
      </c>
      <c r="E878">
        <v>77</v>
      </c>
    </row>
    <row r="879" spans="1:5" x14ac:dyDescent="0.3">
      <c r="A879" t="s">
        <v>8221</v>
      </c>
      <c r="B879">
        <v>2</v>
      </c>
      <c r="D879" t="s">
        <v>8219</v>
      </c>
      <c r="E879">
        <v>50</v>
      </c>
    </row>
    <row r="880" spans="1:5" x14ac:dyDescent="0.3">
      <c r="A880" t="s">
        <v>8221</v>
      </c>
      <c r="B880">
        <v>5</v>
      </c>
      <c r="D880" t="s">
        <v>8219</v>
      </c>
      <c r="E880">
        <v>145</v>
      </c>
    </row>
    <row r="881" spans="1:5" x14ac:dyDescent="0.3">
      <c r="A881" t="s">
        <v>8221</v>
      </c>
      <c r="B881">
        <v>83</v>
      </c>
      <c r="D881" t="s">
        <v>8219</v>
      </c>
      <c r="E881">
        <v>29</v>
      </c>
    </row>
    <row r="882" spans="1:5" x14ac:dyDescent="0.3">
      <c r="A882" t="s">
        <v>8221</v>
      </c>
      <c r="B882">
        <v>57</v>
      </c>
      <c r="D882" t="s">
        <v>8219</v>
      </c>
      <c r="E882">
        <v>114</v>
      </c>
    </row>
    <row r="883" spans="1:5" x14ac:dyDescent="0.3">
      <c r="A883" t="s">
        <v>8221</v>
      </c>
      <c r="B883">
        <v>311</v>
      </c>
      <c r="D883" t="s">
        <v>8219</v>
      </c>
      <c r="E883">
        <v>96</v>
      </c>
    </row>
    <row r="884" spans="1:5" x14ac:dyDescent="0.3">
      <c r="A884" t="s">
        <v>8221</v>
      </c>
      <c r="B884">
        <v>2</v>
      </c>
      <c r="D884" t="s">
        <v>8219</v>
      </c>
      <c r="E884">
        <v>31</v>
      </c>
    </row>
    <row r="885" spans="1:5" x14ac:dyDescent="0.3">
      <c r="A885" t="s">
        <v>8221</v>
      </c>
      <c r="B885">
        <v>16</v>
      </c>
      <c r="D885" t="s">
        <v>8219</v>
      </c>
      <c r="E885">
        <v>4883</v>
      </c>
    </row>
    <row r="886" spans="1:5" x14ac:dyDescent="0.3">
      <c r="A886" t="s">
        <v>8221</v>
      </c>
      <c r="B886">
        <v>9</v>
      </c>
      <c r="D886" t="s">
        <v>8219</v>
      </c>
      <c r="E886">
        <v>95</v>
      </c>
    </row>
    <row r="887" spans="1:5" x14ac:dyDescent="0.3">
      <c r="A887" t="s">
        <v>8221</v>
      </c>
      <c r="B887">
        <v>1</v>
      </c>
      <c r="D887" t="s">
        <v>8219</v>
      </c>
      <c r="E887">
        <v>2478</v>
      </c>
    </row>
    <row r="888" spans="1:5" x14ac:dyDescent="0.3">
      <c r="A888" t="s">
        <v>8221</v>
      </c>
      <c r="B888">
        <v>12</v>
      </c>
      <c r="D888" t="s">
        <v>8219</v>
      </c>
      <c r="E888">
        <v>1789</v>
      </c>
    </row>
    <row r="889" spans="1:5" x14ac:dyDescent="0.3">
      <c r="A889" t="s">
        <v>8221</v>
      </c>
      <c r="B889">
        <v>0</v>
      </c>
      <c r="D889" t="s">
        <v>8219</v>
      </c>
      <c r="E889">
        <v>680</v>
      </c>
    </row>
    <row r="890" spans="1:5" x14ac:dyDescent="0.3">
      <c r="A890" t="s">
        <v>8221</v>
      </c>
      <c r="B890">
        <v>20</v>
      </c>
      <c r="D890" t="s">
        <v>8219</v>
      </c>
      <c r="E890">
        <v>70</v>
      </c>
    </row>
    <row r="891" spans="1:5" x14ac:dyDescent="0.3">
      <c r="A891" t="s">
        <v>8221</v>
      </c>
      <c r="B891">
        <v>16</v>
      </c>
      <c r="D891" t="s">
        <v>8219</v>
      </c>
      <c r="E891">
        <v>23</v>
      </c>
    </row>
    <row r="892" spans="1:5" x14ac:dyDescent="0.3">
      <c r="A892" t="s">
        <v>8221</v>
      </c>
      <c r="B892">
        <v>33</v>
      </c>
      <c r="D892" t="s">
        <v>8219</v>
      </c>
      <c r="E892">
        <v>4245</v>
      </c>
    </row>
    <row r="893" spans="1:5" x14ac:dyDescent="0.3">
      <c r="A893" t="s">
        <v>8221</v>
      </c>
      <c r="B893">
        <v>2</v>
      </c>
      <c r="D893" t="s">
        <v>8219</v>
      </c>
      <c r="E893">
        <v>943</v>
      </c>
    </row>
    <row r="894" spans="1:5" x14ac:dyDescent="0.3">
      <c r="A894" t="s">
        <v>8221</v>
      </c>
      <c r="B894">
        <v>6</v>
      </c>
      <c r="D894" t="s">
        <v>8219</v>
      </c>
      <c r="E894">
        <v>1876</v>
      </c>
    </row>
    <row r="895" spans="1:5" x14ac:dyDescent="0.3">
      <c r="A895" t="s">
        <v>8221</v>
      </c>
      <c r="B895">
        <v>0</v>
      </c>
      <c r="D895" t="s">
        <v>8219</v>
      </c>
      <c r="E895">
        <v>834</v>
      </c>
    </row>
    <row r="896" spans="1:5" x14ac:dyDescent="0.3">
      <c r="A896" t="s">
        <v>8221</v>
      </c>
      <c r="B896">
        <v>3</v>
      </c>
      <c r="D896" t="s">
        <v>8219</v>
      </c>
      <c r="E896">
        <v>682</v>
      </c>
    </row>
    <row r="897" spans="1:5" x14ac:dyDescent="0.3">
      <c r="A897" t="s">
        <v>8221</v>
      </c>
      <c r="B897">
        <v>0</v>
      </c>
      <c r="D897" t="s">
        <v>8219</v>
      </c>
      <c r="E897">
        <v>147</v>
      </c>
    </row>
    <row r="898" spans="1:5" x14ac:dyDescent="0.3">
      <c r="A898" t="s">
        <v>8221</v>
      </c>
      <c r="B898">
        <v>3</v>
      </c>
      <c r="D898" t="s">
        <v>8219</v>
      </c>
      <c r="E898">
        <v>415</v>
      </c>
    </row>
    <row r="899" spans="1:5" x14ac:dyDescent="0.3">
      <c r="A899" t="s">
        <v>8221</v>
      </c>
      <c r="B899">
        <v>13</v>
      </c>
      <c r="D899" t="s">
        <v>8219</v>
      </c>
      <c r="E899">
        <v>290</v>
      </c>
    </row>
    <row r="900" spans="1:5" x14ac:dyDescent="0.3">
      <c r="A900" t="s">
        <v>8221</v>
      </c>
      <c r="B900">
        <v>6</v>
      </c>
      <c r="D900" t="s">
        <v>8219</v>
      </c>
      <c r="E900">
        <v>365</v>
      </c>
    </row>
    <row r="901" spans="1:5" x14ac:dyDescent="0.3">
      <c r="A901" t="s">
        <v>8221</v>
      </c>
      <c r="B901">
        <v>1</v>
      </c>
      <c r="D901" t="s">
        <v>8219</v>
      </c>
      <c r="E901">
        <v>660</v>
      </c>
    </row>
    <row r="902" spans="1:5" x14ac:dyDescent="0.3">
      <c r="A902" t="s">
        <v>8221</v>
      </c>
      <c r="B902">
        <v>0</v>
      </c>
      <c r="D902" t="s">
        <v>8219</v>
      </c>
      <c r="E902">
        <v>1356</v>
      </c>
    </row>
    <row r="903" spans="1:5" x14ac:dyDescent="0.3">
      <c r="A903" t="s">
        <v>8221</v>
      </c>
      <c r="B903">
        <v>5</v>
      </c>
      <c r="D903" t="s">
        <v>8219</v>
      </c>
      <c r="E903">
        <v>424</v>
      </c>
    </row>
    <row r="904" spans="1:5" x14ac:dyDescent="0.3">
      <c r="A904" t="s">
        <v>8221</v>
      </c>
      <c r="B904">
        <v>0</v>
      </c>
      <c r="D904" t="s">
        <v>8219</v>
      </c>
      <c r="E904">
        <v>33</v>
      </c>
    </row>
    <row r="905" spans="1:5" x14ac:dyDescent="0.3">
      <c r="A905" t="s">
        <v>8221</v>
      </c>
      <c r="B905">
        <v>36</v>
      </c>
      <c r="D905" t="s">
        <v>8219</v>
      </c>
      <c r="E905">
        <v>1633</v>
      </c>
    </row>
    <row r="906" spans="1:5" x14ac:dyDescent="0.3">
      <c r="A906" t="s">
        <v>8221</v>
      </c>
      <c r="B906">
        <v>1</v>
      </c>
      <c r="D906" t="s">
        <v>8219</v>
      </c>
      <c r="E906">
        <v>306</v>
      </c>
    </row>
    <row r="907" spans="1:5" x14ac:dyDescent="0.3">
      <c r="A907" t="s">
        <v>8221</v>
      </c>
      <c r="B907">
        <v>1</v>
      </c>
      <c r="D907" t="s">
        <v>8219</v>
      </c>
      <c r="E907">
        <v>205</v>
      </c>
    </row>
    <row r="908" spans="1:5" x14ac:dyDescent="0.3">
      <c r="A908" t="s">
        <v>8221</v>
      </c>
      <c r="B908">
        <v>1</v>
      </c>
      <c r="D908" t="s">
        <v>8219</v>
      </c>
      <c r="E908">
        <v>1281</v>
      </c>
    </row>
    <row r="909" spans="1:5" x14ac:dyDescent="0.3">
      <c r="A909" t="s">
        <v>8221</v>
      </c>
      <c r="B909">
        <v>9</v>
      </c>
      <c r="D909" t="s">
        <v>8219</v>
      </c>
      <c r="E909">
        <v>103</v>
      </c>
    </row>
    <row r="910" spans="1:5" x14ac:dyDescent="0.3">
      <c r="A910" t="s">
        <v>8221</v>
      </c>
      <c r="B910">
        <v>1</v>
      </c>
      <c r="D910" t="s">
        <v>8219</v>
      </c>
      <c r="E910">
        <v>1513</v>
      </c>
    </row>
    <row r="911" spans="1:5" x14ac:dyDescent="0.3">
      <c r="A911" t="s">
        <v>8221</v>
      </c>
      <c r="B911">
        <v>0</v>
      </c>
      <c r="D911" t="s">
        <v>8219</v>
      </c>
      <c r="E911">
        <v>405</v>
      </c>
    </row>
    <row r="912" spans="1:5" x14ac:dyDescent="0.3">
      <c r="A912" t="s">
        <v>8221</v>
      </c>
      <c r="B912">
        <v>1</v>
      </c>
      <c r="D912" t="s">
        <v>8219</v>
      </c>
      <c r="E912">
        <v>510</v>
      </c>
    </row>
    <row r="913" spans="1:5" x14ac:dyDescent="0.3">
      <c r="A913" t="s">
        <v>8221</v>
      </c>
      <c r="B913">
        <v>1</v>
      </c>
      <c r="D913" t="s">
        <v>8219</v>
      </c>
      <c r="E913">
        <v>1887</v>
      </c>
    </row>
    <row r="914" spans="1:5" x14ac:dyDescent="0.3">
      <c r="A914" t="s">
        <v>8221</v>
      </c>
      <c r="B914">
        <v>4</v>
      </c>
      <c r="D914" t="s">
        <v>8219</v>
      </c>
      <c r="E914">
        <v>701</v>
      </c>
    </row>
    <row r="915" spans="1:5" x14ac:dyDescent="0.3">
      <c r="A915" t="s">
        <v>8221</v>
      </c>
      <c r="B915">
        <v>2</v>
      </c>
      <c r="D915" t="s">
        <v>8219</v>
      </c>
      <c r="E915">
        <v>3863</v>
      </c>
    </row>
    <row r="916" spans="1:5" x14ac:dyDescent="0.3">
      <c r="A916" t="s">
        <v>8221</v>
      </c>
      <c r="B916">
        <v>2</v>
      </c>
      <c r="D916" t="s">
        <v>8219</v>
      </c>
      <c r="E916">
        <v>238</v>
      </c>
    </row>
    <row r="917" spans="1:5" x14ac:dyDescent="0.3">
      <c r="A917" t="s">
        <v>8221</v>
      </c>
      <c r="B917">
        <v>2</v>
      </c>
      <c r="D917" t="s">
        <v>8219</v>
      </c>
      <c r="E917">
        <v>2051</v>
      </c>
    </row>
    <row r="918" spans="1:5" x14ac:dyDescent="0.3">
      <c r="A918" t="s">
        <v>8221</v>
      </c>
      <c r="B918">
        <v>0</v>
      </c>
      <c r="D918" t="s">
        <v>8219</v>
      </c>
      <c r="E918">
        <v>402</v>
      </c>
    </row>
    <row r="919" spans="1:5" x14ac:dyDescent="0.3">
      <c r="A919" t="s">
        <v>8221</v>
      </c>
      <c r="B919">
        <v>2</v>
      </c>
      <c r="D919" t="s">
        <v>8219</v>
      </c>
      <c r="E919">
        <v>253</v>
      </c>
    </row>
    <row r="920" spans="1:5" x14ac:dyDescent="0.3">
      <c r="A920" t="s">
        <v>8221</v>
      </c>
      <c r="B920">
        <v>4</v>
      </c>
      <c r="D920" t="s">
        <v>8219</v>
      </c>
      <c r="E920">
        <v>473</v>
      </c>
    </row>
    <row r="921" spans="1:5" x14ac:dyDescent="0.3">
      <c r="A921" t="s">
        <v>8221</v>
      </c>
      <c r="B921">
        <v>2</v>
      </c>
      <c r="D921" t="s">
        <v>8219</v>
      </c>
      <c r="E921">
        <v>821</v>
      </c>
    </row>
    <row r="922" spans="1:5" x14ac:dyDescent="0.3">
      <c r="A922" t="s">
        <v>8221</v>
      </c>
      <c r="B922">
        <v>0</v>
      </c>
      <c r="D922" t="s">
        <v>8219</v>
      </c>
      <c r="E922">
        <v>388</v>
      </c>
    </row>
    <row r="923" spans="1:5" x14ac:dyDescent="0.3">
      <c r="A923" t="s">
        <v>8221</v>
      </c>
      <c r="B923">
        <v>1</v>
      </c>
      <c r="D923" t="s">
        <v>8219</v>
      </c>
      <c r="E923">
        <v>813</v>
      </c>
    </row>
    <row r="924" spans="1:5" x14ac:dyDescent="0.3">
      <c r="A924" t="s">
        <v>8221</v>
      </c>
      <c r="B924">
        <v>0</v>
      </c>
      <c r="D924" t="s">
        <v>8219</v>
      </c>
      <c r="E924">
        <v>1945</v>
      </c>
    </row>
    <row r="925" spans="1:5" x14ac:dyDescent="0.3">
      <c r="A925" t="s">
        <v>8221</v>
      </c>
      <c r="B925">
        <v>2</v>
      </c>
      <c r="D925" t="s">
        <v>8219</v>
      </c>
      <c r="E925">
        <v>1637</v>
      </c>
    </row>
    <row r="926" spans="1:5" x14ac:dyDescent="0.3">
      <c r="A926" t="s">
        <v>8221</v>
      </c>
      <c r="B926">
        <v>7</v>
      </c>
      <c r="D926" t="s">
        <v>8219</v>
      </c>
      <c r="E926">
        <v>1375</v>
      </c>
    </row>
    <row r="927" spans="1:5" x14ac:dyDescent="0.3">
      <c r="A927" t="s">
        <v>8221</v>
      </c>
      <c r="B927">
        <v>5</v>
      </c>
      <c r="D927" t="s">
        <v>8219</v>
      </c>
      <c r="E927">
        <v>17</v>
      </c>
    </row>
    <row r="928" spans="1:5" x14ac:dyDescent="0.3">
      <c r="A928" t="s">
        <v>8221</v>
      </c>
      <c r="B928">
        <v>0</v>
      </c>
      <c r="D928" t="s">
        <v>8219</v>
      </c>
      <c r="E928">
        <v>354</v>
      </c>
    </row>
    <row r="929" spans="1:5" x14ac:dyDescent="0.3">
      <c r="A929" t="s">
        <v>8221</v>
      </c>
      <c r="B929">
        <v>0</v>
      </c>
      <c r="D929" t="s">
        <v>8219</v>
      </c>
      <c r="E929">
        <v>191</v>
      </c>
    </row>
    <row r="930" spans="1:5" x14ac:dyDescent="0.3">
      <c r="A930" t="s">
        <v>8221</v>
      </c>
      <c r="B930">
        <v>0</v>
      </c>
      <c r="D930" t="s">
        <v>8219</v>
      </c>
      <c r="E930">
        <v>303</v>
      </c>
    </row>
    <row r="931" spans="1:5" x14ac:dyDescent="0.3">
      <c r="A931" t="s">
        <v>8221</v>
      </c>
      <c r="B931">
        <v>2</v>
      </c>
      <c r="D931" t="s">
        <v>8219</v>
      </c>
      <c r="E931">
        <v>137</v>
      </c>
    </row>
    <row r="932" spans="1:5" x14ac:dyDescent="0.3">
      <c r="A932" t="s">
        <v>8221</v>
      </c>
      <c r="B932">
        <v>0</v>
      </c>
      <c r="D932" t="s">
        <v>8219</v>
      </c>
      <c r="E932">
        <v>41</v>
      </c>
    </row>
    <row r="933" spans="1:5" x14ac:dyDescent="0.3">
      <c r="A933" t="s">
        <v>8221</v>
      </c>
      <c r="B933">
        <v>0</v>
      </c>
      <c r="D933" t="s">
        <v>8219</v>
      </c>
      <c r="E933">
        <v>398</v>
      </c>
    </row>
    <row r="934" spans="1:5" x14ac:dyDescent="0.3">
      <c r="A934" t="s">
        <v>8221</v>
      </c>
      <c r="B934">
        <v>28</v>
      </c>
      <c r="D934" t="s">
        <v>8219</v>
      </c>
      <c r="E934">
        <v>1737</v>
      </c>
    </row>
    <row r="935" spans="1:5" x14ac:dyDescent="0.3">
      <c r="A935" t="s">
        <v>8221</v>
      </c>
      <c r="B935">
        <v>2</v>
      </c>
      <c r="D935" t="s">
        <v>8219</v>
      </c>
      <c r="E935">
        <v>971</v>
      </c>
    </row>
    <row r="936" spans="1:5" x14ac:dyDescent="0.3">
      <c r="A936" t="s">
        <v>8221</v>
      </c>
      <c r="B936">
        <v>0</v>
      </c>
      <c r="D936" t="s">
        <v>8219</v>
      </c>
      <c r="E936">
        <v>183</v>
      </c>
    </row>
    <row r="937" spans="1:5" x14ac:dyDescent="0.3">
      <c r="A937" t="s">
        <v>8221</v>
      </c>
      <c r="B937">
        <v>0</v>
      </c>
      <c r="D937" t="s">
        <v>8219</v>
      </c>
      <c r="E937">
        <v>4562</v>
      </c>
    </row>
    <row r="938" spans="1:5" x14ac:dyDescent="0.3">
      <c r="A938" t="s">
        <v>8221</v>
      </c>
      <c r="B938">
        <v>0</v>
      </c>
      <c r="D938" t="s">
        <v>8219</v>
      </c>
      <c r="E938">
        <v>26457</v>
      </c>
    </row>
    <row r="939" spans="1:5" x14ac:dyDescent="0.3">
      <c r="A939" t="s">
        <v>8221</v>
      </c>
      <c r="B939">
        <v>4</v>
      </c>
      <c r="D939" t="s">
        <v>8219</v>
      </c>
      <c r="E939">
        <v>162</v>
      </c>
    </row>
    <row r="940" spans="1:5" x14ac:dyDescent="0.3">
      <c r="A940" t="s">
        <v>8221</v>
      </c>
      <c r="B940">
        <v>12</v>
      </c>
      <c r="D940" t="s">
        <v>8219</v>
      </c>
      <c r="E940">
        <v>479</v>
      </c>
    </row>
    <row r="941" spans="1:5" x14ac:dyDescent="0.3">
      <c r="A941" t="s">
        <v>8221</v>
      </c>
      <c r="B941">
        <v>0</v>
      </c>
      <c r="D941" t="s">
        <v>8219</v>
      </c>
      <c r="E941">
        <v>426</v>
      </c>
    </row>
    <row r="942" spans="1:5" x14ac:dyDescent="0.3">
      <c r="A942" t="s">
        <v>8221</v>
      </c>
      <c r="B942">
        <v>33</v>
      </c>
      <c r="D942" t="s">
        <v>8219</v>
      </c>
      <c r="E942">
        <v>450</v>
      </c>
    </row>
    <row r="943" spans="1:5" x14ac:dyDescent="0.3">
      <c r="A943" t="s">
        <v>8221</v>
      </c>
      <c r="B943">
        <v>0</v>
      </c>
      <c r="D943" t="s">
        <v>8219</v>
      </c>
      <c r="E943">
        <v>1780</v>
      </c>
    </row>
    <row r="944" spans="1:5" x14ac:dyDescent="0.3">
      <c r="A944" t="s">
        <v>8221</v>
      </c>
      <c r="B944">
        <v>4</v>
      </c>
      <c r="D944" t="s">
        <v>8219</v>
      </c>
      <c r="E944">
        <v>122</v>
      </c>
    </row>
    <row r="945" spans="1:5" x14ac:dyDescent="0.3">
      <c r="A945" t="s">
        <v>8221</v>
      </c>
      <c r="B945">
        <v>0</v>
      </c>
      <c r="D945" t="s">
        <v>8219</v>
      </c>
      <c r="E945">
        <v>95</v>
      </c>
    </row>
    <row r="946" spans="1:5" x14ac:dyDescent="0.3">
      <c r="A946" t="s">
        <v>8221</v>
      </c>
      <c r="B946">
        <v>11</v>
      </c>
      <c r="D946" t="s">
        <v>8219</v>
      </c>
      <c r="E946">
        <v>325</v>
      </c>
    </row>
    <row r="947" spans="1:5" x14ac:dyDescent="0.3">
      <c r="A947" t="s">
        <v>8221</v>
      </c>
      <c r="B947">
        <v>1</v>
      </c>
      <c r="D947" t="s">
        <v>8219</v>
      </c>
      <c r="E947">
        <v>353</v>
      </c>
    </row>
    <row r="948" spans="1:5" x14ac:dyDescent="0.3">
      <c r="A948" t="s">
        <v>8221</v>
      </c>
      <c r="B948">
        <v>5</v>
      </c>
      <c r="D948" t="s">
        <v>8219</v>
      </c>
      <c r="E948">
        <v>105</v>
      </c>
    </row>
    <row r="949" spans="1:5" x14ac:dyDescent="0.3">
      <c r="A949" t="s">
        <v>8221</v>
      </c>
      <c r="B949">
        <v>0</v>
      </c>
      <c r="D949" t="s">
        <v>8219</v>
      </c>
      <c r="E949">
        <v>729</v>
      </c>
    </row>
    <row r="950" spans="1:5" x14ac:dyDescent="0.3">
      <c r="A950" t="s">
        <v>8221</v>
      </c>
      <c r="B950">
        <v>1</v>
      </c>
      <c r="D950" t="s">
        <v>8219</v>
      </c>
      <c r="E950">
        <v>454</v>
      </c>
    </row>
    <row r="951" spans="1:5" x14ac:dyDescent="0.3">
      <c r="A951" t="s">
        <v>8221</v>
      </c>
      <c r="B951">
        <v>1</v>
      </c>
      <c r="D951" t="s">
        <v>8219</v>
      </c>
      <c r="E951">
        <v>539</v>
      </c>
    </row>
    <row r="952" spans="1:5" x14ac:dyDescent="0.3">
      <c r="A952" t="s">
        <v>8221</v>
      </c>
      <c r="B952">
        <v>6</v>
      </c>
      <c r="D952" t="s">
        <v>8219</v>
      </c>
      <c r="E952">
        <v>79</v>
      </c>
    </row>
    <row r="953" spans="1:5" x14ac:dyDescent="0.3">
      <c r="A953" t="s">
        <v>8221</v>
      </c>
      <c r="B953">
        <v>8</v>
      </c>
      <c r="D953" t="s">
        <v>8219</v>
      </c>
      <c r="E953">
        <v>94</v>
      </c>
    </row>
    <row r="954" spans="1:5" x14ac:dyDescent="0.3">
      <c r="A954" t="s">
        <v>8221</v>
      </c>
      <c r="B954">
        <v>1</v>
      </c>
      <c r="D954" t="s">
        <v>8219</v>
      </c>
      <c r="E954">
        <v>625</v>
      </c>
    </row>
    <row r="955" spans="1:5" x14ac:dyDescent="0.3">
      <c r="A955" t="s">
        <v>8221</v>
      </c>
      <c r="B955">
        <v>0</v>
      </c>
      <c r="D955" t="s">
        <v>8219</v>
      </c>
      <c r="E955">
        <v>508</v>
      </c>
    </row>
    <row r="956" spans="1:5" x14ac:dyDescent="0.3">
      <c r="A956" t="s">
        <v>8221</v>
      </c>
      <c r="B956">
        <v>2</v>
      </c>
      <c r="D956" t="s">
        <v>8219</v>
      </c>
      <c r="E956">
        <v>531</v>
      </c>
    </row>
    <row r="957" spans="1:5" x14ac:dyDescent="0.3">
      <c r="A957" t="s">
        <v>8221</v>
      </c>
      <c r="B957">
        <v>1</v>
      </c>
      <c r="D957" t="s">
        <v>8219</v>
      </c>
      <c r="E957">
        <v>158</v>
      </c>
    </row>
    <row r="958" spans="1:5" x14ac:dyDescent="0.3">
      <c r="A958" t="s">
        <v>8221</v>
      </c>
      <c r="B958">
        <v>0</v>
      </c>
      <c r="D958" t="s">
        <v>8219</v>
      </c>
      <c r="E958">
        <v>508</v>
      </c>
    </row>
    <row r="959" spans="1:5" x14ac:dyDescent="0.3">
      <c r="A959" t="s">
        <v>8221</v>
      </c>
      <c r="B959">
        <v>1</v>
      </c>
      <c r="D959" t="s">
        <v>8219</v>
      </c>
      <c r="E959">
        <v>644</v>
      </c>
    </row>
    <row r="960" spans="1:5" x14ac:dyDescent="0.3">
      <c r="A960" t="s">
        <v>8221</v>
      </c>
      <c r="B960">
        <v>19</v>
      </c>
      <c r="D960" t="s">
        <v>8219</v>
      </c>
      <c r="E960">
        <v>848</v>
      </c>
    </row>
    <row r="961" spans="1:5" x14ac:dyDescent="0.3">
      <c r="A961" t="s">
        <v>8221</v>
      </c>
      <c r="B961">
        <v>27</v>
      </c>
      <c r="D961" t="s">
        <v>8219</v>
      </c>
      <c r="E961">
        <v>429</v>
      </c>
    </row>
    <row r="962" spans="1:5" x14ac:dyDescent="0.3">
      <c r="A962" t="s">
        <v>8221</v>
      </c>
      <c r="B962">
        <v>7</v>
      </c>
      <c r="D962" t="s">
        <v>8219</v>
      </c>
      <c r="E962">
        <v>204</v>
      </c>
    </row>
    <row r="963" spans="1:5" x14ac:dyDescent="0.3">
      <c r="A963" t="s">
        <v>8221</v>
      </c>
      <c r="B963">
        <v>14</v>
      </c>
      <c r="D963" t="s">
        <v>8219</v>
      </c>
      <c r="E963">
        <v>379</v>
      </c>
    </row>
    <row r="964" spans="1:5" x14ac:dyDescent="0.3">
      <c r="A964" t="s">
        <v>8221</v>
      </c>
      <c r="B964">
        <v>5</v>
      </c>
      <c r="D964" t="s">
        <v>8219</v>
      </c>
      <c r="E964">
        <v>271</v>
      </c>
    </row>
    <row r="965" spans="1:5" x14ac:dyDescent="0.3">
      <c r="A965" t="s">
        <v>8221</v>
      </c>
      <c r="B965">
        <v>30</v>
      </c>
      <c r="D965" t="s">
        <v>8219</v>
      </c>
      <c r="E965">
        <v>120</v>
      </c>
    </row>
    <row r="966" spans="1:5" x14ac:dyDescent="0.3">
      <c r="A966" t="s">
        <v>8221</v>
      </c>
      <c r="B966">
        <v>1</v>
      </c>
      <c r="D966" t="s">
        <v>8219</v>
      </c>
      <c r="E966">
        <v>140</v>
      </c>
    </row>
    <row r="967" spans="1:5" x14ac:dyDescent="0.3">
      <c r="A967" t="s">
        <v>8221</v>
      </c>
      <c r="B967">
        <v>0</v>
      </c>
      <c r="D967" t="s">
        <v>8219</v>
      </c>
      <c r="E967">
        <v>193</v>
      </c>
    </row>
    <row r="968" spans="1:5" x14ac:dyDescent="0.3">
      <c r="A968" t="s">
        <v>8221</v>
      </c>
      <c r="B968">
        <v>60</v>
      </c>
      <c r="D968" t="s">
        <v>8219</v>
      </c>
      <c r="E968">
        <v>180</v>
      </c>
    </row>
    <row r="969" spans="1:5" x14ac:dyDescent="0.3">
      <c r="A969" t="s">
        <v>8221</v>
      </c>
      <c r="B969">
        <v>84</v>
      </c>
      <c r="D969" t="s">
        <v>8219</v>
      </c>
      <c r="E969">
        <v>263</v>
      </c>
    </row>
    <row r="970" spans="1:5" x14ac:dyDescent="0.3">
      <c r="A970" t="s">
        <v>8221</v>
      </c>
      <c r="B970">
        <v>47</v>
      </c>
      <c r="D970" t="s">
        <v>8219</v>
      </c>
      <c r="E970">
        <v>217</v>
      </c>
    </row>
    <row r="971" spans="1:5" x14ac:dyDescent="0.3">
      <c r="A971" t="s">
        <v>8221</v>
      </c>
      <c r="B971">
        <v>66</v>
      </c>
      <c r="D971" t="s">
        <v>8219</v>
      </c>
      <c r="E971">
        <v>443</v>
      </c>
    </row>
    <row r="972" spans="1:5" x14ac:dyDescent="0.3">
      <c r="A972" t="s">
        <v>8221</v>
      </c>
      <c r="B972">
        <v>171</v>
      </c>
      <c r="D972" t="s">
        <v>8219</v>
      </c>
      <c r="E972">
        <v>1373</v>
      </c>
    </row>
    <row r="973" spans="1:5" x14ac:dyDescent="0.3">
      <c r="A973" t="s">
        <v>8221</v>
      </c>
      <c r="B973">
        <v>29</v>
      </c>
      <c r="D973" t="s">
        <v>8219</v>
      </c>
      <c r="E973">
        <v>742</v>
      </c>
    </row>
    <row r="974" spans="1:5" x14ac:dyDescent="0.3">
      <c r="A974" t="s">
        <v>8221</v>
      </c>
      <c r="B974">
        <v>9</v>
      </c>
      <c r="D974" t="s">
        <v>8219</v>
      </c>
      <c r="E974">
        <v>170</v>
      </c>
    </row>
    <row r="975" spans="1:5" x14ac:dyDescent="0.3">
      <c r="A975" t="s">
        <v>8221</v>
      </c>
      <c r="B975">
        <v>27</v>
      </c>
      <c r="D975" t="s">
        <v>8219</v>
      </c>
      <c r="E975">
        <v>242</v>
      </c>
    </row>
    <row r="976" spans="1:5" x14ac:dyDescent="0.3">
      <c r="A976" t="s">
        <v>8221</v>
      </c>
      <c r="B976">
        <v>2</v>
      </c>
      <c r="D976" t="s">
        <v>8219</v>
      </c>
      <c r="E976">
        <v>541</v>
      </c>
    </row>
    <row r="977" spans="1:5" x14ac:dyDescent="0.3">
      <c r="A977" t="s">
        <v>8221</v>
      </c>
      <c r="B977">
        <v>3</v>
      </c>
      <c r="D977" t="s">
        <v>8219</v>
      </c>
      <c r="E977">
        <v>121</v>
      </c>
    </row>
    <row r="978" spans="1:5" x14ac:dyDescent="0.3">
      <c r="A978" t="s">
        <v>8221</v>
      </c>
      <c r="B978">
        <v>4</v>
      </c>
      <c r="D978" t="s">
        <v>8219</v>
      </c>
      <c r="E978">
        <v>621</v>
      </c>
    </row>
    <row r="979" spans="1:5" x14ac:dyDescent="0.3">
      <c r="A979" t="s">
        <v>8221</v>
      </c>
      <c r="B979">
        <v>2</v>
      </c>
      <c r="D979" t="s">
        <v>8219</v>
      </c>
      <c r="E979">
        <v>101</v>
      </c>
    </row>
    <row r="980" spans="1:5" x14ac:dyDescent="0.3">
      <c r="A980" t="s">
        <v>8221</v>
      </c>
      <c r="B980">
        <v>20</v>
      </c>
      <c r="D980" t="s">
        <v>8219</v>
      </c>
      <c r="E980">
        <v>554</v>
      </c>
    </row>
    <row r="981" spans="1:5" x14ac:dyDescent="0.3">
      <c r="A981" t="s">
        <v>8221</v>
      </c>
      <c r="B981">
        <v>3</v>
      </c>
      <c r="D981" t="s">
        <v>8219</v>
      </c>
      <c r="E981">
        <v>666</v>
      </c>
    </row>
    <row r="982" spans="1:5" x14ac:dyDescent="0.3">
      <c r="A982" t="s">
        <v>8221</v>
      </c>
      <c r="B982">
        <v>4</v>
      </c>
      <c r="D982" t="s">
        <v>8219</v>
      </c>
      <c r="E982">
        <v>410</v>
      </c>
    </row>
    <row r="983" spans="1:5" x14ac:dyDescent="0.3">
      <c r="A983" t="s">
        <v>8221</v>
      </c>
      <c r="B983">
        <v>1</v>
      </c>
      <c r="D983" t="s">
        <v>8219</v>
      </c>
      <c r="E983">
        <v>375</v>
      </c>
    </row>
    <row r="984" spans="1:5" x14ac:dyDescent="0.3">
      <c r="A984" t="s">
        <v>8221</v>
      </c>
      <c r="B984">
        <v>0</v>
      </c>
      <c r="D984" t="s">
        <v>8219</v>
      </c>
      <c r="E984">
        <v>1364</v>
      </c>
    </row>
    <row r="985" spans="1:5" x14ac:dyDescent="0.3">
      <c r="A985" t="s">
        <v>8221</v>
      </c>
      <c r="B985">
        <v>0</v>
      </c>
      <c r="D985" t="s">
        <v>8219</v>
      </c>
      <c r="E985">
        <v>35</v>
      </c>
    </row>
    <row r="986" spans="1:5" x14ac:dyDescent="0.3">
      <c r="A986" t="s">
        <v>8221</v>
      </c>
      <c r="B986">
        <v>14</v>
      </c>
      <c r="D986" t="s">
        <v>8219</v>
      </c>
      <c r="E986">
        <v>203</v>
      </c>
    </row>
    <row r="987" spans="1:5" x14ac:dyDescent="0.3">
      <c r="A987" t="s">
        <v>8221</v>
      </c>
      <c r="B987">
        <v>1</v>
      </c>
      <c r="D987" t="s">
        <v>8219</v>
      </c>
      <c r="E987">
        <v>49</v>
      </c>
    </row>
    <row r="988" spans="1:5" x14ac:dyDescent="0.3">
      <c r="A988" t="s">
        <v>8221</v>
      </c>
      <c r="B988">
        <v>118</v>
      </c>
      <c r="D988" t="s">
        <v>8219</v>
      </c>
      <c r="E988">
        <v>5812</v>
      </c>
    </row>
    <row r="989" spans="1:5" x14ac:dyDescent="0.3">
      <c r="A989" t="s">
        <v>8221</v>
      </c>
      <c r="B989">
        <v>2</v>
      </c>
      <c r="D989" t="s">
        <v>8219</v>
      </c>
      <c r="E989">
        <v>1556</v>
      </c>
    </row>
    <row r="990" spans="1:5" x14ac:dyDescent="0.3">
      <c r="A990" t="s">
        <v>8221</v>
      </c>
      <c r="B990">
        <v>1</v>
      </c>
      <c r="D990" t="s">
        <v>8219</v>
      </c>
      <c r="E990">
        <v>65</v>
      </c>
    </row>
    <row r="991" spans="1:5" x14ac:dyDescent="0.3">
      <c r="A991" t="s">
        <v>8221</v>
      </c>
      <c r="B991">
        <v>3</v>
      </c>
      <c r="D991" t="s">
        <v>8219</v>
      </c>
      <c r="E991">
        <v>10</v>
      </c>
    </row>
    <row r="992" spans="1:5" x14ac:dyDescent="0.3">
      <c r="A992" t="s">
        <v>8221</v>
      </c>
      <c r="B992">
        <v>1</v>
      </c>
      <c r="D992" t="s">
        <v>8219</v>
      </c>
      <c r="E992">
        <v>76</v>
      </c>
    </row>
    <row r="993" spans="1:5" x14ac:dyDescent="0.3">
      <c r="A993" t="s">
        <v>8221</v>
      </c>
      <c r="B993">
        <v>3</v>
      </c>
      <c r="D993" t="s">
        <v>8219</v>
      </c>
      <c r="E993">
        <v>263</v>
      </c>
    </row>
    <row r="994" spans="1:5" x14ac:dyDescent="0.3">
      <c r="A994" t="s">
        <v>8221</v>
      </c>
      <c r="B994">
        <v>38</v>
      </c>
      <c r="D994" t="s">
        <v>8219</v>
      </c>
      <c r="E994">
        <v>1530</v>
      </c>
    </row>
    <row r="995" spans="1:5" x14ac:dyDescent="0.3">
      <c r="A995" t="s">
        <v>8221</v>
      </c>
      <c r="B995">
        <v>52</v>
      </c>
      <c r="D995" t="s">
        <v>8219</v>
      </c>
      <c r="E995">
        <v>278</v>
      </c>
    </row>
    <row r="996" spans="1:5" x14ac:dyDescent="0.3">
      <c r="A996" t="s">
        <v>8221</v>
      </c>
      <c r="B996">
        <v>2</v>
      </c>
      <c r="D996" t="s">
        <v>8219</v>
      </c>
      <c r="E996">
        <v>350</v>
      </c>
    </row>
    <row r="997" spans="1:5" x14ac:dyDescent="0.3">
      <c r="A997" t="s">
        <v>8221</v>
      </c>
      <c r="B997">
        <v>0</v>
      </c>
      <c r="D997" t="s">
        <v>8219</v>
      </c>
      <c r="E997">
        <v>470</v>
      </c>
    </row>
    <row r="998" spans="1:5" x14ac:dyDescent="0.3">
      <c r="A998" t="s">
        <v>8221</v>
      </c>
      <c r="B998">
        <v>4</v>
      </c>
      <c r="D998" t="s">
        <v>8219</v>
      </c>
      <c r="E998">
        <v>3</v>
      </c>
    </row>
    <row r="999" spans="1:5" x14ac:dyDescent="0.3">
      <c r="A999" t="s">
        <v>8221</v>
      </c>
      <c r="B999">
        <v>4</v>
      </c>
      <c r="D999" t="s">
        <v>8219</v>
      </c>
      <c r="E999">
        <v>8200</v>
      </c>
    </row>
    <row r="1000" spans="1:5" x14ac:dyDescent="0.3">
      <c r="A1000" t="s">
        <v>8221</v>
      </c>
      <c r="B1000">
        <v>18</v>
      </c>
      <c r="D1000" t="s">
        <v>8219</v>
      </c>
      <c r="E1000">
        <v>8359</v>
      </c>
    </row>
    <row r="1001" spans="1:5" x14ac:dyDescent="0.3">
      <c r="A1001" t="s">
        <v>8221</v>
      </c>
      <c r="B1001">
        <v>0</v>
      </c>
      <c r="D1001" t="s">
        <v>8219</v>
      </c>
      <c r="E1001">
        <v>188</v>
      </c>
    </row>
    <row r="1002" spans="1:5" x14ac:dyDescent="0.3">
      <c r="A1002" t="s">
        <v>8221</v>
      </c>
      <c r="B1002">
        <v>22</v>
      </c>
      <c r="D1002" t="s">
        <v>8219</v>
      </c>
      <c r="E1002">
        <v>48</v>
      </c>
    </row>
    <row r="1003" spans="1:5" x14ac:dyDescent="0.3">
      <c r="A1003" t="s">
        <v>8221</v>
      </c>
      <c r="B1003">
        <v>49</v>
      </c>
      <c r="D1003" t="s">
        <v>8219</v>
      </c>
      <c r="E1003">
        <v>607</v>
      </c>
    </row>
    <row r="1004" spans="1:5" x14ac:dyDescent="0.3">
      <c r="A1004" t="s">
        <v>8221</v>
      </c>
      <c r="B1004">
        <v>19</v>
      </c>
      <c r="D1004" t="s">
        <v>8219</v>
      </c>
      <c r="E1004">
        <v>50</v>
      </c>
    </row>
    <row r="1005" spans="1:5" x14ac:dyDescent="0.3">
      <c r="A1005" t="s">
        <v>8221</v>
      </c>
      <c r="B1005">
        <v>4</v>
      </c>
      <c r="D1005" t="s">
        <v>8219</v>
      </c>
      <c r="E1005">
        <v>55</v>
      </c>
    </row>
    <row r="1006" spans="1:5" x14ac:dyDescent="0.3">
      <c r="A1006" t="s">
        <v>8221</v>
      </c>
      <c r="B1006">
        <v>4</v>
      </c>
      <c r="D1006" t="s">
        <v>8219</v>
      </c>
      <c r="E1006">
        <v>38</v>
      </c>
    </row>
    <row r="1007" spans="1:5" x14ac:dyDescent="0.3">
      <c r="A1007" t="s">
        <v>8221</v>
      </c>
      <c r="B1007">
        <v>2</v>
      </c>
      <c r="D1007" t="s">
        <v>8219</v>
      </c>
      <c r="E1007">
        <v>25</v>
      </c>
    </row>
    <row r="1008" spans="1:5" x14ac:dyDescent="0.3">
      <c r="A1008" t="s">
        <v>8221</v>
      </c>
      <c r="B1008">
        <v>0</v>
      </c>
      <c r="D1008" t="s">
        <v>8219</v>
      </c>
      <c r="E1008">
        <v>46</v>
      </c>
    </row>
    <row r="1009" spans="1:5" x14ac:dyDescent="0.3">
      <c r="A1009" t="s">
        <v>8221</v>
      </c>
      <c r="B1009">
        <v>0</v>
      </c>
      <c r="D1009" t="s">
        <v>8219</v>
      </c>
      <c r="E1009">
        <v>83</v>
      </c>
    </row>
    <row r="1010" spans="1:5" x14ac:dyDescent="0.3">
      <c r="A1010" t="s">
        <v>8221</v>
      </c>
      <c r="B1010">
        <v>14</v>
      </c>
      <c r="D1010" t="s">
        <v>8219</v>
      </c>
      <c r="E1010">
        <v>35</v>
      </c>
    </row>
    <row r="1011" spans="1:5" x14ac:dyDescent="0.3">
      <c r="A1011" t="s">
        <v>8221</v>
      </c>
      <c r="B1011">
        <v>8</v>
      </c>
      <c r="D1011" t="s">
        <v>8219</v>
      </c>
      <c r="E1011">
        <v>25</v>
      </c>
    </row>
    <row r="1012" spans="1:5" x14ac:dyDescent="0.3">
      <c r="A1012" t="s">
        <v>8221</v>
      </c>
      <c r="B1012">
        <v>0</v>
      </c>
      <c r="D1012" t="s">
        <v>8219</v>
      </c>
      <c r="E1012">
        <v>75</v>
      </c>
    </row>
    <row r="1013" spans="1:5" x14ac:dyDescent="0.3">
      <c r="A1013" t="s">
        <v>8221</v>
      </c>
      <c r="B1013">
        <v>15</v>
      </c>
      <c r="D1013" t="s">
        <v>8219</v>
      </c>
      <c r="E1013">
        <v>62</v>
      </c>
    </row>
    <row r="1014" spans="1:5" x14ac:dyDescent="0.3">
      <c r="A1014" t="s">
        <v>8221</v>
      </c>
      <c r="B1014">
        <v>33</v>
      </c>
      <c r="D1014" t="s">
        <v>8219</v>
      </c>
      <c r="E1014">
        <v>160</v>
      </c>
    </row>
    <row r="1015" spans="1:5" x14ac:dyDescent="0.3">
      <c r="A1015" t="s">
        <v>8221</v>
      </c>
      <c r="B1015">
        <v>2</v>
      </c>
      <c r="D1015" t="s">
        <v>8219</v>
      </c>
      <c r="E1015">
        <v>246</v>
      </c>
    </row>
    <row r="1016" spans="1:5" x14ac:dyDescent="0.3">
      <c r="A1016" t="s">
        <v>8221</v>
      </c>
      <c r="B1016">
        <v>6</v>
      </c>
      <c r="D1016" t="s">
        <v>8219</v>
      </c>
      <c r="E1016">
        <v>55</v>
      </c>
    </row>
    <row r="1017" spans="1:5" x14ac:dyDescent="0.3">
      <c r="A1017" t="s">
        <v>8221</v>
      </c>
      <c r="B1017">
        <v>2</v>
      </c>
      <c r="D1017" t="s">
        <v>8219</v>
      </c>
      <c r="E1017">
        <v>23</v>
      </c>
    </row>
    <row r="1018" spans="1:5" x14ac:dyDescent="0.3">
      <c r="A1018" t="s">
        <v>8221</v>
      </c>
      <c r="B1018">
        <v>0</v>
      </c>
      <c r="D1018" t="s">
        <v>8219</v>
      </c>
      <c r="E1018">
        <v>72</v>
      </c>
    </row>
    <row r="1019" spans="1:5" x14ac:dyDescent="0.3">
      <c r="A1019" t="s">
        <v>8221</v>
      </c>
      <c r="B1019">
        <v>4</v>
      </c>
      <c r="D1019" t="s">
        <v>8219</v>
      </c>
      <c r="E1019">
        <v>22</v>
      </c>
    </row>
    <row r="1020" spans="1:5" x14ac:dyDescent="0.3">
      <c r="A1020" t="s">
        <v>8221</v>
      </c>
      <c r="B1020">
        <v>1</v>
      </c>
      <c r="D1020" t="s">
        <v>8219</v>
      </c>
      <c r="E1020">
        <v>14</v>
      </c>
    </row>
    <row r="1021" spans="1:5" x14ac:dyDescent="0.3">
      <c r="A1021" t="s">
        <v>8221</v>
      </c>
      <c r="B1021">
        <v>3</v>
      </c>
      <c r="D1021" t="s">
        <v>8219</v>
      </c>
      <c r="E1021">
        <v>38</v>
      </c>
    </row>
    <row r="1022" spans="1:5" x14ac:dyDescent="0.3">
      <c r="A1022" t="s">
        <v>8221</v>
      </c>
      <c r="B1022">
        <v>4</v>
      </c>
      <c r="D1022" t="s">
        <v>8219</v>
      </c>
      <c r="E1022">
        <v>32</v>
      </c>
    </row>
    <row r="1023" spans="1:5" x14ac:dyDescent="0.3">
      <c r="A1023" t="s">
        <v>8221</v>
      </c>
      <c r="B1023">
        <v>0</v>
      </c>
      <c r="D1023" t="s">
        <v>8219</v>
      </c>
      <c r="E1023">
        <v>63</v>
      </c>
    </row>
    <row r="1024" spans="1:5" x14ac:dyDescent="0.3">
      <c r="A1024" t="s">
        <v>8221</v>
      </c>
      <c r="B1024">
        <v>4</v>
      </c>
      <c r="D1024" t="s">
        <v>8219</v>
      </c>
      <c r="E1024">
        <v>27</v>
      </c>
    </row>
    <row r="1025" spans="1:5" x14ac:dyDescent="0.3">
      <c r="A1025" t="s">
        <v>8221</v>
      </c>
      <c r="B1025">
        <v>3</v>
      </c>
      <c r="D1025" t="s">
        <v>8219</v>
      </c>
      <c r="E1025">
        <v>44</v>
      </c>
    </row>
    <row r="1026" spans="1:5" x14ac:dyDescent="0.3">
      <c r="A1026" t="s">
        <v>8221</v>
      </c>
      <c r="B1026">
        <v>34</v>
      </c>
      <c r="D1026" t="s">
        <v>8219</v>
      </c>
      <c r="E1026">
        <v>38</v>
      </c>
    </row>
    <row r="1027" spans="1:5" x14ac:dyDescent="0.3">
      <c r="A1027" t="s">
        <v>8221</v>
      </c>
      <c r="B1027">
        <v>2</v>
      </c>
      <c r="D1027" t="s">
        <v>8219</v>
      </c>
      <c r="E1027">
        <v>115</v>
      </c>
    </row>
    <row r="1028" spans="1:5" x14ac:dyDescent="0.3">
      <c r="A1028" t="s">
        <v>8221</v>
      </c>
      <c r="B1028">
        <v>33</v>
      </c>
      <c r="D1028" t="s">
        <v>8219</v>
      </c>
      <c r="E1028">
        <v>37</v>
      </c>
    </row>
    <row r="1029" spans="1:5" x14ac:dyDescent="0.3">
      <c r="A1029" t="s">
        <v>8221</v>
      </c>
      <c r="B1029">
        <v>0</v>
      </c>
      <c r="D1029" t="s">
        <v>8219</v>
      </c>
      <c r="E1029">
        <v>99</v>
      </c>
    </row>
    <row r="1030" spans="1:5" x14ac:dyDescent="0.3">
      <c r="A1030" t="s">
        <v>8221</v>
      </c>
      <c r="B1030">
        <v>0</v>
      </c>
      <c r="D1030" t="s">
        <v>8219</v>
      </c>
      <c r="E1030">
        <v>44</v>
      </c>
    </row>
    <row r="1031" spans="1:5" x14ac:dyDescent="0.3">
      <c r="A1031" t="s">
        <v>8221</v>
      </c>
      <c r="B1031">
        <v>1</v>
      </c>
      <c r="D1031" t="s">
        <v>8219</v>
      </c>
      <c r="E1031">
        <v>58</v>
      </c>
    </row>
    <row r="1032" spans="1:5" x14ac:dyDescent="0.3">
      <c r="A1032" t="s">
        <v>8221</v>
      </c>
      <c r="B1032">
        <v>13</v>
      </c>
      <c r="D1032" t="s">
        <v>8219</v>
      </c>
      <c r="E1032">
        <v>191</v>
      </c>
    </row>
    <row r="1033" spans="1:5" x14ac:dyDescent="0.3">
      <c r="A1033" t="s">
        <v>8221</v>
      </c>
      <c r="B1033">
        <v>2</v>
      </c>
      <c r="D1033" t="s">
        <v>8219</v>
      </c>
      <c r="E1033">
        <v>40</v>
      </c>
    </row>
    <row r="1034" spans="1:5" x14ac:dyDescent="0.3">
      <c r="A1034" t="s">
        <v>8221</v>
      </c>
      <c r="B1034">
        <v>36</v>
      </c>
      <c r="D1034" t="s">
        <v>8219</v>
      </c>
      <c r="E1034">
        <v>38</v>
      </c>
    </row>
    <row r="1035" spans="1:5" x14ac:dyDescent="0.3">
      <c r="A1035" t="s">
        <v>8221</v>
      </c>
      <c r="B1035">
        <v>1</v>
      </c>
      <c r="D1035" t="s">
        <v>8219</v>
      </c>
      <c r="E1035">
        <v>39</v>
      </c>
    </row>
    <row r="1036" spans="1:5" x14ac:dyDescent="0.3">
      <c r="A1036" t="s">
        <v>8221</v>
      </c>
      <c r="B1036">
        <v>15</v>
      </c>
      <c r="D1036" t="s">
        <v>8219</v>
      </c>
      <c r="E1036">
        <v>11</v>
      </c>
    </row>
    <row r="1037" spans="1:5" x14ac:dyDescent="0.3">
      <c r="A1037" t="s">
        <v>8221</v>
      </c>
      <c r="B1037">
        <v>1</v>
      </c>
      <c r="D1037" t="s">
        <v>8219</v>
      </c>
      <c r="E1037">
        <v>107</v>
      </c>
    </row>
    <row r="1038" spans="1:5" x14ac:dyDescent="0.3">
      <c r="A1038" t="s">
        <v>8221</v>
      </c>
      <c r="B1038">
        <v>0</v>
      </c>
      <c r="D1038" t="s">
        <v>8219</v>
      </c>
      <c r="E1038">
        <v>147</v>
      </c>
    </row>
    <row r="1039" spans="1:5" x14ac:dyDescent="0.3">
      <c r="A1039" t="s">
        <v>8221</v>
      </c>
      <c r="B1039">
        <v>1</v>
      </c>
      <c r="D1039" t="s">
        <v>8219</v>
      </c>
      <c r="E1039">
        <v>36</v>
      </c>
    </row>
    <row r="1040" spans="1:5" x14ac:dyDescent="0.3">
      <c r="A1040" t="s">
        <v>8221</v>
      </c>
      <c r="B1040">
        <v>0</v>
      </c>
      <c r="D1040" t="s">
        <v>8219</v>
      </c>
      <c r="E1040">
        <v>92</v>
      </c>
    </row>
    <row r="1041" spans="1:5" x14ac:dyDescent="0.3">
      <c r="A1041" t="s">
        <v>8221</v>
      </c>
      <c r="B1041">
        <v>0</v>
      </c>
      <c r="D1041" t="s">
        <v>8219</v>
      </c>
      <c r="E1041">
        <v>35</v>
      </c>
    </row>
    <row r="1042" spans="1:5" x14ac:dyDescent="0.3">
      <c r="A1042" t="s">
        <v>8221</v>
      </c>
      <c r="B1042">
        <v>1</v>
      </c>
      <c r="D1042" t="s">
        <v>8219</v>
      </c>
      <c r="E1042">
        <v>17</v>
      </c>
    </row>
    <row r="1043" spans="1:5" x14ac:dyDescent="0.3">
      <c r="A1043" t="s">
        <v>8221</v>
      </c>
      <c r="B1043">
        <v>39</v>
      </c>
      <c r="D1043" t="s">
        <v>8219</v>
      </c>
      <c r="E1043">
        <v>22</v>
      </c>
    </row>
    <row r="1044" spans="1:5" x14ac:dyDescent="0.3">
      <c r="A1044" t="s">
        <v>8221</v>
      </c>
      <c r="B1044">
        <v>0</v>
      </c>
      <c r="D1044" t="s">
        <v>8219</v>
      </c>
      <c r="E1044">
        <v>69</v>
      </c>
    </row>
    <row r="1045" spans="1:5" x14ac:dyDescent="0.3">
      <c r="A1045" t="s">
        <v>8221</v>
      </c>
      <c r="B1045">
        <v>0</v>
      </c>
      <c r="D1045" t="s">
        <v>8219</v>
      </c>
      <c r="E1045">
        <v>13</v>
      </c>
    </row>
    <row r="1046" spans="1:5" x14ac:dyDescent="0.3">
      <c r="A1046" t="s">
        <v>8221</v>
      </c>
      <c r="B1046">
        <v>3</v>
      </c>
      <c r="D1046" t="s">
        <v>8219</v>
      </c>
      <c r="E1046">
        <v>58</v>
      </c>
    </row>
    <row r="1047" spans="1:5" x14ac:dyDescent="0.3">
      <c r="A1047" t="s">
        <v>8221</v>
      </c>
      <c r="B1047">
        <v>1</v>
      </c>
      <c r="D1047" t="s">
        <v>8219</v>
      </c>
      <c r="E1047">
        <v>44</v>
      </c>
    </row>
    <row r="1048" spans="1:5" x14ac:dyDescent="0.3">
      <c r="A1048" t="s">
        <v>8221</v>
      </c>
      <c r="B1048">
        <v>13</v>
      </c>
      <c r="D1048" t="s">
        <v>8219</v>
      </c>
      <c r="E1048">
        <v>83</v>
      </c>
    </row>
    <row r="1049" spans="1:5" x14ac:dyDescent="0.3">
      <c r="A1049" t="s">
        <v>8221</v>
      </c>
      <c r="B1049">
        <v>0</v>
      </c>
      <c r="D1049" t="s">
        <v>8219</v>
      </c>
      <c r="E1049">
        <v>117</v>
      </c>
    </row>
    <row r="1050" spans="1:5" x14ac:dyDescent="0.3">
      <c r="A1050" t="s">
        <v>8221</v>
      </c>
      <c r="B1050">
        <v>6</v>
      </c>
      <c r="D1050" t="s">
        <v>8219</v>
      </c>
      <c r="E1050">
        <v>32</v>
      </c>
    </row>
    <row r="1051" spans="1:5" x14ac:dyDescent="0.3">
      <c r="A1051" t="s">
        <v>8221</v>
      </c>
      <c r="B1051">
        <v>0</v>
      </c>
      <c r="D1051" t="s">
        <v>8219</v>
      </c>
      <c r="E1051">
        <v>8</v>
      </c>
    </row>
    <row r="1052" spans="1:5" x14ac:dyDescent="0.3">
      <c r="A1052" t="s">
        <v>8221</v>
      </c>
      <c r="B1052">
        <v>14</v>
      </c>
      <c r="D1052" t="s">
        <v>8219</v>
      </c>
      <c r="E1052">
        <v>340</v>
      </c>
    </row>
    <row r="1053" spans="1:5" x14ac:dyDescent="0.3">
      <c r="A1053" t="s">
        <v>8221</v>
      </c>
      <c r="B1053">
        <v>5</v>
      </c>
      <c r="D1053" t="s">
        <v>8219</v>
      </c>
      <c r="E1053">
        <v>7</v>
      </c>
    </row>
    <row r="1054" spans="1:5" x14ac:dyDescent="0.3">
      <c r="A1054" t="s">
        <v>8221</v>
      </c>
      <c r="B1054">
        <v>6</v>
      </c>
      <c r="D1054" t="s">
        <v>8219</v>
      </c>
      <c r="E1054">
        <v>19</v>
      </c>
    </row>
    <row r="1055" spans="1:5" x14ac:dyDescent="0.3">
      <c r="A1055" t="s">
        <v>8221</v>
      </c>
      <c r="B1055">
        <v>15</v>
      </c>
      <c r="D1055" t="s">
        <v>8219</v>
      </c>
      <c r="E1055">
        <v>47</v>
      </c>
    </row>
    <row r="1056" spans="1:5" x14ac:dyDescent="0.3">
      <c r="A1056" t="s">
        <v>8221</v>
      </c>
      <c r="B1056">
        <v>0</v>
      </c>
      <c r="D1056" t="s">
        <v>8219</v>
      </c>
      <c r="E1056">
        <v>13</v>
      </c>
    </row>
    <row r="1057" spans="1:5" x14ac:dyDescent="0.3">
      <c r="A1057" t="s">
        <v>8221</v>
      </c>
      <c r="B1057">
        <v>1</v>
      </c>
      <c r="D1057" t="s">
        <v>8219</v>
      </c>
      <c r="E1057">
        <v>90</v>
      </c>
    </row>
    <row r="1058" spans="1:5" x14ac:dyDescent="0.3">
      <c r="A1058" t="s">
        <v>8221</v>
      </c>
      <c r="B1058">
        <v>9</v>
      </c>
      <c r="D1058" t="s">
        <v>8219</v>
      </c>
      <c r="E1058">
        <v>63</v>
      </c>
    </row>
    <row r="1059" spans="1:5" x14ac:dyDescent="0.3">
      <c r="A1059" t="s">
        <v>8221</v>
      </c>
      <c r="B1059">
        <v>3</v>
      </c>
      <c r="D1059" t="s">
        <v>8219</v>
      </c>
      <c r="E1059">
        <v>26</v>
      </c>
    </row>
    <row r="1060" spans="1:5" x14ac:dyDescent="0.3">
      <c r="A1060" t="s">
        <v>8221</v>
      </c>
      <c r="B1060">
        <v>3</v>
      </c>
      <c r="D1060" t="s">
        <v>8219</v>
      </c>
      <c r="E1060">
        <v>71</v>
      </c>
    </row>
    <row r="1061" spans="1:5" x14ac:dyDescent="0.3">
      <c r="A1061" t="s">
        <v>8221</v>
      </c>
      <c r="B1061">
        <v>1</v>
      </c>
      <c r="D1061" t="s">
        <v>8219</v>
      </c>
      <c r="E1061">
        <v>38</v>
      </c>
    </row>
    <row r="1062" spans="1:5" x14ac:dyDescent="0.3">
      <c r="A1062" t="s">
        <v>8221</v>
      </c>
      <c r="B1062">
        <v>3</v>
      </c>
      <c r="D1062" t="s">
        <v>8219</v>
      </c>
      <c r="E1062">
        <v>859</v>
      </c>
    </row>
    <row r="1063" spans="1:5" x14ac:dyDescent="0.3">
      <c r="A1063" t="s">
        <v>8221</v>
      </c>
      <c r="B1063">
        <v>0</v>
      </c>
      <c r="D1063" t="s">
        <v>8219</v>
      </c>
      <c r="E1063">
        <v>21</v>
      </c>
    </row>
    <row r="1064" spans="1:5" x14ac:dyDescent="0.3">
      <c r="A1064" t="s">
        <v>8221</v>
      </c>
      <c r="B1064">
        <v>2</v>
      </c>
      <c r="D1064" t="s">
        <v>8219</v>
      </c>
      <c r="E1064">
        <v>78</v>
      </c>
    </row>
    <row r="1065" spans="1:5" x14ac:dyDescent="0.3">
      <c r="A1065" t="s">
        <v>8221</v>
      </c>
      <c r="B1065">
        <v>10</v>
      </c>
      <c r="D1065" t="s">
        <v>8219</v>
      </c>
      <c r="E1065">
        <v>53</v>
      </c>
    </row>
    <row r="1066" spans="1:5" x14ac:dyDescent="0.3">
      <c r="A1066" t="s">
        <v>8221</v>
      </c>
      <c r="B1066">
        <v>60</v>
      </c>
      <c r="D1066" t="s">
        <v>8219</v>
      </c>
      <c r="E1066">
        <v>356</v>
      </c>
    </row>
    <row r="1067" spans="1:5" x14ac:dyDescent="0.3">
      <c r="A1067" t="s">
        <v>8221</v>
      </c>
      <c r="B1067">
        <v>5</v>
      </c>
      <c r="D1067" t="s">
        <v>8219</v>
      </c>
      <c r="E1067">
        <v>279</v>
      </c>
    </row>
    <row r="1068" spans="1:5" x14ac:dyDescent="0.3">
      <c r="A1068" t="s">
        <v>8221</v>
      </c>
      <c r="B1068">
        <v>9</v>
      </c>
      <c r="D1068" t="s">
        <v>8219</v>
      </c>
      <c r="E1068">
        <v>266</v>
      </c>
    </row>
    <row r="1069" spans="1:5" x14ac:dyDescent="0.3">
      <c r="A1069" t="s">
        <v>8221</v>
      </c>
      <c r="B1069">
        <v>13</v>
      </c>
      <c r="D1069" t="s">
        <v>8219</v>
      </c>
      <c r="E1069">
        <v>623</v>
      </c>
    </row>
    <row r="1070" spans="1:5" x14ac:dyDescent="0.3">
      <c r="A1070" t="s">
        <v>8221</v>
      </c>
      <c r="B1070">
        <v>0</v>
      </c>
      <c r="D1070" t="s">
        <v>8219</v>
      </c>
      <c r="E1070">
        <v>392</v>
      </c>
    </row>
    <row r="1071" spans="1:5" x14ac:dyDescent="0.3">
      <c r="A1071" t="s">
        <v>8221</v>
      </c>
      <c r="B1071">
        <v>8</v>
      </c>
      <c r="D1071" t="s">
        <v>8219</v>
      </c>
      <c r="E1071">
        <v>3562</v>
      </c>
    </row>
    <row r="1072" spans="1:5" x14ac:dyDescent="0.3">
      <c r="A1072" t="s">
        <v>8221</v>
      </c>
      <c r="B1072">
        <v>3</v>
      </c>
      <c r="D1072" t="s">
        <v>8219</v>
      </c>
      <c r="E1072">
        <v>514</v>
      </c>
    </row>
    <row r="1073" spans="1:5" x14ac:dyDescent="0.3">
      <c r="A1073" t="s">
        <v>8221</v>
      </c>
      <c r="B1073">
        <v>3</v>
      </c>
      <c r="D1073" t="s">
        <v>8219</v>
      </c>
      <c r="E1073">
        <v>88</v>
      </c>
    </row>
    <row r="1074" spans="1:5" x14ac:dyDescent="0.3">
      <c r="A1074" t="s">
        <v>8221</v>
      </c>
      <c r="B1074">
        <v>0</v>
      </c>
      <c r="D1074" t="s">
        <v>8219</v>
      </c>
      <c r="E1074">
        <v>537</v>
      </c>
    </row>
    <row r="1075" spans="1:5" x14ac:dyDescent="0.3">
      <c r="A1075" t="s">
        <v>8221</v>
      </c>
      <c r="B1075">
        <v>6</v>
      </c>
      <c r="D1075" t="s">
        <v>8219</v>
      </c>
      <c r="E1075">
        <v>25</v>
      </c>
    </row>
    <row r="1076" spans="1:5" x14ac:dyDescent="0.3">
      <c r="A1076" t="s">
        <v>8221</v>
      </c>
      <c r="B1076">
        <v>4</v>
      </c>
      <c r="D1076" t="s">
        <v>8219</v>
      </c>
      <c r="E1076">
        <v>3238</v>
      </c>
    </row>
    <row r="1077" spans="1:5" x14ac:dyDescent="0.3">
      <c r="A1077" t="s">
        <v>8221</v>
      </c>
      <c r="B1077">
        <v>1</v>
      </c>
      <c r="D1077" t="s">
        <v>8219</v>
      </c>
      <c r="E1077">
        <v>897</v>
      </c>
    </row>
    <row r="1078" spans="1:5" x14ac:dyDescent="0.3">
      <c r="A1078" t="s">
        <v>8221</v>
      </c>
      <c r="B1078">
        <v>29</v>
      </c>
      <c r="D1078" t="s">
        <v>8219</v>
      </c>
      <c r="E1078">
        <v>878</v>
      </c>
    </row>
    <row r="1079" spans="1:5" x14ac:dyDescent="0.3">
      <c r="A1079" t="s">
        <v>8221</v>
      </c>
      <c r="B1079">
        <v>0</v>
      </c>
      <c r="D1079" t="s">
        <v>8219</v>
      </c>
      <c r="E1079">
        <v>115</v>
      </c>
    </row>
    <row r="1080" spans="1:5" x14ac:dyDescent="0.3">
      <c r="A1080" t="s">
        <v>8221</v>
      </c>
      <c r="B1080">
        <v>4</v>
      </c>
      <c r="D1080" t="s">
        <v>8219</v>
      </c>
      <c r="E1080">
        <v>234</v>
      </c>
    </row>
    <row r="1081" spans="1:5" x14ac:dyDescent="0.3">
      <c r="A1081" t="s">
        <v>8221</v>
      </c>
      <c r="B1081">
        <v>5</v>
      </c>
      <c r="D1081" t="s">
        <v>8219</v>
      </c>
      <c r="E1081">
        <v>4330</v>
      </c>
    </row>
    <row r="1082" spans="1:5" x14ac:dyDescent="0.3">
      <c r="A1082" t="s">
        <v>8221</v>
      </c>
      <c r="B1082">
        <v>4</v>
      </c>
      <c r="D1082" t="s">
        <v>8219</v>
      </c>
      <c r="E1082">
        <v>651</v>
      </c>
    </row>
    <row r="1083" spans="1:5" x14ac:dyDescent="0.3">
      <c r="A1083" t="s">
        <v>8221</v>
      </c>
      <c r="B1083">
        <v>5</v>
      </c>
      <c r="D1083" t="s">
        <v>8219</v>
      </c>
      <c r="E1083">
        <v>251</v>
      </c>
    </row>
    <row r="1084" spans="1:5" x14ac:dyDescent="0.3">
      <c r="A1084" t="s">
        <v>8221</v>
      </c>
      <c r="B1084">
        <v>1</v>
      </c>
      <c r="D1084" t="s">
        <v>8219</v>
      </c>
      <c r="E1084">
        <v>263</v>
      </c>
    </row>
    <row r="1085" spans="1:5" x14ac:dyDescent="0.3">
      <c r="A1085" t="s">
        <v>8221</v>
      </c>
      <c r="B1085">
        <v>1</v>
      </c>
      <c r="D1085" t="s">
        <v>8219</v>
      </c>
      <c r="E1085">
        <v>28</v>
      </c>
    </row>
    <row r="1086" spans="1:5" x14ac:dyDescent="0.3">
      <c r="A1086" t="s">
        <v>8221</v>
      </c>
      <c r="B1086">
        <v>0</v>
      </c>
      <c r="D1086" t="s">
        <v>8219</v>
      </c>
      <c r="E1086">
        <v>721</v>
      </c>
    </row>
    <row r="1087" spans="1:5" x14ac:dyDescent="0.3">
      <c r="A1087" t="s">
        <v>8221</v>
      </c>
      <c r="B1087">
        <v>14</v>
      </c>
      <c r="D1087" t="s">
        <v>8219</v>
      </c>
      <c r="E1087">
        <v>50</v>
      </c>
    </row>
    <row r="1088" spans="1:5" x14ac:dyDescent="0.3">
      <c r="A1088" t="s">
        <v>8221</v>
      </c>
      <c r="B1088">
        <v>3</v>
      </c>
      <c r="D1088" t="s">
        <v>8219</v>
      </c>
      <c r="E1088">
        <v>73</v>
      </c>
    </row>
    <row r="1089" spans="1:5" x14ac:dyDescent="0.3">
      <c r="A1089" t="s">
        <v>8221</v>
      </c>
      <c r="B1089">
        <v>10</v>
      </c>
      <c r="D1089" t="s">
        <v>8219</v>
      </c>
      <c r="E1089">
        <v>27</v>
      </c>
    </row>
    <row r="1090" spans="1:5" x14ac:dyDescent="0.3">
      <c r="A1090" t="s">
        <v>8221</v>
      </c>
      <c r="B1090">
        <v>17</v>
      </c>
      <c r="D1090" t="s">
        <v>8219</v>
      </c>
      <c r="E1090">
        <v>34</v>
      </c>
    </row>
    <row r="1091" spans="1:5" x14ac:dyDescent="0.3">
      <c r="A1091" t="s">
        <v>8221</v>
      </c>
      <c r="B1091">
        <v>2</v>
      </c>
      <c r="D1091" t="s">
        <v>8219</v>
      </c>
      <c r="E1091">
        <v>7</v>
      </c>
    </row>
    <row r="1092" spans="1:5" x14ac:dyDescent="0.3">
      <c r="A1092" t="s">
        <v>8221</v>
      </c>
      <c r="B1092">
        <v>0</v>
      </c>
      <c r="D1092" t="s">
        <v>8219</v>
      </c>
      <c r="E1092">
        <v>24</v>
      </c>
    </row>
    <row r="1093" spans="1:5" x14ac:dyDescent="0.3">
      <c r="A1093" t="s">
        <v>8221</v>
      </c>
      <c r="B1093">
        <v>4</v>
      </c>
      <c r="D1093" t="s">
        <v>8219</v>
      </c>
      <c r="E1093">
        <v>15</v>
      </c>
    </row>
    <row r="1094" spans="1:5" x14ac:dyDescent="0.3">
      <c r="A1094" t="s">
        <v>8221</v>
      </c>
      <c r="B1094">
        <v>12</v>
      </c>
      <c r="D1094" t="s">
        <v>8219</v>
      </c>
      <c r="E1094">
        <v>72</v>
      </c>
    </row>
    <row r="1095" spans="1:5" x14ac:dyDescent="0.3">
      <c r="A1095" t="s">
        <v>8221</v>
      </c>
      <c r="B1095">
        <v>3</v>
      </c>
      <c r="D1095" t="s">
        <v>8219</v>
      </c>
      <c r="E1095">
        <v>120</v>
      </c>
    </row>
    <row r="1096" spans="1:5" x14ac:dyDescent="0.3">
      <c r="A1096" t="s">
        <v>8221</v>
      </c>
      <c r="B1096">
        <v>12</v>
      </c>
      <c r="D1096" t="s">
        <v>8219</v>
      </c>
      <c r="E1096">
        <v>123</v>
      </c>
    </row>
    <row r="1097" spans="1:5" x14ac:dyDescent="0.3">
      <c r="A1097" t="s">
        <v>8221</v>
      </c>
      <c r="B1097">
        <v>0</v>
      </c>
      <c r="D1097" t="s">
        <v>8219</v>
      </c>
      <c r="E1097">
        <v>1</v>
      </c>
    </row>
    <row r="1098" spans="1:5" x14ac:dyDescent="0.3">
      <c r="A1098" t="s">
        <v>8221</v>
      </c>
      <c r="B1098">
        <v>7</v>
      </c>
      <c r="D1098" t="s">
        <v>8219</v>
      </c>
      <c r="E1098">
        <v>24</v>
      </c>
    </row>
    <row r="1099" spans="1:5" x14ac:dyDescent="0.3">
      <c r="A1099" t="s">
        <v>8221</v>
      </c>
      <c r="B1099">
        <v>2</v>
      </c>
      <c r="D1099" t="s">
        <v>8219</v>
      </c>
      <c r="E1099">
        <v>33</v>
      </c>
    </row>
    <row r="1100" spans="1:5" x14ac:dyDescent="0.3">
      <c r="A1100" t="s">
        <v>8221</v>
      </c>
      <c r="B1100">
        <v>1</v>
      </c>
      <c r="D1100" t="s">
        <v>8219</v>
      </c>
      <c r="E1100">
        <v>14</v>
      </c>
    </row>
    <row r="1101" spans="1:5" x14ac:dyDescent="0.3">
      <c r="A1101" t="s">
        <v>8221</v>
      </c>
      <c r="B1101">
        <v>4</v>
      </c>
      <c r="D1101" t="s">
        <v>8219</v>
      </c>
      <c r="E1101">
        <v>9</v>
      </c>
    </row>
    <row r="1102" spans="1:5" x14ac:dyDescent="0.3">
      <c r="A1102" t="s">
        <v>8221</v>
      </c>
      <c r="B1102">
        <v>4</v>
      </c>
      <c r="D1102" t="s">
        <v>8219</v>
      </c>
      <c r="E1102">
        <v>76</v>
      </c>
    </row>
    <row r="1103" spans="1:5" x14ac:dyDescent="0.3">
      <c r="A1103" t="s">
        <v>8221</v>
      </c>
      <c r="B1103">
        <v>17</v>
      </c>
      <c r="D1103" t="s">
        <v>8219</v>
      </c>
      <c r="E1103">
        <v>19</v>
      </c>
    </row>
    <row r="1104" spans="1:5" x14ac:dyDescent="0.3">
      <c r="A1104" t="s">
        <v>8221</v>
      </c>
      <c r="B1104">
        <v>7</v>
      </c>
      <c r="D1104" t="s">
        <v>8219</v>
      </c>
      <c r="E1104">
        <v>69</v>
      </c>
    </row>
    <row r="1105" spans="1:5" x14ac:dyDescent="0.3">
      <c r="A1105" t="s">
        <v>8221</v>
      </c>
      <c r="B1105">
        <v>2</v>
      </c>
      <c r="D1105" t="s">
        <v>8219</v>
      </c>
      <c r="E1105">
        <v>218</v>
      </c>
    </row>
    <row r="1106" spans="1:5" x14ac:dyDescent="0.3">
      <c r="A1106" t="s">
        <v>8221</v>
      </c>
      <c r="B1106">
        <v>5</v>
      </c>
      <c r="D1106" t="s">
        <v>8219</v>
      </c>
      <c r="E1106">
        <v>30</v>
      </c>
    </row>
    <row r="1107" spans="1:5" x14ac:dyDescent="0.3">
      <c r="A1107" t="s">
        <v>8221</v>
      </c>
      <c r="B1107">
        <v>1</v>
      </c>
      <c r="D1107" t="s">
        <v>8219</v>
      </c>
      <c r="E1107">
        <v>100</v>
      </c>
    </row>
    <row r="1108" spans="1:5" x14ac:dyDescent="0.3">
      <c r="A1108" t="s">
        <v>8221</v>
      </c>
      <c r="B1108">
        <v>1</v>
      </c>
      <c r="D1108" t="s">
        <v>8219</v>
      </c>
      <c r="E1108">
        <v>296</v>
      </c>
    </row>
    <row r="1109" spans="1:5" x14ac:dyDescent="0.3">
      <c r="A1109" t="s">
        <v>8221</v>
      </c>
      <c r="B1109">
        <v>14</v>
      </c>
      <c r="D1109" t="s">
        <v>8219</v>
      </c>
      <c r="E1109">
        <v>1204</v>
      </c>
    </row>
    <row r="1110" spans="1:5" x14ac:dyDescent="0.3">
      <c r="A1110" t="s">
        <v>8221</v>
      </c>
      <c r="B1110">
        <v>26</v>
      </c>
      <c r="D1110" t="s">
        <v>8219</v>
      </c>
      <c r="E1110">
        <v>321</v>
      </c>
    </row>
    <row r="1111" spans="1:5" x14ac:dyDescent="0.3">
      <c r="A1111" t="s">
        <v>8221</v>
      </c>
      <c r="B1111">
        <v>2</v>
      </c>
      <c r="D1111" t="s">
        <v>8219</v>
      </c>
      <c r="E1111">
        <v>301</v>
      </c>
    </row>
    <row r="1112" spans="1:5" x14ac:dyDescent="0.3">
      <c r="A1112" t="s">
        <v>8221</v>
      </c>
      <c r="B1112">
        <v>1</v>
      </c>
      <c r="D1112" t="s">
        <v>8219</v>
      </c>
      <c r="E1112">
        <v>144</v>
      </c>
    </row>
    <row r="1113" spans="1:5" x14ac:dyDescent="0.3">
      <c r="A1113" t="s">
        <v>8221</v>
      </c>
      <c r="B1113">
        <v>3</v>
      </c>
      <c r="D1113" t="s">
        <v>8219</v>
      </c>
      <c r="E1113">
        <v>539</v>
      </c>
    </row>
    <row r="1114" spans="1:5" x14ac:dyDescent="0.3">
      <c r="A1114" t="s">
        <v>8221</v>
      </c>
      <c r="B1114">
        <v>7</v>
      </c>
      <c r="D1114" t="s">
        <v>8219</v>
      </c>
      <c r="E1114">
        <v>498</v>
      </c>
    </row>
    <row r="1115" spans="1:5" x14ac:dyDescent="0.3">
      <c r="A1115" t="s">
        <v>8221</v>
      </c>
      <c r="B1115">
        <v>9</v>
      </c>
      <c r="D1115" t="s">
        <v>8219</v>
      </c>
      <c r="E1115">
        <v>1113</v>
      </c>
    </row>
    <row r="1116" spans="1:5" x14ac:dyDescent="0.3">
      <c r="A1116" t="s">
        <v>8221</v>
      </c>
      <c r="B1116">
        <v>20</v>
      </c>
      <c r="D1116" t="s">
        <v>8219</v>
      </c>
      <c r="E1116">
        <v>988</v>
      </c>
    </row>
    <row r="1117" spans="1:5" x14ac:dyDescent="0.3">
      <c r="A1117" t="s">
        <v>8221</v>
      </c>
      <c r="B1117">
        <v>6</v>
      </c>
      <c r="D1117" t="s">
        <v>8219</v>
      </c>
      <c r="E1117">
        <v>391</v>
      </c>
    </row>
    <row r="1118" spans="1:5" x14ac:dyDescent="0.3">
      <c r="A1118" t="s">
        <v>8221</v>
      </c>
      <c r="B1118">
        <v>13</v>
      </c>
      <c r="D1118" t="s">
        <v>8219</v>
      </c>
      <c r="E1118">
        <v>28</v>
      </c>
    </row>
    <row r="1119" spans="1:5" x14ac:dyDescent="0.3">
      <c r="A1119" t="s">
        <v>8221</v>
      </c>
      <c r="B1119">
        <v>1</v>
      </c>
      <c r="D1119" t="s">
        <v>8219</v>
      </c>
      <c r="E1119">
        <v>147</v>
      </c>
    </row>
    <row r="1120" spans="1:5" x14ac:dyDescent="0.3">
      <c r="A1120" t="s">
        <v>8221</v>
      </c>
      <c r="B1120">
        <v>202</v>
      </c>
      <c r="D1120" t="s">
        <v>8219</v>
      </c>
      <c r="E1120">
        <v>680</v>
      </c>
    </row>
    <row r="1121" spans="1:5" x14ac:dyDescent="0.3">
      <c r="A1121" t="s">
        <v>8221</v>
      </c>
      <c r="B1121">
        <v>0</v>
      </c>
      <c r="D1121" t="s">
        <v>8219</v>
      </c>
      <c r="E1121">
        <v>983</v>
      </c>
    </row>
    <row r="1122" spans="1:5" x14ac:dyDescent="0.3">
      <c r="A1122" t="s">
        <v>8221</v>
      </c>
      <c r="B1122">
        <v>1</v>
      </c>
      <c r="D1122" t="s">
        <v>8219</v>
      </c>
      <c r="E1122">
        <v>79</v>
      </c>
    </row>
    <row r="1123" spans="1:5" x14ac:dyDescent="0.3">
      <c r="A1123" t="s">
        <v>8221</v>
      </c>
      <c r="B1123">
        <v>0</v>
      </c>
      <c r="D1123" t="s">
        <v>8219</v>
      </c>
      <c r="E1123">
        <v>426</v>
      </c>
    </row>
    <row r="1124" spans="1:5" x14ac:dyDescent="0.3">
      <c r="A1124" t="s">
        <v>8221</v>
      </c>
      <c r="B1124">
        <v>2</v>
      </c>
      <c r="D1124" t="s">
        <v>8219</v>
      </c>
      <c r="E1124">
        <v>96</v>
      </c>
    </row>
    <row r="1125" spans="1:5" x14ac:dyDescent="0.3">
      <c r="A1125" t="s">
        <v>8221</v>
      </c>
      <c r="B1125">
        <v>13</v>
      </c>
      <c r="D1125" t="s">
        <v>8219</v>
      </c>
      <c r="E1125">
        <v>163</v>
      </c>
    </row>
    <row r="1126" spans="1:5" x14ac:dyDescent="0.3">
      <c r="A1126" t="s">
        <v>8221</v>
      </c>
      <c r="B1126">
        <v>9</v>
      </c>
      <c r="D1126" t="s">
        <v>8219</v>
      </c>
      <c r="E1126">
        <v>2525</v>
      </c>
    </row>
    <row r="1127" spans="1:5" x14ac:dyDescent="0.3">
      <c r="A1127" t="s">
        <v>8221</v>
      </c>
      <c r="B1127">
        <v>2</v>
      </c>
      <c r="D1127" t="s">
        <v>8219</v>
      </c>
      <c r="E1127">
        <v>2035</v>
      </c>
    </row>
    <row r="1128" spans="1:5" x14ac:dyDescent="0.3">
      <c r="A1128" t="s">
        <v>8221</v>
      </c>
      <c r="B1128">
        <v>0</v>
      </c>
      <c r="D1128" t="s">
        <v>8219</v>
      </c>
      <c r="E1128">
        <v>290</v>
      </c>
    </row>
    <row r="1129" spans="1:5" x14ac:dyDescent="0.3">
      <c r="A1129" t="s">
        <v>8221</v>
      </c>
      <c r="B1129">
        <v>35</v>
      </c>
      <c r="D1129" t="s">
        <v>8219</v>
      </c>
      <c r="E1129">
        <v>1980</v>
      </c>
    </row>
    <row r="1130" spans="1:5" x14ac:dyDescent="0.3">
      <c r="A1130" t="s">
        <v>8221</v>
      </c>
      <c r="B1130">
        <v>2</v>
      </c>
      <c r="D1130" t="s">
        <v>8219</v>
      </c>
      <c r="E1130">
        <v>57</v>
      </c>
    </row>
    <row r="1131" spans="1:5" x14ac:dyDescent="0.3">
      <c r="A1131" t="s">
        <v>8221</v>
      </c>
      <c r="B1131">
        <v>3</v>
      </c>
      <c r="D1131" t="s">
        <v>8219</v>
      </c>
      <c r="E1131">
        <v>380</v>
      </c>
    </row>
    <row r="1132" spans="1:5" x14ac:dyDescent="0.3">
      <c r="A1132" t="s">
        <v>8221</v>
      </c>
      <c r="B1132">
        <v>0</v>
      </c>
      <c r="D1132" t="s">
        <v>8219</v>
      </c>
      <c r="E1132">
        <v>128</v>
      </c>
    </row>
    <row r="1133" spans="1:5" x14ac:dyDescent="0.3">
      <c r="A1133" t="s">
        <v>8221</v>
      </c>
      <c r="B1133">
        <v>1</v>
      </c>
      <c r="D1133" t="s">
        <v>8219</v>
      </c>
      <c r="E1133">
        <v>180</v>
      </c>
    </row>
    <row r="1134" spans="1:5" x14ac:dyDescent="0.3">
      <c r="A1134" t="s">
        <v>8221</v>
      </c>
      <c r="B1134">
        <v>0</v>
      </c>
      <c r="D1134" t="s">
        <v>8219</v>
      </c>
      <c r="E1134">
        <v>571</v>
      </c>
    </row>
    <row r="1135" spans="1:5" x14ac:dyDescent="0.3">
      <c r="A1135" t="s">
        <v>8221</v>
      </c>
      <c r="B1135">
        <v>0</v>
      </c>
      <c r="D1135" t="s">
        <v>8219</v>
      </c>
      <c r="E1135">
        <v>480</v>
      </c>
    </row>
    <row r="1136" spans="1:5" x14ac:dyDescent="0.3">
      <c r="A1136" t="s">
        <v>8221</v>
      </c>
      <c r="B1136">
        <v>3</v>
      </c>
      <c r="D1136" t="s">
        <v>8219</v>
      </c>
      <c r="E1136">
        <v>249</v>
      </c>
    </row>
    <row r="1137" spans="1:5" x14ac:dyDescent="0.3">
      <c r="A1137" t="s">
        <v>8221</v>
      </c>
      <c r="B1137">
        <v>11</v>
      </c>
      <c r="D1137" t="s">
        <v>8219</v>
      </c>
      <c r="E1137">
        <v>84</v>
      </c>
    </row>
    <row r="1138" spans="1:5" x14ac:dyDescent="0.3">
      <c r="A1138" t="s">
        <v>8221</v>
      </c>
      <c r="B1138">
        <v>6</v>
      </c>
      <c r="D1138" t="s">
        <v>8219</v>
      </c>
      <c r="E1138">
        <v>197</v>
      </c>
    </row>
    <row r="1139" spans="1:5" x14ac:dyDescent="0.3">
      <c r="A1139" t="s">
        <v>8221</v>
      </c>
      <c r="B1139">
        <v>0</v>
      </c>
      <c r="D1139" t="s">
        <v>8219</v>
      </c>
      <c r="E1139">
        <v>271</v>
      </c>
    </row>
    <row r="1140" spans="1:5" x14ac:dyDescent="0.3">
      <c r="A1140" t="s">
        <v>8221</v>
      </c>
      <c r="B1140">
        <v>67</v>
      </c>
      <c r="D1140" t="s">
        <v>8219</v>
      </c>
      <c r="E1140">
        <v>50</v>
      </c>
    </row>
    <row r="1141" spans="1:5" x14ac:dyDescent="0.3">
      <c r="A1141" t="s">
        <v>8221</v>
      </c>
      <c r="B1141">
        <v>23</v>
      </c>
      <c r="D1141" t="s">
        <v>8219</v>
      </c>
      <c r="E1141">
        <v>169</v>
      </c>
    </row>
    <row r="1142" spans="1:5" x14ac:dyDescent="0.3">
      <c r="A1142" t="s">
        <v>8221</v>
      </c>
      <c r="B1142">
        <v>72</v>
      </c>
      <c r="D1142" t="s">
        <v>8219</v>
      </c>
      <c r="E1142">
        <v>205</v>
      </c>
    </row>
    <row r="1143" spans="1:5" x14ac:dyDescent="0.3">
      <c r="A1143" t="s">
        <v>8221</v>
      </c>
      <c r="B1143">
        <v>2</v>
      </c>
      <c r="D1143" t="s">
        <v>8219</v>
      </c>
      <c r="E1143">
        <v>206</v>
      </c>
    </row>
    <row r="1144" spans="1:5" x14ac:dyDescent="0.3">
      <c r="A1144" t="s">
        <v>8221</v>
      </c>
      <c r="B1144">
        <v>15</v>
      </c>
      <c r="D1144" t="s">
        <v>8219</v>
      </c>
      <c r="E1144">
        <v>84</v>
      </c>
    </row>
    <row r="1145" spans="1:5" x14ac:dyDescent="0.3">
      <c r="A1145" t="s">
        <v>8221</v>
      </c>
      <c r="B1145">
        <v>1</v>
      </c>
      <c r="D1145" t="s">
        <v>8219</v>
      </c>
      <c r="E1145">
        <v>210</v>
      </c>
    </row>
    <row r="1146" spans="1:5" x14ac:dyDescent="0.3">
      <c r="A1146" t="s">
        <v>8221</v>
      </c>
      <c r="B1146">
        <v>2</v>
      </c>
      <c r="D1146" t="s">
        <v>8219</v>
      </c>
      <c r="E1146">
        <v>181</v>
      </c>
    </row>
    <row r="1147" spans="1:5" x14ac:dyDescent="0.3">
      <c r="A1147" t="s">
        <v>8221</v>
      </c>
      <c r="B1147">
        <v>7</v>
      </c>
      <c r="D1147" t="s">
        <v>8219</v>
      </c>
      <c r="E1147">
        <v>60</v>
      </c>
    </row>
    <row r="1148" spans="1:5" x14ac:dyDescent="0.3">
      <c r="A1148" t="s">
        <v>8221</v>
      </c>
      <c r="B1148">
        <v>16</v>
      </c>
      <c r="D1148" t="s">
        <v>8219</v>
      </c>
      <c r="E1148">
        <v>445</v>
      </c>
    </row>
    <row r="1149" spans="1:5" x14ac:dyDescent="0.3">
      <c r="A1149" t="s">
        <v>8221</v>
      </c>
      <c r="B1149">
        <v>117</v>
      </c>
      <c r="D1149" t="s">
        <v>8219</v>
      </c>
      <c r="E1149">
        <v>17</v>
      </c>
    </row>
    <row r="1150" spans="1:5" x14ac:dyDescent="0.3">
      <c r="A1150" t="s">
        <v>8221</v>
      </c>
      <c r="B1150">
        <v>2</v>
      </c>
      <c r="D1150" t="s">
        <v>8219</v>
      </c>
      <c r="E1150">
        <v>194</v>
      </c>
    </row>
    <row r="1151" spans="1:5" x14ac:dyDescent="0.3">
      <c r="A1151" t="s">
        <v>8221</v>
      </c>
      <c r="B1151">
        <v>7</v>
      </c>
      <c r="D1151" t="s">
        <v>8219</v>
      </c>
      <c r="E1151">
        <v>404</v>
      </c>
    </row>
    <row r="1152" spans="1:5" x14ac:dyDescent="0.3">
      <c r="A1152" t="s">
        <v>8221</v>
      </c>
      <c r="B1152">
        <v>3</v>
      </c>
      <c r="D1152" t="s">
        <v>8219</v>
      </c>
      <c r="E1152">
        <v>194</v>
      </c>
    </row>
    <row r="1153" spans="1:5" x14ac:dyDescent="0.3">
      <c r="A1153" t="s">
        <v>8221</v>
      </c>
      <c r="B1153">
        <v>20</v>
      </c>
      <c r="D1153" t="s">
        <v>8219</v>
      </c>
      <c r="E1153">
        <v>902</v>
      </c>
    </row>
    <row r="1154" spans="1:5" x14ac:dyDescent="0.3">
      <c r="A1154" t="s">
        <v>8221</v>
      </c>
      <c r="B1154">
        <v>50</v>
      </c>
      <c r="D1154" t="s">
        <v>8219</v>
      </c>
      <c r="E1154">
        <v>1670</v>
      </c>
    </row>
    <row r="1155" spans="1:5" x14ac:dyDescent="0.3">
      <c r="A1155" t="s">
        <v>8221</v>
      </c>
      <c r="B1155">
        <v>2</v>
      </c>
      <c r="D1155" t="s">
        <v>8219</v>
      </c>
      <c r="E1155">
        <v>1328</v>
      </c>
    </row>
    <row r="1156" spans="1:5" x14ac:dyDescent="0.3">
      <c r="A1156" t="s">
        <v>8221</v>
      </c>
      <c r="B1156">
        <v>3</v>
      </c>
      <c r="D1156" t="s">
        <v>8219</v>
      </c>
      <c r="E1156">
        <v>944</v>
      </c>
    </row>
    <row r="1157" spans="1:5" x14ac:dyDescent="0.3">
      <c r="A1157" t="s">
        <v>8221</v>
      </c>
      <c r="B1157">
        <v>27</v>
      </c>
      <c r="D1157" t="s">
        <v>8219</v>
      </c>
      <c r="E1157">
        <v>147</v>
      </c>
    </row>
    <row r="1158" spans="1:5" x14ac:dyDescent="0.3">
      <c r="A1158" t="s">
        <v>8221</v>
      </c>
      <c r="B1158">
        <v>7</v>
      </c>
      <c r="D1158" t="s">
        <v>8219</v>
      </c>
      <c r="E1158">
        <v>99</v>
      </c>
    </row>
    <row r="1159" spans="1:5" x14ac:dyDescent="0.3">
      <c r="A1159" t="s">
        <v>8221</v>
      </c>
      <c r="B1159">
        <v>5</v>
      </c>
      <c r="D1159" t="s">
        <v>8219</v>
      </c>
      <c r="E1159">
        <v>79</v>
      </c>
    </row>
    <row r="1160" spans="1:5" x14ac:dyDescent="0.3">
      <c r="A1160" t="s">
        <v>8221</v>
      </c>
      <c r="B1160">
        <v>0</v>
      </c>
      <c r="D1160" t="s">
        <v>8219</v>
      </c>
      <c r="E1160">
        <v>75</v>
      </c>
    </row>
    <row r="1161" spans="1:5" x14ac:dyDescent="0.3">
      <c r="A1161" t="s">
        <v>8221</v>
      </c>
      <c r="B1161">
        <v>3</v>
      </c>
      <c r="D1161" t="s">
        <v>8219</v>
      </c>
      <c r="E1161">
        <v>207</v>
      </c>
    </row>
    <row r="1162" spans="1:5" x14ac:dyDescent="0.3">
      <c r="A1162" t="s">
        <v>8221</v>
      </c>
      <c r="B1162">
        <v>6</v>
      </c>
      <c r="D1162" t="s">
        <v>8219</v>
      </c>
      <c r="E1162">
        <v>102</v>
      </c>
    </row>
    <row r="1163" spans="1:5" x14ac:dyDescent="0.3">
      <c r="A1163" t="s">
        <v>8221</v>
      </c>
      <c r="B1163">
        <v>9</v>
      </c>
      <c r="D1163" t="s">
        <v>8219</v>
      </c>
      <c r="E1163">
        <v>32</v>
      </c>
    </row>
    <row r="1164" spans="1:5" x14ac:dyDescent="0.3">
      <c r="A1164" t="s">
        <v>8221</v>
      </c>
      <c r="B1164">
        <v>3</v>
      </c>
      <c r="D1164" t="s">
        <v>8219</v>
      </c>
      <c r="E1164">
        <v>480</v>
      </c>
    </row>
    <row r="1165" spans="1:5" x14ac:dyDescent="0.3">
      <c r="A1165" t="s">
        <v>8221</v>
      </c>
      <c r="B1165">
        <v>2</v>
      </c>
      <c r="D1165" t="s">
        <v>8219</v>
      </c>
      <c r="E1165">
        <v>11</v>
      </c>
    </row>
    <row r="1166" spans="1:5" x14ac:dyDescent="0.3">
      <c r="A1166" t="s">
        <v>8221</v>
      </c>
      <c r="B1166">
        <v>3</v>
      </c>
      <c r="D1166" t="s">
        <v>8219</v>
      </c>
      <c r="E1166">
        <v>12</v>
      </c>
    </row>
    <row r="1167" spans="1:5" x14ac:dyDescent="0.3">
      <c r="A1167" t="s">
        <v>8221</v>
      </c>
      <c r="B1167">
        <v>45</v>
      </c>
      <c r="D1167" t="s">
        <v>8219</v>
      </c>
      <c r="E1167">
        <v>48</v>
      </c>
    </row>
    <row r="1168" spans="1:5" x14ac:dyDescent="0.3">
      <c r="A1168" t="s">
        <v>8221</v>
      </c>
      <c r="B1168">
        <v>9</v>
      </c>
      <c r="D1168" t="s">
        <v>8219</v>
      </c>
      <c r="E1168">
        <v>59</v>
      </c>
    </row>
    <row r="1169" spans="1:5" x14ac:dyDescent="0.3">
      <c r="A1169" t="s">
        <v>8221</v>
      </c>
      <c r="B1169">
        <v>9</v>
      </c>
      <c r="D1169" t="s">
        <v>8219</v>
      </c>
      <c r="E1169">
        <v>79</v>
      </c>
    </row>
    <row r="1170" spans="1:5" x14ac:dyDescent="0.3">
      <c r="A1170" t="s">
        <v>8221</v>
      </c>
      <c r="B1170">
        <v>21</v>
      </c>
      <c r="D1170" t="s">
        <v>8219</v>
      </c>
      <c r="E1170">
        <v>14</v>
      </c>
    </row>
    <row r="1171" spans="1:5" x14ac:dyDescent="0.3">
      <c r="A1171" t="s">
        <v>8221</v>
      </c>
      <c r="B1171">
        <v>17</v>
      </c>
      <c r="D1171" t="s">
        <v>8219</v>
      </c>
      <c r="E1171">
        <v>106</v>
      </c>
    </row>
    <row r="1172" spans="1:5" x14ac:dyDescent="0.3">
      <c r="A1172" t="s">
        <v>8221</v>
      </c>
      <c r="B1172">
        <v>1</v>
      </c>
      <c r="D1172" t="s">
        <v>8219</v>
      </c>
      <c r="E1172">
        <v>25</v>
      </c>
    </row>
    <row r="1173" spans="1:5" x14ac:dyDescent="0.3">
      <c r="A1173" t="s">
        <v>8221</v>
      </c>
      <c r="B1173">
        <v>1</v>
      </c>
      <c r="D1173" t="s">
        <v>8219</v>
      </c>
      <c r="E1173">
        <v>25</v>
      </c>
    </row>
    <row r="1174" spans="1:5" x14ac:dyDescent="0.3">
      <c r="A1174" t="s">
        <v>8221</v>
      </c>
      <c r="B1174">
        <v>14</v>
      </c>
      <c r="D1174" t="s">
        <v>8219</v>
      </c>
      <c r="E1174">
        <v>29</v>
      </c>
    </row>
    <row r="1175" spans="1:5" x14ac:dyDescent="0.3">
      <c r="A1175" t="s">
        <v>8221</v>
      </c>
      <c r="B1175">
        <v>42</v>
      </c>
      <c r="D1175" t="s">
        <v>8219</v>
      </c>
      <c r="E1175">
        <v>43</v>
      </c>
    </row>
    <row r="1176" spans="1:5" x14ac:dyDescent="0.3">
      <c r="A1176" t="s">
        <v>8221</v>
      </c>
      <c r="B1176">
        <v>27</v>
      </c>
      <c r="D1176" t="s">
        <v>8219</v>
      </c>
      <c r="E1176">
        <v>46</v>
      </c>
    </row>
    <row r="1177" spans="1:5" x14ac:dyDescent="0.3">
      <c r="A1177" t="s">
        <v>8221</v>
      </c>
      <c r="B1177">
        <v>5</v>
      </c>
      <c r="D1177" t="s">
        <v>8219</v>
      </c>
      <c r="E1177">
        <v>27</v>
      </c>
    </row>
    <row r="1178" spans="1:5" x14ac:dyDescent="0.3">
      <c r="A1178" t="s">
        <v>8221</v>
      </c>
      <c r="B1178">
        <v>13</v>
      </c>
      <c r="D1178" t="s">
        <v>8219</v>
      </c>
      <c r="E1178">
        <v>112</v>
      </c>
    </row>
    <row r="1179" spans="1:5" x14ac:dyDescent="0.3">
      <c r="A1179" t="s">
        <v>8221</v>
      </c>
      <c r="B1179">
        <v>12</v>
      </c>
      <c r="D1179" t="s">
        <v>8219</v>
      </c>
      <c r="E1179">
        <v>34</v>
      </c>
    </row>
    <row r="1180" spans="1:5" x14ac:dyDescent="0.3">
      <c r="A1180" t="s">
        <v>8221</v>
      </c>
      <c r="B1180">
        <v>90</v>
      </c>
      <c r="D1180" t="s">
        <v>8219</v>
      </c>
      <c r="E1180">
        <v>145</v>
      </c>
    </row>
    <row r="1181" spans="1:5" x14ac:dyDescent="0.3">
      <c r="A1181" t="s">
        <v>8221</v>
      </c>
      <c r="B1181">
        <v>2</v>
      </c>
      <c r="D1181" t="s">
        <v>8219</v>
      </c>
      <c r="E1181">
        <v>19</v>
      </c>
    </row>
    <row r="1182" spans="1:5" x14ac:dyDescent="0.3">
      <c r="A1182" t="s">
        <v>8221</v>
      </c>
      <c r="B1182">
        <v>5</v>
      </c>
      <c r="D1182" t="s">
        <v>8219</v>
      </c>
      <c r="E1182">
        <v>288</v>
      </c>
    </row>
    <row r="1183" spans="1:5" x14ac:dyDescent="0.3">
      <c r="A1183" t="s">
        <v>8221</v>
      </c>
      <c r="B1183">
        <v>31</v>
      </c>
      <c r="D1183" t="s">
        <v>8219</v>
      </c>
      <c r="E1183">
        <v>14</v>
      </c>
    </row>
    <row r="1184" spans="1:5" x14ac:dyDescent="0.3">
      <c r="A1184" t="s">
        <v>8221</v>
      </c>
      <c r="B1184">
        <v>4</v>
      </c>
      <c r="D1184" t="s">
        <v>8219</v>
      </c>
      <c r="E1184">
        <v>7</v>
      </c>
    </row>
    <row r="1185" spans="1:5" x14ac:dyDescent="0.3">
      <c r="A1185" t="s">
        <v>8221</v>
      </c>
      <c r="B1185">
        <v>29</v>
      </c>
      <c r="D1185" t="s">
        <v>8219</v>
      </c>
      <c r="E1185">
        <v>211</v>
      </c>
    </row>
    <row r="1186" spans="1:5" x14ac:dyDescent="0.3">
      <c r="A1186" t="s">
        <v>8221</v>
      </c>
      <c r="B1186">
        <v>2</v>
      </c>
      <c r="D1186" t="s">
        <v>8219</v>
      </c>
      <c r="E1186">
        <v>85</v>
      </c>
    </row>
    <row r="1187" spans="1:5" x14ac:dyDescent="0.3">
      <c r="A1187" t="s">
        <v>8221</v>
      </c>
      <c r="B1187">
        <v>114</v>
      </c>
      <c r="D1187" t="s">
        <v>8219</v>
      </c>
      <c r="E1187">
        <v>103</v>
      </c>
    </row>
    <row r="1188" spans="1:5" x14ac:dyDescent="0.3">
      <c r="A1188" t="s">
        <v>8221</v>
      </c>
      <c r="B1188">
        <v>1</v>
      </c>
      <c r="D1188" t="s">
        <v>8219</v>
      </c>
      <c r="E1188">
        <v>113</v>
      </c>
    </row>
    <row r="1189" spans="1:5" x14ac:dyDescent="0.3">
      <c r="A1189" t="s">
        <v>8221</v>
      </c>
      <c r="B1189">
        <v>76</v>
      </c>
      <c r="D1189" t="s">
        <v>8219</v>
      </c>
      <c r="E1189">
        <v>167</v>
      </c>
    </row>
    <row r="1190" spans="1:5" x14ac:dyDescent="0.3">
      <c r="A1190" t="s">
        <v>8221</v>
      </c>
      <c r="B1190">
        <v>9</v>
      </c>
      <c r="D1190" t="s">
        <v>8219</v>
      </c>
      <c r="E1190">
        <v>73</v>
      </c>
    </row>
    <row r="1191" spans="1:5" x14ac:dyDescent="0.3">
      <c r="A1191" t="s">
        <v>8221</v>
      </c>
      <c r="B1191">
        <v>37</v>
      </c>
      <c r="D1191" t="s">
        <v>8219</v>
      </c>
      <c r="E1191">
        <v>75</v>
      </c>
    </row>
    <row r="1192" spans="1:5" x14ac:dyDescent="0.3">
      <c r="A1192" t="s">
        <v>8221</v>
      </c>
      <c r="B1192">
        <v>0</v>
      </c>
      <c r="D1192" t="s">
        <v>8219</v>
      </c>
      <c r="E1192">
        <v>614</v>
      </c>
    </row>
    <row r="1193" spans="1:5" x14ac:dyDescent="0.3">
      <c r="A1193" t="s">
        <v>8221</v>
      </c>
      <c r="B1193">
        <v>1</v>
      </c>
      <c r="D1193" t="s">
        <v>8219</v>
      </c>
      <c r="E1193">
        <v>107</v>
      </c>
    </row>
    <row r="1194" spans="1:5" x14ac:dyDescent="0.3">
      <c r="A1194" t="s">
        <v>8221</v>
      </c>
      <c r="B1194">
        <v>10</v>
      </c>
      <c r="D1194" t="s">
        <v>8219</v>
      </c>
      <c r="E1194">
        <v>1224</v>
      </c>
    </row>
    <row r="1195" spans="1:5" x14ac:dyDescent="0.3">
      <c r="A1195" t="s">
        <v>8221</v>
      </c>
      <c r="B1195">
        <v>1</v>
      </c>
      <c r="D1195" t="s">
        <v>8219</v>
      </c>
      <c r="E1195">
        <v>104</v>
      </c>
    </row>
    <row r="1196" spans="1:5" x14ac:dyDescent="0.3">
      <c r="A1196" t="s">
        <v>8221</v>
      </c>
      <c r="B1196">
        <v>2</v>
      </c>
      <c r="D1196" t="s">
        <v>8219</v>
      </c>
      <c r="E1196">
        <v>79</v>
      </c>
    </row>
    <row r="1197" spans="1:5" x14ac:dyDescent="0.3">
      <c r="A1197" t="s">
        <v>8221</v>
      </c>
      <c r="B1197">
        <v>1</v>
      </c>
      <c r="D1197" t="s">
        <v>8219</v>
      </c>
      <c r="E1197">
        <v>157</v>
      </c>
    </row>
    <row r="1198" spans="1:5" x14ac:dyDescent="0.3">
      <c r="A1198" t="s">
        <v>8221</v>
      </c>
      <c r="B1198">
        <v>10</v>
      </c>
      <c r="D1198" t="s">
        <v>8219</v>
      </c>
      <c r="E1198">
        <v>50</v>
      </c>
    </row>
    <row r="1199" spans="1:5" x14ac:dyDescent="0.3">
      <c r="A1199" t="s">
        <v>8221</v>
      </c>
      <c r="B1199">
        <v>9</v>
      </c>
      <c r="D1199" t="s">
        <v>8219</v>
      </c>
      <c r="E1199">
        <v>64</v>
      </c>
    </row>
    <row r="1200" spans="1:5" x14ac:dyDescent="0.3">
      <c r="A1200" t="s">
        <v>8221</v>
      </c>
      <c r="B1200">
        <v>19</v>
      </c>
      <c r="D1200" t="s">
        <v>8219</v>
      </c>
      <c r="E1200">
        <v>200</v>
      </c>
    </row>
    <row r="1201" spans="1:5" x14ac:dyDescent="0.3">
      <c r="A1201" t="s">
        <v>8221</v>
      </c>
      <c r="B1201">
        <v>0</v>
      </c>
      <c r="D1201" t="s">
        <v>8219</v>
      </c>
      <c r="E1201">
        <v>22</v>
      </c>
    </row>
    <row r="1202" spans="1:5" x14ac:dyDescent="0.3">
      <c r="A1202" t="s">
        <v>8221</v>
      </c>
      <c r="B1202">
        <v>4</v>
      </c>
      <c r="D1202" t="s">
        <v>8219</v>
      </c>
      <c r="E1202">
        <v>163</v>
      </c>
    </row>
    <row r="1203" spans="1:5" x14ac:dyDescent="0.3">
      <c r="A1203" t="s">
        <v>8221</v>
      </c>
      <c r="B1203">
        <v>8</v>
      </c>
      <c r="D1203" t="s">
        <v>8219</v>
      </c>
      <c r="E1203">
        <v>77</v>
      </c>
    </row>
    <row r="1204" spans="1:5" x14ac:dyDescent="0.3">
      <c r="A1204" t="s">
        <v>8221</v>
      </c>
      <c r="B1204">
        <v>24</v>
      </c>
      <c r="D1204" t="s">
        <v>8219</v>
      </c>
      <c r="E1204">
        <v>89</v>
      </c>
    </row>
    <row r="1205" spans="1:5" x14ac:dyDescent="0.3">
      <c r="A1205" t="s">
        <v>8221</v>
      </c>
      <c r="B1205">
        <v>0</v>
      </c>
      <c r="D1205" t="s">
        <v>8219</v>
      </c>
      <c r="E1205">
        <v>3355</v>
      </c>
    </row>
    <row r="1206" spans="1:5" x14ac:dyDescent="0.3">
      <c r="A1206" t="s">
        <v>8221</v>
      </c>
      <c r="B1206">
        <v>39</v>
      </c>
      <c r="D1206" t="s">
        <v>8219</v>
      </c>
      <c r="E1206">
        <v>537</v>
      </c>
    </row>
    <row r="1207" spans="1:5" x14ac:dyDescent="0.3">
      <c r="A1207" t="s">
        <v>8221</v>
      </c>
      <c r="B1207">
        <v>6</v>
      </c>
      <c r="D1207" t="s">
        <v>8219</v>
      </c>
      <c r="E1207">
        <v>125</v>
      </c>
    </row>
    <row r="1208" spans="1:5" x14ac:dyDescent="0.3">
      <c r="A1208" t="s">
        <v>8221</v>
      </c>
      <c r="B1208">
        <v>4</v>
      </c>
      <c r="D1208" t="s">
        <v>8219</v>
      </c>
      <c r="E1208">
        <v>163</v>
      </c>
    </row>
    <row r="1209" spans="1:5" x14ac:dyDescent="0.3">
      <c r="A1209" t="s">
        <v>8221</v>
      </c>
      <c r="B1209">
        <v>3</v>
      </c>
      <c r="D1209" t="s">
        <v>8219</v>
      </c>
      <c r="E1209">
        <v>283</v>
      </c>
    </row>
    <row r="1210" spans="1:5" x14ac:dyDescent="0.3">
      <c r="A1210" t="s">
        <v>8221</v>
      </c>
      <c r="B1210">
        <v>53</v>
      </c>
      <c r="D1210" t="s">
        <v>8219</v>
      </c>
      <c r="E1210">
        <v>352</v>
      </c>
    </row>
    <row r="1211" spans="1:5" x14ac:dyDescent="0.3">
      <c r="A1211" t="s">
        <v>8221</v>
      </c>
      <c r="B1211">
        <v>1</v>
      </c>
      <c r="D1211" t="s">
        <v>8219</v>
      </c>
      <c r="E1211">
        <v>94</v>
      </c>
    </row>
    <row r="1212" spans="1:5" x14ac:dyDescent="0.3">
      <c r="A1212" t="s">
        <v>8221</v>
      </c>
      <c r="B1212">
        <v>2</v>
      </c>
      <c r="D1212" t="s">
        <v>8219</v>
      </c>
      <c r="E1212">
        <v>67</v>
      </c>
    </row>
    <row r="1213" spans="1:5" x14ac:dyDescent="0.3">
      <c r="A1213" t="s">
        <v>8221</v>
      </c>
      <c r="B1213">
        <v>25</v>
      </c>
      <c r="D1213" t="s">
        <v>8219</v>
      </c>
      <c r="E1213">
        <v>221</v>
      </c>
    </row>
    <row r="1214" spans="1:5" x14ac:dyDescent="0.3">
      <c r="A1214" t="s">
        <v>8221</v>
      </c>
      <c r="B1214">
        <v>6</v>
      </c>
      <c r="D1214" t="s">
        <v>8219</v>
      </c>
      <c r="E1214">
        <v>2165</v>
      </c>
    </row>
    <row r="1215" spans="1:5" x14ac:dyDescent="0.3">
      <c r="A1215" t="s">
        <v>8221</v>
      </c>
      <c r="B1215">
        <v>0</v>
      </c>
      <c r="D1215" t="s">
        <v>8219</v>
      </c>
      <c r="E1215">
        <v>179</v>
      </c>
    </row>
    <row r="1216" spans="1:5" x14ac:dyDescent="0.3">
      <c r="A1216" t="s">
        <v>8221</v>
      </c>
      <c r="B1216">
        <v>12</v>
      </c>
      <c r="D1216" t="s">
        <v>8219</v>
      </c>
      <c r="E1216">
        <v>123</v>
      </c>
    </row>
    <row r="1217" spans="1:5" x14ac:dyDescent="0.3">
      <c r="A1217" t="s">
        <v>8221</v>
      </c>
      <c r="B1217">
        <v>0</v>
      </c>
      <c r="D1217" t="s">
        <v>8219</v>
      </c>
      <c r="E1217">
        <v>1104</v>
      </c>
    </row>
    <row r="1218" spans="1:5" x14ac:dyDescent="0.3">
      <c r="A1218" t="s">
        <v>8221</v>
      </c>
      <c r="B1218">
        <v>36</v>
      </c>
      <c r="D1218" t="s">
        <v>8219</v>
      </c>
      <c r="E1218">
        <v>403</v>
      </c>
    </row>
    <row r="1219" spans="1:5" x14ac:dyDescent="0.3">
      <c r="A1219" t="s">
        <v>8221</v>
      </c>
      <c r="B1219">
        <v>0</v>
      </c>
      <c r="D1219" t="s">
        <v>8219</v>
      </c>
      <c r="E1219">
        <v>109</v>
      </c>
    </row>
    <row r="1220" spans="1:5" x14ac:dyDescent="0.3">
      <c r="A1220" t="s">
        <v>8221</v>
      </c>
      <c r="B1220">
        <v>2</v>
      </c>
      <c r="D1220" t="s">
        <v>8219</v>
      </c>
      <c r="E1220">
        <v>372</v>
      </c>
    </row>
    <row r="1221" spans="1:5" x14ac:dyDescent="0.3">
      <c r="A1221" t="s">
        <v>8221</v>
      </c>
      <c r="B1221">
        <v>1</v>
      </c>
      <c r="D1221" t="s">
        <v>8219</v>
      </c>
      <c r="E1221">
        <v>311</v>
      </c>
    </row>
    <row r="1222" spans="1:5" x14ac:dyDescent="0.3">
      <c r="A1222" t="s">
        <v>8221</v>
      </c>
      <c r="B1222">
        <v>59</v>
      </c>
      <c r="D1222" t="s">
        <v>8219</v>
      </c>
      <c r="E1222">
        <v>61</v>
      </c>
    </row>
    <row r="1223" spans="1:5" x14ac:dyDescent="0.3">
      <c r="A1223" t="s">
        <v>8221</v>
      </c>
      <c r="B1223">
        <v>1</v>
      </c>
      <c r="D1223" t="s">
        <v>8219</v>
      </c>
      <c r="E1223">
        <v>115</v>
      </c>
    </row>
    <row r="1224" spans="1:5" x14ac:dyDescent="0.3">
      <c r="A1224" t="s">
        <v>8221</v>
      </c>
      <c r="B1224">
        <v>31</v>
      </c>
      <c r="D1224" t="s">
        <v>8219</v>
      </c>
      <c r="E1224">
        <v>111</v>
      </c>
    </row>
    <row r="1225" spans="1:5" x14ac:dyDescent="0.3">
      <c r="A1225" t="s">
        <v>8221</v>
      </c>
      <c r="B1225">
        <v>18</v>
      </c>
      <c r="D1225" t="s">
        <v>8219</v>
      </c>
      <c r="E1225">
        <v>337</v>
      </c>
    </row>
    <row r="1226" spans="1:5" x14ac:dyDescent="0.3">
      <c r="A1226" t="s">
        <v>8221</v>
      </c>
      <c r="B1226">
        <v>10</v>
      </c>
      <c r="D1226" t="s">
        <v>8219</v>
      </c>
      <c r="E1226">
        <v>9</v>
      </c>
    </row>
    <row r="1227" spans="1:5" x14ac:dyDescent="0.3">
      <c r="A1227" t="s">
        <v>8221</v>
      </c>
      <c r="B1227">
        <v>0</v>
      </c>
      <c r="D1227" t="s">
        <v>8219</v>
      </c>
      <c r="E1227">
        <v>120</v>
      </c>
    </row>
    <row r="1228" spans="1:5" x14ac:dyDescent="0.3">
      <c r="A1228" t="s">
        <v>8221</v>
      </c>
      <c r="B1228">
        <v>14</v>
      </c>
      <c r="D1228" t="s">
        <v>8219</v>
      </c>
      <c r="E1228">
        <v>102</v>
      </c>
    </row>
    <row r="1229" spans="1:5" x14ac:dyDescent="0.3">
      <c r="A1229" t="s">
        <v>8221</v>
      </c>
      <c r="B1229">
        <v>2</v>
      </c>
      <c r="D1229" t="s">
        <v>8219</v>
      </c>
      <c r="E1229">
        <v>186</v>
      </c>
    </row>
    <row r="1230" spans="1:5" x14ac:dyDescent="0.3">
      <c r="A1230" t="s">
        <v>8221</v>
      </c>
      <c r="B1230">
        <v>1</v>
      </c>
      <c r="D1230" t="s">
        <v>8219</v>
      </c>
      <c r="E1230">
        <v>15</v>
      </c>
    </row>
    <row r="1231" spans="1:5" x14ac:dyDescent="0.3">
      <c r="A1231" t="s">
        <v>8221</v>
      </c>
      <c r="B1231">
        <v>3</v>
      </c>
      <c r="D1231" t="s">
        <v>8219</v>
      </c>
      <c r="E1231">
        <v>67</v>
      </c>
    </row>
    <row r="1232" spans="1:5" x14ac:dyDescent="0.3">
      <c r="A1232" t="s">
        <v>8221</v>
      </c>
      <c r="B1232">
        <v>0</v>
      </c>
      <c r="D1232" t="s">
        <v>8219</v>
      </c>
      <c r="E1232">
        <v>130</v>
      </c>
    </row>
    <row r="1233" spans="1:5" x14ac:dyDescent="0.3">
      <c r="A1233" t="s">
        <v>8221</v>
      </c>
      <c r="B1233">
        <v>2</v>
      </c>
      <c r="D1233" t="s">
        <v>8219</v>
      </c>
      <c r="E1233">
        <v>16</v>
      </c>
    </row>
    <row r="1234" spans="1:5" x14ac:dyDescent="0.3">
      <c r="A1234" t="s">
        <v>8221</v>
      </c>
      <c r="B1234">
        <v>0</v>
      </c>
      <c r="D1234" t="s">
        <v>8219</v>
      </c>
      <c r="E1234">
        <v>67</v>
      </c>
    </row>
    <row r="1235" spans="1:5" x14ac:dyDescent="0.3">
      <c r="A1235" t="s">
        <v>8221</v>
      </c>
      <c r="B1235">
        <v>12</v>
      </c>
      <c r="D1235" t="s">
        <v>8219</v>
      </c>
      <c r="E1235">
        <v>124</v>
      </c>
    </row>
    <row r="1236" spans="1:5" x14ac:dyDescent="0.3">
      <c r="A1236" t="s">
        <v>8221</v>
      </c>
      <c r="B1236">
        <v>1</v>
      </c>
      <c r="D1236" t="s">
        <v>8219</v>
      </c>
      <c r="E1236">
        <v>80</v>
      </c>
    </row>
    <row r="1237" spans="1:5" x14ac:dyDescent="0.3">
      <c r="A1237" t="s">
        <v>8221</v>
      </c>
      <c r="B1237">
        <v>8</v>
      </c>
      <c r="D1237" t="s">
        <v>8219</v>
      </c>
      <c r="E1237">
        <v>282</v>
      </c>
    </row>
    <row r="1238" spans="1:5" x14ac:dyDescent="0.3">
      <c r="A1238" t="s">
        <v>8221</v>
      </c>
      <c r="B1238">
        <v>2</v>
      </c>
      <c r="D1238" t="s">
        <v>8219</v>
      </c>
      <c r="E1238">
        <v>68</v>
      </c>
    </row>
    <row r="1239" spans="1:5" x14ac:dyDescent="0.3">
      <c r="A1239" t="s">
        <v>8221</v>
      </c>
      <c r="B1239">
        <v>31</v>
      </c>
      <c r="D1239" t="s">
        <v>8219</v>
      </c>
      <c r="E1239">
        <v>86</v>
      </c>
    </row>
    <row r="1240" spans="1:5" x14ac:dyDescent="0.3">
      <c r="A1240" t="s">
        <v>8221</v>
      </c>
      <c r="B1240">
        <v>5</v>
      </c>
      <c r="D1240" t="s">
        <v>8219</v>
      </c>
      <c r="E1240">
        <v>115</v>
      </c>
    </row>
    <row r="1241" spans="1:5" x14ac:dyDescent="0.3">
      <c r="A1241" t="s">
        <v>8221</v>
      </c>
      <c r="B1241">
        <v>1</v>
      </c>
      <c r="D1241" t="s">
        <v>8219</v>
      </c>
      <c r="E1241">
        <v>75</v>
      </c>
    </row>
    <row r="1242" spans="1:5" x14ac:dyDescent="0.3">
      <c r="A1242" t="s">
        <v>8221</v>
      </c>
      <c r="B1242">
        <v>12</v>
      </c>
      <c r="D1242" t="s">
        <v>8219</v>
      </c>
      <c r="E1242">
        <v>43</v>
      </c>
    </row>
    <row r="1243" spans="1:5" x14ac:dyDescent="0.3">
      <c r="A1243" t="s">
        <v>8221</v>
      </c>
      <c r="B1243">
        <v>4</v>
      </c>
      <c r="D1243" t="s">
        <v>8219</v>
      </c>
      <c r="E1243">
        <v>48</v>
      </c>
    </row>
    <row r="1244" spans="1:5" x14ac:dyDescent="0.3">
      <c r="A1244" t="s">
        <v>8221</v>
      </c>
      <c r="B1244">
        <v>0</v>
      </c>
      <c r="D1244" t="s">
        <v>8219</v>
      </c>
      <c r="E1244">
        <v>52</v>
      </c>
    </row>
    <row r="1245" spans="1:5" x14ac:dyDescent="0.3">
      <c r="A1245" t="s">
        <v>8221</v>
      </c>
      <c r="B1245">
        <v>7</v>
      </c>
      <c r="D1245" t="s">
        <v>8219</v>
      </c>
      <c r="E1245">
        <v>43</v>
      </c>
    </row>
    <row r="1246" spans="1:5" x14ac:dyDescent="0.3">
      <c r="A1246" t="s">
        <v>8221</v>
      </c>
      <c r="B1246">
        <v>2</v>
      </c>
      <c r="D1246" t="s">
        <v>8219</v>
      </c>
      <c r="E1246">
        <v>58</v>
      </c>
    </row>
    <row r="1247" spans="1:5" x14ac:dyDescent="0.3">
      <c r="A1247" t="s">
        <v>8221</v>
      </c>
      <c r="B1247">
        <v>1</v>
      </c>
      <c r="D1247" t="s">
        <v>8219</v>
      </c>
      <c r="E1247">
        <v>47</v>
      </c>
    </row>
    <row r="1248" spans="1:5" x14ac:dyDescent="0.3">
      <c r="A1248" t="s">
        <v>8221</v>
      </c>
      <c r="B1248">
        <v>4</v>
      </c>
      <c r="D1248" t="s">
        <v>8219</v>
      </c>
      <c r="E1248">
        <v>36</v>
      </c>
    </row>
    <row r="1249" spans="1:5" x14ac:dyDescent="0.3">
      <c r="A1249" t="s">
        <v>8221</v>
      </c>
      <c r="B1249">
        <v>6</v>
      </c>
      <c r="D1249" t="s">
        <v>8219</v>
      </c>
      <c r="E1249">
        <v>17</v>
      </c>
    </row>
    <row r="1250" spans="1:5" x14ac:dyDescent="0.3">
      <c r="A1250" t="s">
        <v>8221</v>
      </c>
      <c r="B1250">
        <v>8</v>
      </c>
      <c r="D1250" t="s">
        <v>8219</v>
      </c>
      <c r="E1250">
        <v>104</v>
      </c>
    </row>
    <row r="1251" spans="1:5" x14ac:dyDescent="0.3">
      <c r="A1251" t="s">
        <v>8221</v>
      </c>
      <c r="B1251">
        <v>14</v>
      </c>
      <c r="D1251" t="s">
        <v>8219</v>
      </c>
      <c r="E1251">
        <v>47</v>
      </c>
    </row>
    <row r="1252" spans="1:5" x14ac:dyDescent="0.3">
      <c r="A1252" t="s">
        <v>8221</v>
      </c>
      <c r="B1252">
        <v>0</v>
      </c>
      <c r="D1252" t="s">
        <v>8219</v>
      </c>
      <c r="E1252">
        <v>38</v>
      </c>
    </row>
    <row r="1253" spans="1:5" x14ac:dyDescent="0.3">
      <c r="A1253" t="s">
        <v>8221</v>
      </c>
      <c r="B1253">
        <v>4</v>
      </c>
      <c r="D1253" t="s">
        <v>8219</v>
      </c>
      <c r="E1253">
        <v>81</v>
      </c>
    </row>
    <row r="1254" spans="1:5" x14ac:dyDescent="0.3">
      <c r="A1254" t="s">
        <v>8221</v>
      </c>
      <c r="B1254">
        <v>0</v>
      </c>
      <c r="D1254" t="s">
        <v>8219</v>
      </c>
      <c r="E1254">
        <v>55</v>
      </c>
    </row>
    <row r="1255" spans="1:5" x14ac:dyDescent="0.3">
      <c r="A1255" t="s">
        <v>8221</v>
      </c>
      <c r="B1255">
        <v>0</v>
      </c>
      <c r="D1255" t="s">
        <v>8219</v>
      </c>
      <c r="E1255">
        <v>41</v>
      </c>
    </row>
    <row r="1256" spans="1:5" x14ac:dyDescent="0.3">
      <c r="A1256" t="s">
        <v>8221</v>
      </c>
      <c r="B1256">
        <v>1</v>
      </c>
      <c r="D1256" t="s">
        <v>8219</v>
      </c>
      <c r="E1256">
        <v>79</v>
      </c>
    </row>
    <row r="1257" spans="1:5" x14ac:dyDescent="0.3">
      <c r="A1257" t="s">
        <v>8221</v>
      </c>
      <c r="B1257">
        <v>1</v>
      </c>
      <c r="D1257" t="s">
        <v>8219</v>
      </c>
      <c r="E1257">
        <v>16</v>
      </c>
    </row>
    <row r="1258" spans="1:5" x14ac:dyDescent="0.3">
      <c r="A1258" t="s">
        <v>8221</v>
      </c>
      <c r="B1258">
        <v>1</v>
      </c>
      <c r="D1258" t="s">
        <v>8219</v>
      </c>
      <c r="E1258">
        <v>8</v>
      </c>
    </row>
    <row r="1259" spans="1:5" x14ac:dyDescent="0.3">
      <c r="A1259" t="s">
        <v>8221</v>
      </c>
      <c r="B1259">
        <v>1</v>
      </c>
      <c r="D1259" t="s">
        <v>8219</v>
      </c>
      <c r="E1259">
        <v>95</v>
      </c>
    </row>
    <row r="1260" spans="1:5" x14ac:dyDescent="0.3">
      <c r="A1260" t="s">
        <v>8221</v>
      </c>
      <c r="B1260">
        <v>4</v>
      </c>
      <c r="D1260" t="s">
        <v>8219</v>
      </c>
      <c r="E1260">
        <v>25</v>
      </c>
    </row>
    <row r="1261" spans="1:5" x14ac:dyDescent="0.3">
      <c r="A1261" t="s">
        <v>8221</v>
      </c>
      <c r="B1261">
        <v>0</v>
      </c>
      <c r="D1261" t="s">
        <v>8219</v>
      </c>
      <c r="E1261">
        <v>19</v>
      </c>
    </row>
    <row r="1262" spans="1:5" x14ac:dyDescent="0.3">
      <c r="A1262" t="s">
        <v>8221</v>
      </c>
      <c r="B1262">
        <v>0</v>
      </c>
      <c r="D1262" t="s">
        <v>8219</v>
      </c>
      <c r="E1262">
        <v>90</v>
      </c>
    </row>
    <row r="1263" spans="1:5" x14ac:dyDescent="0.3">
      <c r="A1263" t="s">
        <v>8221</v>
      </c>
      <c r="B1263">
        <v>2</v>
      </c>
      <c r="D1263" t="s">
        <v>8219</v>
      </c>
      <c r="E1263">
        <v>41</v>
      </c>
    </row>
    <row r="1264" spans="1:5" x14ac:dyDescent="0.3">
      <c r="A1264" t="s">
        <v>8221</v>
      </c>
      <c r="B1264">
        <v>24</v>
      </c>
      <c r="D1264" t="s">
        <v>8219</v>
      </c>
      <c r="E1264">
        <v>30</v>
      </c>
    </row>
    <row r="1265" spans="1:5" x14ac:dyDescent="0.3">
      <c r="A1265" t="s">
        <v>8221</v>
      </c>
      <c r="B1265">
        <v>1</v>
      </c>
      <c r="D1265" t="s">
        <v>8219</v>
      </c>
      <c r="E1265">
        <v>38</v>
      </c>
    </row>
    <row r="1266" spans="1:5" x14ac:dyDescent="0.3">
      <c r="A1266" t="s">
        <v>8221</v>
      </c>
      <c r="B1266">
        <v>2</v>
      </c>
      <c r="D1266" t="s">
        <v>8219</v>
      </c>
      <c r="E1266">
        <v>65</v>
      </c>
    </row>
    <row r="1267" spans="1:5" x14ac:dyDescent="0.3">
      <c r="A1267" t="s">
        <v>8221</v>
      </c>
      <c r="B1267">
        <v>1</v>
      </c>
      <c r="D1267" t="s">
        <v>8219</v>
      </c>
      <c r="E1267">
        <v>75</v>
      </c>
    </row>
    <row r="1268" spans="1:5" x14ac:dyDescent="0.3">
      <c r="A1268" t="s">
        <v>8221</v>
      </c>
      <c r="B1268">
        <v>37</v>
      </c>
      <c r="D1268" t="s">
        <v>8219</v>
      </c>
      <c r="E1268">
        <v>16</v>
      </c>
    </row>
    <row r="1269" spans="1:5" x14ac:dyDescent="0.3">
      <c r="A1269" t="s">
        <v>8221</v>
      </c>
      <c r="B1269">
        <v>5</v>
      </c>
      <c r="D1269" t="s">
        <v>8219</v>
      </c>
      <c r="E1269">
        <v>10</v>
      </c>
    </row>
    <row r="1270" spans="1:5" x14ac:dyDescent="0.3">
      <c r="A1270" t="s">
        <v>8221</v>
      </c>
      <c r="B1270">
        <v>4</v>
      </c>
      <c r="D1270" t="s">
        <v>8219</v>
      </c>
      <c r="E1270">
        <v>27</v>
      </c>
    </row>
    <row r="1271" spans="1:5" x14ac:dyDescent="0.3">
      <c r="A1271" t="s">
        <v>8221</v>
      </c>
      <c r="B1271">
        <v>16</v>
      </c>
      <c r="D1271" t="s">
        <v>8219</v>
      </c>
      <c r="E1271">
        <v>259</v>
      </c>
    </row>
    <row r="1272" spans="1:5" x14ac:dyDescent="0.3">
      <c r="A1272" t="s">
        <v>8221</v>
      </c>
      <c r="B1272">
        <v>9</v>
      </c>
      <c r="D1272" t="s">
        <v>8219</v>
      </c>
      <c r="E1272">
        <v>39</v>
      </c>
    </row>
    <row r="1273" spans="1:5" x14ac:dyDescent="0.3">
      <c r="A1273" t="s">
        <v>8221</v>
      </c>
      <c r="B1273">
        <v>0</v>
      </c>
      <c r="D1273" t="s">
        <v>8219</v>
      </c>
      <c r="E1273">
        <v>42</v>
      </c>
    </row>
    <row r="1274" spans="1:5" x14ac:dyDescent="0.3">
      <c r="A1274" t="s">
        <v>8221</v>
      </c>
      <c r="B1274">
        <v>40</v>
      </c>
      <c r="D1274" t="s">
        <v>8219</v>
      </c>
      <c r="E1274">
        <v>10</v>
      </c>
    </row>
    <row r="1275" spans="1:5" x14ac:dyDescent="0.3">
      <c r="A1275" t="s">
        <v>8221</v>
      </c>
      <c r="B1275">
        <v>0</v>
      </c>
      <c r="D1275" t="s">
        <v>8219</v>
      </c>
      <c r="E1275">
        <v>56</v>
      </c>
    </row>
    <row r="1276" spans="1:5" x14ac:dyDescent="0.3">
      <c r="A1276" t="s">
        <v>8221</v>
      </c>
      <c r="B1276">
        <v>2</v>
      </c>
      <c r="D1276" t="s">
        <v>8219</v>
      </c>
      <c r="E1276">
        <v>20</v>
      </c>
    </row>
    <row r="1277" spans="1:5" x14ac:dyDescent="0.3">
      <c r="A1277" t="s">
        <v>8221</v>
      </c>
      <c r="B1277">
        <v>1</v>
      </c>
      <c r="D1277" t="s">
        <v>8219</v>
      </c>
      <c r="E1277">
        <v>170</v>
      </c>
    </row>
    <row r="1278" spans="1:5" x14ac:dyDescent="0.3">
      <c r="A1278" t="s">
        <v>8221</v>
      </c>
      <c r="B1278">
        <v>9</v>
      </c>
      <c r="D1278" t="s">
        <v>8219</v>
      </c>
      <c r="E1278">
        <v>29</v>
      </c>
    </row>
    <row r="1279" spans="1:5" x14ac:dyDescent="0.3">
      <c r="A1279" t="s">
        <v>8221</v>
      </c>
      <c r="B1279">
        <v>34</v>
      </c>
      <c r="D1279" t="s">
        <v>8219</v>
      </c>
      <c r="E1279">
        <v>132</v>
      </c>
    </row>
    <row r="1280" spans="1:5" x14ac:dyDescent="0.3">
      <c r="A1280" t="s">
        <v>8221</v>
      </c>
      <c r="B1280">
        <v>23</v>
      </c>
      <c r="D1280" t="s">
        <v>8219</v>
      </c>
      <c r="E1280">
        <v>27</v>
      </c>
    </row>
    <row r="1281" spans="1:5" x14ac:dyDescent="0.3">
      <c r="A1281" t="s">
        <v>8221</v>
      </c>
      <c r="B1281">
        <v>19</v>
      </c>
      <c r="D1281" t="s">
        <v>8219</v>
      </c>
      <c r="E1281">
        <v>26</v>
      </c>
    </row>
    <row r="1282" spans="1:5" x14ac:dyDescent="0.3">
      <c r="A1282" t="s">
        <v>8221</v>
      </c>
      <c r="B1282">
        <v>50</v>
      </c>
      <c r="D1282" t="s">
        <v>8219</v>
      </c>
      <c r="E1282">
        <v>43</v>
      </c>
    </row>
    <row r="1283" spans="1:5" x14ac:dyDescent="0.3">
      <c r="A1283" t="s">
        <v>8221</v>
      </c>
      <c r="B1283">
        <v>12</v>
      </c>
      <c r="D1283" t="s">
        <v>8219</v>
      </c>
      <c r="E1283">
        <v>80</v>
      </c>
    </row>
    <row r="1284" spans="1:5" x14ac:dyDescent="0.3">
      <c r="A1284" t="s">
        <v>8221</v>
      </c>
      <c r="B1284">
        <v>8</v>
      </c>
      <c r="D1284" t="s">
        <v>8219</v>
      </c>
      <c r="E1284">
        <v>33</v>
      </c>
    </row>
    <row r="1285" spans="1:5" x14ac:dyDescent="0.3">
      <c r="A1285" t="s">
        <v>8221</v>
      </c>
      <c r="B1285">
        <v>9</v>
      </c>
      <c r="D1285" t="s">
        <v>8219</v>
      </c>
      <c r="E1285">
        <v>71</v>
      </c>
    </row>
    <row r="1286" spans="1:5" x14ac:dyDescent="0.3">
      <c r="A1286" t="s">
        <v>8221</v>
      </c>
      <c r="B1286">
        <v>43</v>
      </c>
      <c r="D1286" t="s">
        <v>8219</v>
      </c>
      <c r="E1286">
        <v>81</v>
      </c>
    </row>
    <row r="1287" spans="1:5" x14ac:dyDescent="0.3">
      <c r="A1287" t="s">
        <v>8221</v>
      </c>
      <c r="B1287">
        <v>28</v>
      </c>
      <c r="D1287" t="s">
        <v>8219</v>
      </c>
      <c r="E1287">
        <v>76</v>
      </c>
    </row>
    <row r="1288" spans="1:5" x14ac:dyDescent="0.3">
      <c r="A1288" t="s">
        <v>8221</v>
      </c>
      <c r="B1288">
        <v>4</v>
      </c>
      <c r="D1288" t="s">
        <v>8219</v>
      </c>
      <c r="E1288">
        <v>48</v>
      </c>
    </row>
    <row r="1289" spans="1:5" x14ac:dyDescent="0.3">
      <c r="A1289" t="s">
        <v>8221</v>
      </c>
      <c r="B1289">
        <v>24</v>
      </c>
      <c r="D1289" t="s">
        <v>8219</v>
      </c>
      <c r="E1289">
        <v>61</v>
      </c>
    </row>
    <row r="1290" spans="1:5" x14ac:dyDescent="0.3">
      <c r="A1290" t="s">
        <v>8221</v>
      </c>
      <c r="B1290">
        <v>2</v>
      </c>
      <c r="D1290" t="s">
        <v>8219</v>
      </c>
      <c r="E1290">
        <v>60</v>
      </c>
    </row>
    <row r="1291" spans="1:5" x14ac:dyDescent="0.3">
      <c r="A1291" t="s">
        <v>8221</v>
      </c>
      <c r="B1291">
        <v>2</v>
      </c>
      <c r="D1291" t="s">
        <v>8219</v>
      </c>
      <c r="E1291">
        <v>136</v>
      </c>
    </row>
    <row r="1292" spans="1:5" x14ac:dyDescent="0.3">
      <c r="A1292" t="s">
        <v>8221</v>
      </c>
      <c r="B1292">
        <v>20</v>
      </c>
      <c r="D1292" t="s">
        <v>8219</v>
      </c>
      <c r="E1292">
        <v>14</v>
      </c>
    </row>
    <row r="1293" spans="1:5" x14ac:dyDescent="0.3">
      <c r="A1293" t="s">
        <v>8221</v>
      </c>
      <c r="B1293">
        <v>1</v>
      </c>
      <c r="D1293" t="s">
        <v>8219</v>
      </c>
      <c r="E1293">
        <v>78</v>
      </c>
    </row>
    <row r="1294" spans="1:5" x14ac:dyDescent="0.3">
      <c r="A1294" t="s">
        <v>8221</v>
      </c>
      <c r="B1294">
        <v>1</v>
      </c>
      <c r="D1294" t="s">
        <v>8219</v>
      </c>
      <c r="E1294">
        <v>4</v>
      </c>
    </row>
    <row r="1295" spans="1:5" x14ac:dyDescent="0.3">
      <c r="A1295" t="s">
        <v>8221</v>
      </c>
      <c r="B1295">
        <v>4</v>
      </c>
      <c r="D1295" t="s">
        <v>8219</v>
      </c>
      <c r="E1295">
        <v>11</v>
      </c>
    </row>
    <row r="1296" spans="1:5" x14ac:dyDescent="0.3">
      <c r="A1296" t="s">
        <v>8221</v>
      </c>
      <c r="B1296">
        <v>1</v>
      </c>
      <c r="D1296" t="s">
        <v>8219</v>
      </c>
      <c r="E1296">
        <v>185</v>
      </c>
    </row>
    <row r="1297" spans="1:5" x14ac:dyDescent="0.3">
      <c r="A1297" t="s">
        <v>8221</v>
      </c>
      <c r="B1297">
        <v>1</v>
      </c>
      <c r="D1297" t="s">
        <v>8219</v>
      </c>
      <c r="E1297">
        <v>59</v>
      </c>
    </row>
    <row r="1298" spans="1:5" x14ac:dyDescent="0.3">
      <c r="A1298" t="s">
        <v>8221</v>
      </c>
      <c r="B1298">
        <v>13</v>
      </c>
      <c r="D1298" t="s">
        <v>8219</v>
      </c>
      <c r="E1298">
        <v>27</v>
      </c>
    </row>
    <row r="1299" spans="1:5" x14ac:dyDescent="0.3">
      <c r="A1299" t="s">
        <v>8221</v>
      </c>
      <c r="B1299">
        <v>1</v>
      </c>
      <c r="D1299" t="s">
        <v>8219</v>
      </c>
      <c r="E1299">
        <v>63</v>
      </c>
    </row>
    <row r="1300" spans="1:5" x14ac:dyDescent="0.3">
      <c r="A1300" t="s">
        <v>8221</v>
      </c>
      <c r="B1300">
        <v>1</v>
      </c>
      <c r="D1300" t="s">
        <v>8219</v>
      </c>
      <c r="E1300">
        <v>13</v>
      </c>
    </row>
    <row r="1301" spans="1:5" x14ac:dyDescent="0.3">
      <c r="A1301" t="s">
        <v>8221</v>
      </c>
      <c r="B1301">
        <v>0</v>
      </c>
      <c r="D1301" t="s">
        <v>8219</v>
      </c>
      <c r="E1301">
        <v>13</v>
      </c>
    </row>
    <row r="1302" spans="1:5" x14ac:dyDescent="0.3">
      <c r="A1302" t="s">
        <v>8221</v>
      </c>
      <c r="B1302">
        <v>3</v>
      </c>
      <c r="D1302" t="s">
        <v>8219</v>
      </c>
      <c r="E1302">
        <v>57</v>
      </c>
    </row>
    <row r="1303" spans="1:5" x14ac:dyDescent="0.3">
      <c r="A1303" t="s">
        <v>8221</v>
      </c>
      <c r="B1303">
        <v>14</v>
      </c>
      <c r="D1303" t="s">
        <v>8219</v>
      </c>
      <c r="E1303">
        <v>61</v>
      </c>
    </row>
    <row r="1304" spans="1:5" x14ac:dyDescent="0.3">
      <c r="A1304" t="s">
        <v>8221</v>
      </c>
      <c r="B1304">
        <v>2</v>
      </c>
      <c r="D1304" t="s">
        <v>8219</v>
      </c>
      <c r="E1304">
        <v>65</v>
      </c>
    </row>
    <row r="1305" spans="1:5" x14ac:dyDescent="0.3">
      <c r="A1305" t="s">
        <v>8221</v>
      </c>
      <c r="B1305">
        <v>5</v>
      </c>
      <c r="D1305" t="s">
        <v>8219</v>
      </c>
      <c r="E1305">
        <v>134</v>
      </c>
    </row>
    <row r="1306" spans="1:5" x14ac:dyDescent="0.3">
      <c r="A1306" t="s">
        <v>8221</v>
      </c>
      <c r="B1306">
        <v>14</v>
      </c>
      <c r="D1306" t="s">
        <v>8219</v>
      </c>
      <c r="E1306">
        <v>37</v>
      </c>
    </row>
    <row r="1307" spans="1:5" x14ac:dyDescent="0.3">
      <c r="A1307" t="s">
        <v>8221</v>
      </c>
      <c r="B1307">
        <v>9</v>
      </c>
      <c r="D1307" t="s">
        <v>8219</v>
      </c>
      <c r="E1307">
        <v>37</v>
      </c>
    </row>
    <row r="1308" spans="1:5" x14ac:dyDescent="0.3">
      <c r="A1308" t="s">
        <v>8221</v>
      </c>
      <c r="B1308">
        <v>8</v>
      </c>
      <c r="D1308" t="s">
        <v>8219</v>
      </c>
      <c r="E1308">
        <v>150</v>
      </c>
    </row>
    <row r="1309" spans="1:5" x14ac:dyDescent="0.3">
      <c r="A1309" t="s">
        <v>8221</v>
      </c>
      <c r="B1309">
        <v>7</v>
      </c>
      <c r="D1309" t="s">
        <v>8219</v>
      </c>
      <c r="E1309">
        <v>56</v>
      </c>
    </row>
    <row r="1310" spans="1:5" x14ac:dyDescent="0.3">
      <c r="A1310" t="s">
        <v>8221</v>
      </c>
      <c r="B1310">
        <v>0</v>
      </c>
      <c r="D1310" t="s">
        <v>8219</v>
      </c>
      <c r="E1310">
        <v>18</v>
      </c>
    </row>
    <row r="1311" spans="1:5" x14ac:dyDescent="0.3">
      <c r="A1311" t="s">
        <v>8221</v>
      </c>
      <c r="B1311">
        <v>84</v>
      </c>
      <c r="D1311" t="s">
        <v>8219</v>
      </c>
      <c r="E1311">
        <v>60</v>
      </c>
    </row>
    <row r="1312" spans="1:5" x14ac:dyDescent="0.3">
      <c r="A1312" t="s">
        <v>8221</v>
      </c>
      <c r="B1312">
        <v>11</v>
      </c>
      <c r="D1312" t="s">
        <v>8219</v>
      </c>
      <c r="E1312">
        <v>67</v>
      </c>
    </row>
    <row r="1313" spans="1:5" x14ac:dyDescent="0.3">
      <c r="A1313" t="s">
        <v>8221</v>
      </c>
      <c r="B1313">
        <v>1</v>
      </c>
      <c r="D1313" t="s">
        <v>8219</v>
      </c>
      <c r="E1313">
        <v>35</v>
      </c>
    </row>
    <row r="1314" spans="1:5" x14ac:dyDescent="0.3">
      <c r="A1314" t="s">
        <v>8221</v>
      </c>
      <c r="B1314">
        <v>4</v>
      </c>
      <c r="D1314" t="s">
        <v>8219</v>
      </c>
      <c r="E1314">
        <v>34</v>
      </c>
    </row>
    <row r="1315" spans="1:5" x14ac:dyDescent="0.3">
      <c r="A1315" t="s">
        <v>8221</v>
      </c>
      <c r="B1315">
        <v>10</v>
      </c>
      <c r="D1315" t="s">
        <v>8219</v>
      </c>
      <c r="E1315">
        <v>36</v>
      </c>
    </row>
    <row r="1316" spans="1:5" x14ac:dyDescent="0.3">
      <c r="A1316" t="s">
        <v>8221</v>
      </c>
      <c r="B1316">
        <v>16</v>
      </c>
      <c r="D1316" t="s">
        <v>8219</v>
      </c>
      <c r="E1316">
        <v>18</v>
      </c>
    </row>
    <row r="1317" spans="1:5" x14ac:dyDescent="0.3">
      <c r="A1317" t="s">
        <v>8221</v>
      </c>
      <c r="B1317">
        <v>2</v>
      </c>
      <c r="D1317" t="s">
        <v>8219</v>
      </c>
      <c r="E1317">
        <v>25</v>
      </c>
    </row>
    <row r="1318" spans="1:5" x14ac:dyDescent="0.3">
      <c r="A1318" t="s">
        <v>8221</v>
      </c>
      <c r="B1318">
        <v>5</v>
      </c>
      <c r="D1318" t="s">
        <v>8219</v>
      </c>
      <c r="E1318">
        <v>21</v>
      </c>
    </row>
    <row r="1319" spans="1:5" x14ac:dyDescent="0.3">
      <c r="A1319" t="s">
        <v>8221</v>
      </c>
      <c r="B1319">
        <v>1</v>
      </c>
      <c r="D1319" t="s">
        <v>8219</v>
      </c>
      <c r="E1319">
        <v>151</v>
      </c>
    </row>
    <row r="1320" spans="1:5" x14ac:dyDescent="0.3">
      <c r="A1320" t="s">
        <v>8221</v>
      </c>
      <c r="B1320">
        <v>31</v>
      </c>
      <c r="D1320" t="s">
        <v>8219</v>
      </c>
      <c r="E1320">
        <v>489</v>
      </c>
    </row>
    <row r="1321" spans="1:5" x14ac:dyDescent="0.3">
      <c r="A1321" t="s">
        <v>8221</v>
      </c>
      <c r="B1321">
        <v>0</v>
      </c>
      <c r="D1321" t="s">
        <v>8219</v>
      </c>
      <c r="E1321">
        <v>50</v>
      </c>
    </row>
    <row r="1322" spans="1:5" x14ac:dyDescent="0.3">
      <c r="A1322" t="s">
        <v>8221</v>
      </c>
      <c r="B1322">
        <v>2</v>
      </c>
      <c r="D1322" t="s">
        <v>8219</v>
      </c>
      <c r="E1322">
        <v>321</v>
      </c>
    </row>
    <row r="1323" spans="1:5" x14ac:dyDescent="0.3">
      <c r="A1323" t="s">
        <v>8221</v>
      </c>
      <c r="B1323">
        <v>7</v>
      </c>
      <c r="D1323" t="s">
        <v>8219</v>
      </c>
      <c r="E1323">
        <v>1762</v>
      </c>
    </row>
    <row r="1324" spans="1:5" x14ac:dyDescent="0.3">
      <c r="A1324" t="s">
        <v>8221</v>
      </c>
      <c r="B1324">
        <v>16</v>
      </c>
      <c r="D1324" t="s">
        <v>8219</v>
      </c>
      <c r="E1324">
        <v>385</v>
      </c>
    </row>
    <row r="1325" spans="1:5" x14ac:dyDescent="0.3">
      <c r="A1325" t="s">
        <v>8221</v>
      </c>
      <c r="B1325">
        <v>4</v>
      </c>
      <c r="D1325" t="s">
        <v>8219</v>
      </c>
      <c r="E1325">
        <v>398</v>
      </c>
    </row>
    <row r="1326" spans="1:5" x14ac:dyDescent="0.3">
      <c r="A1326" t="s">
        <v>8221</v>
      </c>
      <c r="B1326">
        <v>4</v>
      </c>
      <c r="D1326" t="s">
        <v>8219</v>
      </c>
      <c r="E1326">
        <v>304</v>
      </c>
    </row>
    <row r="1327" spans="1:5" x14ac:dyDescent="0.3">
      <c r="A1327" t="s">
        <v>8221</v>
      </c>
      <c r="B1327">
        <v>4</v>
      </c>
      <c r="D1327" t="s">
        <v>8219</v>
      </c>
      <c r="E1327">
        <v>676</v>
      </c>
    </row>
    <row r="1328" spans="1:5" x14ac:dyDescent="0.3">
      <c r="A1328" t="s">
        <v>8221</v>
      </c>
      <c r="B1328">
        <v>3</v>
      </c>
      <c r="D1328" t="s">
        <v>8219</v>
      </c>
      <c r="E1328">
        <v>577</v>
      </c>
    </row>
    <row r="1329" spans="1:5" x14ac:dyDescent="0.3">
      <c r="A1329" t="s">
        <v>8221</v>
      </c>
      <c r="B1329">
        <v>36</v>
      </c>
      <c r="D1329" t="s">
        <v>8219</v>
      </c>
      <c r="E1329">
        <v>3663</v>
      </c>
    </row>
    <row r="1330" spans="1:5" x14ac:dyDescent="0.3">
      <c r="A1330" t="s">
        <v>8221</v>
      </c>
      <c r="B1330">
        <v>1</v>
      </c>
      <c r="D1330" t="s">
        <v>8219</v>
      </c>
      <c r="E1330">
        <v>294</v>
      </c>
    </row>
    <row r="1331" spans="1:5" x14ac:dyDescent="0.3">
      <c r="A1331" t="s">
        <v>8221</v>
      </c>
      <c r="B1331">
        <v>7</v>
      </c>
      <c r="D1331" t="s">
        <v>8219</v>
      </c>
      <c r="E1331">
        <v>28</v>
      </c>
    </row>
    <row r="1332" spans="1:5" x14ac:dyDescent="0.3">
      <c r="A1332" t="s">
        <v>8221</v>
      </c>
      <c r="B1332">
        <v>27</v>
      </c>
      <c r="D1332" t="s">
        <v>8219</v>
      </c>
      <c r="E1332">
        <v>100</v>
      </c>
    </row>
    <row r="1333" spans="1:5" x14ac:dyDescent="0.3">
      <c r="A1333" t="s">
        <v>8221</v>
      </c>
      <c r="B1333">
        <v>1</v>
      </c>
      <c r="D1333" t="s">
        <v>8219</v>
      </c>
      <c r="E1333">
        <v>72</v>
      </c>
    </row>
    <row r="1334" spans="1:5" x14ac:dyDescent="0.3">
      <c r="A1334" t="s">
        <v>8221</v>
      </c>
      <c r="B1334">
        <v>0</v>
      </c>
      <c r="D1334" t="s">
        <v>8219</v>
      </c>
      <c r="E1334">
        <v>238</v>
      </c>
    </row>
    <row r="1335" spans="1:5" x14ac:dyDescent="0.3">
      <c r="A1335" t="s">
        <v>8221</v>
      </c>
      <c r="B1335">
        <v>1</v>
      </c>
      <c r="D1335" t="s">
        <v>8219</v>
      </c>
      <c r="E1335">
        <v>159</v>
      </c>
    </row>
    <row r="1336" spans="1:5" x14ac:dyDescent="0.3">
      <c r="A1336" t="s">
        <v>8221</v>
      </c>
      <c r="B1336">
        <v>3</v>
      </c>
      <c r="D1336" t="s">
        <v>8219</v>
      </c>
      <c r="E1336">
        <v>77</v>
      </c>
    </row>
    <row r="1337" spans="1:5" x14ac:dyDescent="0.3">
      <c r="A1337" t="s">
        <v>8221</v>
      </c>
      <c r="B1337">
        <v>3</v>
      </c>
      <c r="D1337" t="s">
        <v>8219</v>
      </c>
      <c r="E1337">
        <v>53</v>
      </c>
    </row>
    <row r="1338" spans="1:5" x14ac:dyDescent="0.3">
      <c r="A1338" t="s">
        <v>8221</v>
      </c>
      <c r="B1338">
        <v>3</v>
      </c>
      <c r="D1338" t="s">
        <v>8219</v>
      </c>
      <c r="E1338">
        <v>1251</v>
      </c>
    </row>
    <row r="1339" spans="1:5" x14ac:dyDescent="0.3">
      <c r="A1339" t="s">
        <v>8221</v>
      </c>
      <c r="B1339">
        <v>0</v>
      </c>
      <c r="D1339" t="s">
        <v>8219</v>
      </c>
      <c r="E1339">
        <v>465</v>
      </c>
    </row>
    <row r="1340" spans="1:5" x14ac:dyDescent="0.3">
      <c r="A1340" t="s">
        <v>8221</v>
      </c>
      <c r="B1340">
        <v>6</v>
      </c>
      <c r="D1340" t="s">
        <v>8219</v>
      </c>
      <c r="E1340">
        <v>74</v>
      </c>
    </row>
    <row r="1341" spans="1:5" x14ac:dyDescent="0.3">
      <c r="A1341" t="s">
        <v>8221</v>
      </c>
      <c r="B1341">
        <v>17</v>
      </c>
      <c r="D1341" t="s">
        <v>8219</v>
      </c>
      <c r="E1341">
        <v>62</v>
      </c>
    </row>
    <row r="1342" spans="1:5" x14ac:dyDescent="0.3">
      <c r="A1342" t="s">
        <v>8221</v>
      </c>
      <c r="B1342">
        <v>40</v>
      </c>
      <c r="D1342" t="s">
        <v>8219</v>
      </c>
      <c r="E1342">
        <v>3468</v>
      </c>
    </row>
    <row r="1343" spans="1:5" x14ac:dyDescent="0.3">
      <c r="A1343" t="s">
        <v>8221</v>
      </c>
      <c r="B1343">
        <v>3</v>
      </c>
      <c r="D1343" t="s">
        <v>8219</v>
      </c>
      <c r="E1343">
        <v>52</v>
      </c>
    </row>
    <row r="1344" spans="1:5" x14ac:dyDescent="0.3">
      <c r="A1344" t="s">
        <v>8221</v>
      </c>
      <c r="B1344">
        <v>1</v>
      </c>
      <c r="D1344" t="s">
        <v>8219</v>
      </c>
      <c r="E1344">
        <v>50</v>
      </c>
    </row>
    <row r="1345" spans="1:5" x14ac:dyDescent="0.3">
      <c r="A1345" t="s">
        <v>8221</v>
      </c>
      <c r="B1345">
        <v>2</v>
      </c>
      <c r="D1345" t="s">
        <v>8219</v>
      </c>
      <c r="E1345">
        <v>45</v>
      </c>
    </row>
    <row r="1346" spans="1:5" x14ac:dyDescent="0.3">
      <c r="A1346" t="s">
        <v>8221</v>
      </c>
      <c r="B1346">
        <v>7</v>
      </c>
      <c r="D1346" t="s">
        <v>8219</v>
      </c>
      <c r="E1346">
        <v>21</v>
      </c>
    </row>
    <row r="1347" spans="1:5" x14ac:dyDescent="0.3">
      <c r="A1347" t="s">
        <v>8221</v>
      </c>
      <c r="B1347">
        <v>14</v>
      </c>
      <c r="D1347" t="s">
        <v>8219</v>
      </c>
      <c r="E1347">
        <v>100</v>
      </c>
    </row>
    <row r="1348" spans="1:5" x14ac:dyDescent="0.3">
      <c r="A1348" t="s">
        <v>8221</v>
      </c>
      <c r="B1348">
        <v>0</v>
      </c>
      <c r="D1348" t="s">
        <v>8219</v>
      </c>
      <c r="E1348">
        <v>81</v>
      </c>
    </row>
    <row r="1349" spans="1:5" x14ac:dyDescent="0.3">
      <c r="A1349" t="s">
        <v>8221</v>
      </c>
      <c r="B1349">
        <v>0</v>
      </c>
      <c r="D1349" t="s">
        <v>8219</v>
      </c>
      <c r="E1349">
        <v>286</v>
      </c>
    </row>
    <row r="1350" spans="1:5" x14ac:dyDescent="0.3">
      <c r="A1350" t="s">
        <v>8221</v>
      </c>
      <c r="B1350">
        <v>1</v>
      </c>
      <c r="D1350" t="s">
        <v>8219</v>
      </c>
      <c r="E1350">
        <v>42</v>
      </c>
    </row>
    <row r="1351" spans="1:5" x14ac:dyDescent="0.3">
      <c r="A1351" t="s">
        <v>8221</v>
      </c>
      <c r="B1351">
        <v>12</v>
      </c>
      <c r="D1351" t="s">
        <v>8219</v>
      </c>
      <c r="E1351">
        <v>199</v>
      </c>
    </row>
    <row r="1352" spans="1:5" x14ac:dyDescent="0.3">
      <c r="A1352" t="s">
        <v>8221</v>
      </c>
      <c r="B1352">
        <v>12</v>
      </c>
      <c r="D1352" t="s">
        <v>8219</v>
      </c>
      <c r="E1352">
        <v>25</v>
      </c>
    </row>
    <row r="1353" spans="1:5" x14ac:dyDescent="0.3">
      <c r="A1353" t="s">
        <v>8221</v>
      </c>
      <c r="B1353">
        <v>23</v>
      </c>
      <c r="D1353" t="s">
        <v>8219</v>
      </c>
      <c r="E1353">
        <v>84</v>
      </c>
    </row>
    <row r="1354" spans="1:5" x14ac:dyDescent="0.3">
      <c r="A1354" t="s">
        <v>8221</v>
      </c>
      <c r="B1354">
        <v>0</v>
      </c>
      <c r="D1354" t="s">
        <v>8219</v>
      </c>
      <c r="E1354">
        <v>50</v>
      </c>
    </row>
    <row r="1355" spans="1:5" x14ac:dyDescent="0.3">
      <c r="A1355" t="s">
        <v>8221</v>
      </c>
      <c r="B1355">
        <v>10</v>
      </c>
      <c r="D1355" t="s">
        <v>8219</v>
      </c>
      <c r="E1355">
        <v>26</v>
      </c>
    </row>
    <row r="1356" spans="1:5" x14ac:dyDescent="0.3">
      <c r="A1356" t="s">
        <v>8221</v>
      </c>
      <c r="B1356">
        <v>5</v>
      </c>
      <c r="D1356" t="s">
        <v>8219</v>
      </c>
      <c r="E1356">
        <v>14</v>
      </c>
    </row>
    <row r="1357" spans="1:5" x14ac:dyDescent="0.3">
      <c r="A1357" t="s">
        <v>8221</v>
      </c>
      <c r="B1357">
        <v>1</v>
      </c>
      <c r="D1357" t="s">
        <v>8219</v>
      </c>
      <c r="E1357">
        <v>49</v>
      </c>
    </row>
    <row r="1358" spans="1:5" x14ac:dyDescent="0.3">
      <c r="A1358" t="s">
        <v>8221</v>
      </c>
      <c r="B1358">
        <v>2</v>
      </c>
      <c r="D1358" t="s">
        <v>8219</v>
      </c>
      <c r="E1358">
        <v>69</v>
      </c>
    </row>
    <row r="1359" spans="1:5" x14ac:dyDescent="0.3">
      <c r="A1359" t="s">
        <v>8221</v>
      </c>
      <c r="B1359">
        <v>2</v>
      </c>
      <c r="D1359" t="s">
        <v>8219</v>
      </c>
      <c r="E1359">
        <v>60</v>
      </c>
    </row>
    <row r="1360" spans="1:5" x14ac:dyDescent="0.3">
      <c r="A1360" t="s">
        <v>8221</v>
      </c>
      <c r="B1360">
        <v>0</v>
      </c>
      <c r="D1360" t="s">
        <v>8219</v>
      </c>
      <c r="E1360">
        <v>80</v>
      </c>
    </row>
    <row r="1361" spans="1:5" x14ac:dyDescent="0.3">
      <c r="A1361" t="s">
        <v>8221</v>
      </c>
      <c r="B1361">
        <v>13</v>
      </c>
      <c r="D1361" t="s">
        <v>8219</v>
      </c>
      <c r="E1361">
        <v>56</v>
      </c>
    </row>
    <row r="1362" spans="1:5" x14ac:dyDescent="0.3">
      <c r="A1362" t="s">
        <v>8221</v>
      </c>
      <c r="B1362">
        <v>0</v>
      </c>
      <c r="D1362" t="s">
        <v>8219</v>
      </c>
      <c r="E1362">
        <v>104</v>
      </c>
    </row>
    <row r="1363" spans="1:5" x14ac:dyDescent="0.3">
      <c r="A1363" t="s">
        <v>8221</v>
      </c>
      <c r="B1363">
        <v>1</v>
      </c>
      <c r="D1363" t="s">
        <v>8219</v>
      </c>
      <c r="E1363">
        <v>46</v>
      </c>
    </row>
    <row r="1364" spans="1:5" x14ac:dyDescent="0.3">
      <c r="A1364" t="s">
        <v>8221</v>
      </c>
      <c r="B1364">
        <v>5</v>
      </c>
      <c r="D1364" t="s">
        <v>8219</v>
      </c>
      <c r="E1364">
        <v>206</v>
      </c>
    </row>
    <row r="1365" spans="1:5" x14ac:dyDescent="0.3">
      <c r="A1365" t="s">
        <v>8221</v>
      </c>
      <c r="B1365">
        <v>2</v>
      </c>
      <c r="D1365" t="s">
        <v>8219</v>
      </c>
      <c r="E1365">
        <v>18</v>
      </c>
    </row>
    <row r="1366" spans="1:5" x14ac:dyDescent="0.3">
      <c r="A1366" t="s">
        <v>8221</v>
      </c>
      <c r="B1366">
        <v>0</v>
      </c>
      <c r="D1366" t="s">
        <v>8219</v>
      </c>
      <c r="E1366">
        <v>28</v>
      </c>
    </row>
    <row r="1367" spans="1:5" x14ac:dyDescent="0.3">
      <c r="A1367" t="s">
        <v>8221</v>
      </c>
      <c r="B1367">
        <v>32</v>
      </c>
      <c r="D1367" t="s">
        <v>8219</v>
      </c>
      <c r="E1367">
        <v>11</v>
      </c>
    </row>
    <row r="1368" spans="1:5" x14ac:dyDescent="0.3">
      <c r="A1368" t="s">
        <v>8221</v>
      </c>
      <c r="B1368">
        <v>1</v>
      </c>
      <c r="D1368" t="s">
        <v>8219</v>
      </c>
      <c r="E1368">
        <v>263</v>
      </c>
    </row>
    <row r="1369" spans="1:5" x14ac:dyDescent="0.3">
      <c r="A1369" t="s">
        <v>8221</v>
      </c>
      <c r="B1369">
        <v>1</v>
      </c>
      <c r="D1369" t="s">
        <v>8219</v>
      </c>
      <c r="E1369">
        <v>394</v>
      </c>
    </row>
    <row r="1370" spans="1:5" x14ac:dyDescent="0.3">
      <c r="A1370" t="s">
        <v>8221</v>
      </c>
      <c r="B1370">
        <v>1</v>
      </c>
      <c r="D1370" t="s">
        <v>8219</v>
      </c>
      <c r="E1370">
        <v>1049</v>
      </c>
    </row>
    <row r="1371" spans="1:5" x14ac:dyDescent="0.3">
      <c r="A1371" t="s">
        <v>8221</v>
      </c>
      <c r="B1371">
        <v>0</v>
      </c>
      <c r="D1371" t="s">
        <v>8219</v>
      </c>
      <c r="E1371">
        <v>308</v>
      </c>
    </row>
    <row r="1372" spans="1:5" x14ac:dyDescent="0.3">
      <c r="A1372" t="s">
        <v>8221</v>
      </c>
      <c r="B1372">
        <v>0</v>
      </c>
      <c r="D1372" t="s">
        <v>8219</v>
      </c>
      <c r="E1372">
        <v>1088</v>
      </c>
    </row>
    <row r="1373" spans="1:5" x14ac:dyDescent="0.3">
      <c r="A1373" t="s">
        <v>8221</v>
      </c>
      <c r="B1373">
        <v>8</v>
      </c>
      <c r="D1373" t="s">
        <v>8219</v>
      </c>
      <c r="E1373">
        <v>73</v>
      </c>
    </row>
    <row r="1374" spans="1:5" x14ac:dyDescent="0.3">
      <c r="A1374" t="s">
        <v>8221</v>
      </c>
      <c r="B1374">
        <v>0</v>
      </c>
      <c r="D1374" t="s">
        <v>8219</v>
      </c>
      <c r="E1374">
        <v>143</v>
      </c>
    </row>
    <row r="1375" spans="1:5" x14ac:dyDescent="0.3">
      <c r="A1375" t="s">
        <v>8221</v>
      </c>
      <c r="B1375">
        <v>1</v>
      </c>
      <c r="D1375" t="s">
        <v>8219</v>
      </c>
      <c r="E1375">
        <v>1420</v>
      </c>
    </row>
    <row r="1376" spans="1:5" x14ac:dyDescent="0.3">
      <c r="A1376" t="s">
        <v>8221</v>
      </c>
      <c r="B1376">
        <v>16</v>
      </c>
      <c r="D1376" t="s">
        <v>8219</v>
      </c>
      <c r="E1376">
        <v>305</v>
      </c>
    </row>
    <row r="1377" spans="1:5" x14ac:dyDescent="0.3">
      <c r="A1377" t="s">
        <v>8221</v>
      </c>
      <c r="B1377">
        <v>12</v>
      </c>
      <c r="D1377" t="s">
        <v>8219</v>
      </c>
      <c r="E1377">
        <v>551</v>
      </c>
    </row>
    <row r="1378" spans="1:5" x14ac:dyDescent="0.3">
      <c r="A1378" t="s">
        <v>8221</v>
      </c>
      <c r="B1378">
        <v>4</v>
      </c>
      <c r="D1378" t="s">
        <v>8219</v>
      </c>
      <c r="E1378">
        <v>187</v>
      </c>
    </row>
    <row r="1379" spans="1:5" x14ac:dyDescent="0.3">
      <c r="A1379" t="s">
        <v>8221</v>
      </c>
      <c r="B1379">
        <v>2</v>
      </c>
      <c r="D1379" t="s">
        <v>8219</v>
      </c>
      <c r="E1379">
        <v>325</v>
      </c>
    </row>
    <row r="1380" spans="1:5" x14ac:dyDescent="0.3">
      <c r="A1380" t="s">
        <v>8221</v>
      </c>
      <c r="B1380">
        <v>3</v>
      </c>
      <c r="D1380" t="s">
        <v>8219</v>
      </c>
      <c r="E1380">
        <v>148</v>
      </c>
    </row>
    <row r="1381" spans="1:5" x14ac:dyDescent="0.3">
      <c r="A1381" t="s">
        <v>8221</v>
      </c>
      <c r="B1381">
        <v>0</v>
      </c>
      <c r="D1381" t="s">
        <v>8219</v>
      </c>
      <c r="E1381">
        <v>69</v>
      </c>
    </row>
    <row r="1382" spans="1:5" x14ac:dyDescent="0.3">
      <c r="A1382" t="s">
        <v>8221</v>
      </c>
      <c r="B1382">
        <v>3</v>
      </c>
      <c r="D1382" t="s">
        <v>8219</v>
      </c>
      <c r="E1382">
        <v>173</v>
      </c>
    </row>
    <row r="1383" spans="1:5" x14ac:dyDescent="0.3">
      <c r="A1383" t="s">
        <v>8221</v>
      </c>
      <c r="B1383">
        <v>4</v>
      </c>
      <c r="D1383" t="s">
        <v>8219</v>
      </c>
      <c r="E1383">
        <v>269</v>
      </c>
    </row>
    <row r="1384" spans="1:5" x14ac:dyDescent="0.3">
      <c r="A1384" t="s">
        <v>8221</v>
      </c>
      <c r="B1384">
        <v>2</v>
      </c>
      <c r="D1384" t="s">
        <v>8219</v>
      </c>
      <c r="E1384">
        <v>185</v>
      </c>
    </row>
    <row r="1385" spans="1:5" x14ac:dyDescent="0.3">
      <c r="A1385" t="s">
        <v>8221</v>
      </c>
      <c r="B1385">
        <v>10</v>
      </c>
      <c r="D1385" t="s">
        <v>8219</v>
      </c>
      <c r="E1385">
        <v>176</v>
      </c>
    </row>
    <row r="1386" spans="1:5" x14ac:dyDescent="0.3">
      <c r="A1386" t="s">
        <v>8221</v>
      </c>
      <c r="B1386">
        <v>11</v>
      </c>
      <c r="D1386" t="s">
        <v>8219</v>
      </c>
      <c r="E1386">
        <v>1019</v>
      </c>
    </row>
    <row r="1387" spans="1:5" x14ac:dyDescent="0.3">
      <c r="A1387" t="s">
        <v>8221</v>
      </c>
      <c r="B1387">
        <v>6</v>
      </c>
      <c r="D1387" t="s">
        <v>8219</v>
      </c>
      <c r="E1387">
        <v>113</v>
      </c>
    </row>
    <row r="1388" spans="1:5" x14ac:dyDescent="0.3">
      <c r="A1388" t="s">
        <v>8221</v>
      </c>
      <c r="B1388">
        <v>2</v>
      </c>
      <c r="D1388" t="s">
        <v>8219</v>
      </c>
      <c r="E1388">
        <v>404</v>
      </c>
    </row>
    <row r="1389" spans="1:5" x14ac:dyDescent="0.3">
      <c r="A1389" t="s">
        <v>8221</v>
      </c>
      <c r="B1389">
        <v>6</v>
      </c>
      <c r="D1389" t="s">
        <v>8219</v>
      </c>
      <c r="E1389">
        <v>707</v>
      </c>
    </row>
    <row r="1390" spans="1:5" x14ac:dyDescent="0.3">
      <c r="A1390" t="s">
        <v>8221</v>
      </c>
      <c r="B1390">
        <v>8</v>
      </c>
      <c r="D1390" t="s">
        <v>8219</v>
      </c>
      <c r="E1390">
        <v>392</v>
      </c>
    </row>
    <row r="1391" spans="1:5" x14ac:dyDescent="0.3">
      <c r="A1391" t="s">
        <v>8221</v>
      </c>
      <c r="B1391">
        <v>37</v>
      </c>
      <c r="D1391" t="s">
        <v>8219</v>
      </c>
      <c r="E1391">
        <v>23</v>
      </c>
    </row>
    <row r="1392" spans="1:5" x14ac:dyDescent="0.3">
      <c r="A1392" t="s">
        <v>8221</v>
      </c>
      <c r="B1392">
        <v>11</v>
      </c>
      <c r="D1392" t="s">
        <v>8219</v>
      </c>
      <c r="E1392">
        <v>682</v>
      </c>
    </row>
    <row r="1393" spans="1:5" x14ac:dyDescent="0.3">
      <c r="A1393" t="s">
        <v>8221</v>
      </c>
      <c r="B1393">
        <v>0</v>
      </c>
      <c r="D1393" t="s">
        <v>8219</v>
      </c>
      <c r="E1393">
        <v>37</v>
      </c>
    </row>
    <row r="1394" spans="1:5" x14ac:dyDescent="0.3">
      <c r="A1394" t="s">
        <v>8221</v>
      </c>
      <c r="B1394">
        <v>10</v>
      </c>
      <c r="D1394" t="s">
        <v>8219</v>
      </c>
      <c r="E1394">
        <v>146</v>
      </c>
    </row>
    <row r="1395" spans="1:5" x14ac:dyDescent="0.3">
      <c r="A1395" t="s">
        <v>8221</v>
      </c>
      <c r="B1395">
        <v>6</v>
      </c>
      <c r="D1395" t="s">
        <v>8219</v>
      </c>
      <c r="E1395">
        <v>119</v>
      </c>
    </row>
    <row r="1396" spans="1:5" x14ac:dyDescent="0.3">
      <c r="A1396" t="s">
        <v>8221</v>
      </c>
      <c r="B1396">
        <v>8</v>
      </c>
      <c r="D1396" t="s">
        <v>8219</v>
      </c>
      <c r="E1396">
        <v>163</v>
      </c>
    </row>
    <row r="1397" spans="1:5" x14ac:dyDescent="0.3">
      <c r="A1397" t="s">
        <v>8221</v>
      </c>
      <c r="B1397">
        <v>6</v>
      </c>
      <c r="D1397" t="s">
        <v>8219</v>
      </c>
      <c r="E1397">
        <v>339</v>
      </c>
    </row>
    <row r="1398" spans="1:5" x14ac:dyDescent="0.3">
      <c r="A1398" t="s">
        <v>8221</v>
      </c>
      <c r="B1398">
        <v>7</v>
      </c>
      <c r="D1398" t="s">
        <v>8219</v>
      </c>
      <c r="E1398">
        <v>58</v>
      </c>
    </row>
    <row r="1399" spans="1:5" x14ac:dyDescent="0.3">
      <c r="A1399" t="s">
        <v>8221</v>
      </c>
      <c r="B1399">
        <v>7</v>
      </c>
      <c r="D1399" t="s">
        <v>8219</v>
      </c>
      <c r="E1399">
        <v>456</v>
      </c>
    </row>
    <row r="1400" spans="1:5" x14ac:dyDescent="0.3">
      <c r="A1400" t="s">
        <v>8221</v>
      </c>
      <c r="B1400">
        <v>5</v>
      </c>
      <c r="D1400" t="s">
        <v>8219</v>
      </c>
      <c r="E1400">
        <v>15</v>
      </c>
    </row>
    <row r="1401" spans="1:5" x14ac:dyDescent="0.3">
      <c r="A1401" t="s">
        <v>8221</v>
      </c>
      <c r="B1401">
        <v>46</v>
      </c>
      <c r="D1401" t="s">
        <v>8219</v>
      </c>
      <c r="E1401">
        <v>191</v>
      </c>
    </row>
    <row r="1402" spans="1:5" x14ac:dyDescent="0.3">
      <c r="A1402" t="s">
        <v>8221</v>
      </c>
      <c r="B1402">
        <v>10</v>
      </c>
      <c r="D1402" t="s">
        <v>8219</v>
      </c>
      <c r="E1402">
        <v>17</v>
      </c>
    </row>
    <row r="1403" spans="1:5" x14ac:dyDescent="0.3">
      <c r="A1403" t="s">
        <v>8221</v>
      </c>
      <c r="B1403">
        <v>19</v>
      </c>
      <c r="D1403" t="s">
        <v>8219</v>
      </c>
      <c r="E1403">
        <v>28</v>
      </c>
    </row>
    <row r="1404" spans="1:5" x14ac:dyDescent="0.3">
      <c r="A1404" t="s">
        <v>8221</v>
      </c>
      <c r="B1404">
        <v>13</v>
      </c>
      <c r="D1404" t="s">
        <v>8219</v>
      </c>
      <c r="E1404">
        <v>18</v>
      </c>
    </row>
    <row r="1405" spans="1:5" x14ac:dyDescent="0.3">
      <c r="A1405" t="s">
        <v>8221</v>
      </c>
      <c r="B1405">
        <v>13</v>
      </c>
      <c r="D1405" t="s">
        <v>8219</v>
      </c>
      <c r="E1405">
        <v>61</v>
      </c>
    </row>
    <row r="1406" spans="1:5" x14ac:dyDescent="0.3">
      <c r="A1406" t="s">
        <v>8221</v>
      </c>
      <c r="B1406">
        <v>4</v>
      </c>
      <c r="D1406" t="s">
        <v>8219</v>
      </c>
      <c r="E1406">
        <v>108</v>
      </c>
    </row>
    <row r="1407" spans="1:5" x14ac:dyDescent="0.3">
      <c r="A1407" t="s">
        <v>8221</v>
      </c>
      <c r="B1407">
        <v>0</v>
      </c>
      <c r="D1407" t="s">
        <v>8219</v>
      </c>
      <c r="E1407">
        <v>142</v>
      </c>
    </row>
    <row r="1408" spans="1:5" x14ac:dyDescent="0.3">
      <c r="A1408" t="s">
        <v>8221</v>
      </c>
      <c r="B1408">
        <v>3</v>
      </c>
      <c r="D1408" t="s">
        <v>8219</v>
      </c>
      <c r="E1408">
        <v>74</v>
      </c>
    </row>
    <row r="1409" spans="1:5" x14ac:dyDescent="0.3">
      <c r="A1409" t="s">
        <v>8221</v>
      </c>
      <c r="B1409">
        <v>1</v>
      </c>
      <c r="D1409" t="s">
        <v>8219</v>
      </c>
      <c r="E1409">
        <v>38</v>
      </c>
    </row>
    <row r="1410" spans="1:5" x14ac:dyDescent="0.3">
      <c r="A1410" t="s">
        <v>8221</v>
      </c>
      <c r="B1410">
        <v>9</v>
      </c>
      <c r="D1410" t="s">
        <v>8219</v>
      </c>
      <c r="E1410">
        <v>20</v>
      </c>
    </row>
    <row r="1411" spans="1:5" x14ac:dyDescent="0.3">
      <c r="A1411" t="s">
        <v>8221</v>
      </c>
      <c r="B1411">
        <v>1</v>
      </c>
      <c r="D1411" t="s">
        <v>8219</v>
      </c>
      <c r="E1411">
        <v>24</v>
      </c>
    </row>
    <row r="1412" spans="1:5" x14ac:dyDescent="0.3">
      <c r="A1412" t="s">
        <v>8221</v>
      </c>
      <c r="B1412">
        <v>1</v>
      </c>
      <c r="D1412" t="s">
        <v>8219</v>
      </c>
      <c r="E1412">
        <v>66</v>
      </c>
    </row>
    <row r="1413" spans="1:5" x14ac:dyDescent="0.3">
      <c r="A1413" t="s">
        <v>8221</v>
      </c>
      <c r="B1413">
        <v>4</v>
      </c>
      <c r="D1413" t="s">
        <v>8219</v>
      </c>
      <c r="E1413">
        <v>28</v>
      </c>
    </row>
    <row r="1414" spans="1:5" x14ac:dyDescent="0.3">
      <c r="A1414" t="s">
        <v>8221</v>
      </c>
      <c r="B1414">
        <v>17</v>
      </c>
      <c r="D1414" t="s">
        <v>8219</v>
      </c>
      <c r="E1414">
        <v>24</v>
      </c>
    </row>
    <row r="1415" spans="1:5" x14ac:dyDescent="0.3">
      <c r="A1415" t="s">
        <v>8221</v>
      </c>
      <c r="B1415">
        <v>0</v>
      </c>
      <c r="D1415" t="s">
        <v>8219</v>
      </c>
      <c r="E1415">
        <v>73</v>
      </c>
    </row>
    <row r="1416" spans="1:5" x14ac:dyDescent="0.3">
      <c r="A1416" t="s">
        <v>8221</v>
      </c>
      <c r="B1416">
        <v>12</v>
      </c>
      <c r="D1416" t="s">
        <v>8219</v>
      </c>
      <c r="E1416">
        <v>3</v>
      </c>
    </row>
    <row r="1417" spans="1:5" x14ac:dyDescent="0.3">
      <c r="A1417" t="s">
        <v>8221</v>
      </c>
      <c r="B1417">
        <v>14</v>
      </c>
      <c r="D1417" t="s">
        <v>8219</v>
      </c>
      <c r="E1417">
        <v>20</v>
      </c>
    </row>
    <row r="1418" spans="1:5" x14ac:dyDescent="0.3">
      <c r="A1418" t="s">
        <v>8221</v>
      </c>
      <c r="B1418">
        <v>1</v>
      </c>
      <c r="D1418" t="s">
        <v>8219</v>
      </c>
      <c r="E1418">
        <v>21</v>
      </c>
    </row>
    <row r="1419" spans="1:5" x14ac:dyDescent="0.3">
      <c r="A1419" t="s">
        <v>8221</v>
      </c>
      <c r="B1419">
        <v>14</v>
      </c>
      <c r="D1419" t="s">
        <v>8219</v>
      </c>
      <c r="E1419">
        <v>94</v>
      </c>
    </row>
    <row r="1420" spans="1:5" x14ac:dyDescent="0.3">
      <c r="A1420" t="s">
        <v>8221</v>
      </c>
      <c r="B1420">
        <v>4</v>
      </c>
      <c r="D1420" t="s">
        <v>8219</v>
      </c>
      <c r="E1420">
        <v>139</v>
      </c>
    </row>
    <row r="1421" spans="1:5" x14ac:dyDescent="0.3">
      <c r="A1421" t="s">
        <v>8221</v>
      </c>
      <c r="B1421">
        <v>2</v>
      </c>
      <c r="D1421" t="s">
        <v>8219</v>
      </c>
      <c r="E1421">
        <v>130</v>
      </c>
    </row>
    <row r="1422" spans="1:5" x14ac:dyDescent="0.3">
      <c r="A1422" t="s">
        <v>8221</v>
      </c>
      <c r="B1422">
        <v>1</v>
      </c>
      <c r="D1422" t="s">
        <v>8219</v>
      </c>
      <c r="E1422">
        <v>31</v>
      </c>
    </row>
    <row r="1423" spans="1:5" x14ac:dyDescent="0.3">
      <c r="A1423" t="s">
        <v>8221</v>
      </c>
      <c r="B1423">
        <v>2</v>
      </c>
      <c r="D1423" t="s">
        <v>8219</v>
      </c>
      <c r="E1423">
        <v>13</v>
      </c>
    </row>
    <row r="1424" spans="1:5" x14ac:dyDescent="0.3">
      <c r="A1424" t="s">
        <v>8221</v>
      </c>
      <c r="B1424">
        <v>1</v>
      </c>
      <c r="D1424" t="s">
        <v>8219</v>
      </c>
      <c r="E1424">
        <v>90</v>
      </c>
    </row>
    <row r="1425" spans="1:5" x14ac:dyDescent="0.3">
      <c r="A1425" t="s">
        <v>8221</v>
      </c>
      <c r="B1425">
        <v>1</v>
      </c>
      <c r="D1425" t="s">
        <v>8219</v>
      </c>
      <c r="E1425">
        <v>141</v>
      </c>
    </row>
    <row r="1426" spans="1:5" x14ac:dyDescent="0.3">
      <c r="A1426" t="s">
        <v>8221</v>
      </c>
      <c r="B1426">
        <v>4</v>
      </c>
      <c r="D1426" t="s">
        <v>8219</v>
      </c>
      <c r="E1426">
        <v>23</v>
      </c>
    </row>
    <row r="1427" spans="1:5" x14ac:dyDescent="0.3">
      <c r="A1427" t="s">
        <v>8221</v>
      </c>
      <c r="B1427">
        <v>3</v>
      </c>
      <c r="D1427" t="s">
        <v>8219</v>
      </c>
      <c r="E1427">
        <v>18</v>
      </c>
    </row>
    <row r="1428" spans="1:5" x14ac:dyDescent="0.3">
      <c r="A1428" t="s">
        <v>8221</v>
      </c>
      <c r="B1428">
        <v>38</v>
      </c>
      <c r="D1428" t="s">
        <v>8219</v>
      </c>
      <c r="E1428">
        <v>76</v>
      </c>
    </row>
    <row r="1429" spans="1:5" x14ac:dyDescent="0.3">
      <c r="A1429" t="s">
        <v>8221</v>
      </c>
      <c r="B1429">
        <v>4</v>
      </c>
      <c r="D1429" t="s">
        <v>8219</v>
      </c>
      <c r="E1429">
        <v>93</v>
      </c>
    </row>
    <row r="1430" spans="1:5" x14ac:dyDescent="0.3">
      <c r="A1430" t="s">
        <v>8221</v>
      </c>
      <c r="B1430">
        <v>0</v>
      </c>
      <c r="D1430" t="s">
        <v>8219</v>
      </c>
      <c r="E1430">
        <v>69</v>
      </c>
    </row>
    <row r="1431" spans="1:5" x14ac:dyDescent="0.3">
      <c r="A1431" t="s">
        <v>8221</v>
      </c>
      <c r="B1431">
        <v>2</v>
      </c>
      <c r="D1431" t="s">
        <v>8219</v>
      </c>
      <c r="E1431">
        <v>21</v>
      </c>
    </row>
    <row r="1432" spans="1:5" x14ac:dyDescent="0.3">
      <c r="A1432" t="s">
        <v>8221</v>
      </c>
      <c r="B1432">
        <v>0</v>
      </c>
      <c r="D1432" t="s">
        <v>8219</v>
      </c>
      <c r="E1432">
        <v>57</v>
      </c>
    </row>
    <row r="1433" spans="1:5" x14ac:dyDescent="0.3">
      <c r="A1433" t="s">
        <v>8221</v>
      </c>
      <c r="B1433">
        <v>1</v>
      </c>
      <c r="D1433" t="s">
        <v>8219</v>
      </c>
      <c r="E1433">
        <v>108</v>
      </c>
    </row>
    <row r="1434" spans="1:5" x14ac:dyDescent="0.3">
      <c r="A1434" t="s">
        <v>8221</v>
      </c>
      <c r="B1434">
        <v>7</v>
      </c>
      <c r="D1434" t="s">
        <v>8219</v>
      </c>
      <c r="E1434">
        <v>83</v>
      </c>
    </row>
    <row r="1435" spans="1:5" x14ac:dyDescent="0.3">
      <c r="A1435" t="s">
        <v>8221</v>
      </c>
      <c r="B1435">
        <v>2</v>
      </c>
      <c r="D1435" t="s">
        <v>8219</v>
      </c>
      <c r="E1435">
        <v>96</v>
      </c>
    </row>
    <row r="1436" spans="1:5" x14ac:dyDescent="0.3">
      <c r="A1436" t="s">
        <v>8221</v>
      </c>
      <c r="B1436">
        <v>4</v>
      </c>
      <c r="D1436" t="s">
        <v>8219</v>
      </c>
      <c r="E1436">
        <v>64</v>
      </c>
    </row>
    <row r="1437" spans="1:5" x14ac:dyDescent="0.3">
      <c r="A1437" t="s">
        <v>8221</v>
      </c>
      <c r="B1437">
        <v>4</v>
      </c>
      <c r="D1437" t="s">
        <v>8219</v>
      </c>
      <c r="E1437">
        <v>14</v>
      </c>
    </row>
    <row r="1438" spans="1:5" x14ac:dyDescent="0.3">
      <c r="A1438" t="s">
        <v>8221</v>
      </c>
      <c r="B1438">
        <v>3</v>
      </c>
      <c r="D1438" t="s">
        <v>8219</v>
      </c>
      <c r="E1438">
        <v>169</v>
      </c>
    </row>
    <row r="1439" spans="1:5" x14ac:dyDescent="0.3">
      <c r="A1439" t="s">
        <v>8221</v>
      </c>
      <c r="B1439">
        <v>2</v>
      </c>
      <c r="D1439" t="s">
        <v>8219</v>
      </c>
      <c r="E1439">
        <v>33</v>
      </c>
    </row>
    <row r="1440" spans="1:5" x14ac:dyDescent="0.3">
      <c r="A1440" t="s">
        <v>8221</v>
      </c>
      <c r="B1440">
        <v>197</v>
      </c>
      <c r="D1440" t="s">
        <v>8219</v>
      </c>
      <c r="E1440">
        <v>102</v>
      </c>
    </row>
    <row r="1441" spans="1:5" x14ac:dyDescent="0.3">
      <c r="A1441" t="s">
        <v>8221</v>
      </c>
      <c r="B1441">
        <v>0</v>
      </c>
      <c r="D1441" t="s">
        <v>8219</v>
      </c>
      <c r="E1441">
        <v>104</v>
      </c>
    </row>
    <row r="1442" spans="1:5" x14ac:dyDescent="0.3">
      <c r="A1442" t="s">
        <v>8221</v>
      </c>
      <c r="B1442">
        <v>1</v>
      </c>
      <c r="D1442" t="s">
        <v>8219</v>
      </c>
      <c r="E1442">
        <v>20</v>
      </c>
    </row>
    <row r="1443" spans="1:5" x14ac:dyDescent="0.3">
      <c r="A1443" t="s">
        <v>8221</v>
      </c>
      <c r="B1443">
        <v>4</v>
      </c>
      <c r="D1443" t="s">
        <v>8219</v>
      </c>
      <c r="E1443">
        <v>35</v>
      </c>
    </row>
    <row r="1444" spans="1:5" x14ac:dyDescent="0.3">
      <c r="A1444" t="s">
        <v>8221</v>
      </c>
      <c r="B1444">
        <v>0</v>
      </c>
      <c r="D1444" t="s">
        <v>8219</v>
      </c>
      <c r="E1444">
        <v>94</v>
      </c>
    </row>
    <row r="1445" spans="1:5" x14ac:dyDescent="0.3">
      <c r="A1445" t="s">
        <v>8221</v>
      </c>
      <c r="B1445">
        <v>7</v>
      </c>
      <c r="D1445" t="s">
        <v>8219</v>
      </c>
      <c r="E1445">
        <v>14</v>
      </c>
    </row>
    <row r="1446" spans="1:5" x14ac:dyDescent="0.3">
      <c r="A1446" t="s">
        <v>8221</v>
      </c>
      <c r="B1446">
        <v>11</v>
      </c>
      <c r="D1446" t="s">
        <v>8219</v>
      </c>
      <c r="E1446">
        <v>15</v>
      </c>
    </row>
    <row r="1447" spans="1:5" x14ac:dyDescent="0.3">
      <c r="A1447" t="s">
        <v>8221</v>
      </c>
      <c r="B1447">
        <v>0</v>
      </c>
      <c r="D1447" t="s">
        <v>8219</v>
      </c>
      <c r="E1447">
        <v>51</v>
      </c>
    </row>
    <row r="1448" spans="1:5" x14ac:dyDescent="0.3">
      <c r="A1448" t="s">
        <v>8221</v>
      </c>
      <c r="B1448">
        <v>6</v>
      </c>
      <c r="D1448" t="s">
        <v>8219</v>
      </c>
      <c r="E1448">
        <v>19</v>
      </c>
    </row>
    <row r="1449" spans="1:5" x14ac:dyDescent="0.3">
      <c r="A1449" t="s">
        <v>8221</v>
      </c>
      <c r="B1449">
        <v>0</v>
      </c>
      <c r="D1449" t="s">
        <v>8219</v>
      </c>
      <c r="E1449">
        <v>23</v>
      </c>
    </row>
    <row r="1450" spans="1:5" x14ac:dyDescent="0.3">
      <c r="A1450" t="s">
        <v>8221</v>
      </c>
      <c r="B1450">
        <v>7</v>
      </c>
      <c r="D1450" t="s">
        <v>8219</v>
      </c>
      <c r="E1450">
        <v>97</v>
      </c>
    </row>
    <row r="1451" spans="1:5" x14ac:dyDescent="0.3">
      <c r="A1451" t="s">
        <v>8221</v>
      </c>
      <c r="B1451">
        <v>94</v>
      </c>
      <c r="D1451" t="s">
        <v>8219</v>
      </c>
      <c r="E1451">
        <v>76</v>
      </c>
    </row>
    <row r="1452" spans="1:5" x14ac:dyDescent="0.3">
      <c r="A1452" t="s">
        <v>8221</v>
      </c>
      <c r="B1452">
        <v>2</v>
      </c>
      <c r="D1452" t="s">
        <v>8219</v>
      </c>
      <c r="E1452">
        <v>11</v>
      </c>
    </row>
    <row r="1453" spans="1:5" x14ac:dyDescent="0.3">
      <c r="A1453" t="s">
        <v>8221</v>
      </c>
      <c r="B1453">
        <v>25</v>
      </c>
      <c r="D1453" t="s">
        <v>8219</v>
      </c>
      <c r="E1453">
        <v>52</v>
      </c>
    </row>
    <row r="1454" spans="1:5" x14ac:dyDescent="0.3">
      <c r="A1454" t="s">
        <v>8221</v>
      </c>
      <c r="B1454">
        <v>17</v>
      </c>
      <c r="D1454" t="s">
        <v>8219</v>
      </c>
      <c r="E1454">
        <v>95</v>
      </c>
    </row>
    <row r="1455" spans="1:5" x14ac:dyDescent="0.3">
      <c r="A1455" t="s">
        <v>8221</v>
      </c>
      <c r="B1455">
        <v>2</v>
      </c>
      <c r="D1455" t="s">
        <v>8219</v>
      </c>
      <c r="E1455">
        <v>35</v>
      </c>
    </row>
    <row r="1456" spans="1:5" x14ac:dyDescent="0.3">
      <c r="A1456" t="s">
        <v>8221</v>
      </c>
      <c r="B1456">
        <v>4</v>
      </c>
      <c r="D1456" t="s">
        <v>8219</v>
      </c>
      <c r="E1456">
        <v>21</v>
      </c>
    </row>
    <row r="1457" spans="1:5" x14ac:dyDescent="0.3">
      <c r="A1457" t="s">
        <v>8221</v>
      </c>
      <c r="B1457">
        <v>5</v>
      </c>
      <c r="D1457" t="s">
        <v>8219</v>
      </c>
      <c r="E1457">
        <v>93</v>
      </c>
    </row>
    <row r="1458" spans="1:5" x14ac:dyDescent="0.3">
      <c r="A1458" t="s">
        <v>8221</v>
      </c>
      <c r="B1458">
        <v>2</v>
      </c>
      <c r="D1458" t="s">
        <v>8219</v>
      </c>
      <c r="E1458">
        <v>11</v>
      </c>
    </row>
    <row r="1459" spans="1:5" x14ac:dyDescent="0.3">
      <c r="A1459" t="s">
        <v>8221</v>
      </c>
      <c r="B1459">
        <v>2</v>
      </c>
      <c r="D1459" t="s">
        <v>8219</v>
      </c>
      <c r="E1459">
        <v>21</v>
      </c>
    </row>
    <row r="1460" spans="1:5" x14ac:dyDescent="0.3">
      <c r="A1460" t="s">
        <v>8221</v>
      </c>
      <c r="B1460">
        <v>3</v>
      </c>
      <c r="D1460" t="s">
        <v>8219</v>
      </c>
      <c r="E1460">
        <v>54</v>
      </c>
    </row>
    <row r="1461" spans="1:5" x14ac:dyDescent="0.3">
      <c r="A1461" t="s">
        <v>8221</v>
      </c>
      <c r="B1461">
        <v>0</v>
      </c>
      <c r="D1461" t="s">
        <v>8219</v>
      </c>
      <c r="E1461">
        <v>31</v>
      </c>
    </row>
    <row r="1462" spans="1:5" x14ac:dyDescent="0.3">
      <c r="A1462" t="s">
        <v>8221</v>
      </c>
      <c r="B1462">
        <v>4</v>
      </c>
      <c r="D1462" t="s">
        <v>8219</v>
      </c>
      <c r="E1462">
        <v>132</v>
      </c>
    </row>
    <row r="1463" spans="1:5" x14ac:dyDescent="0.3">
      <c r="A1463" t="s">
        <v>8221</v>
      </c>
      <c r="B1463">
        <v>1</v>
      </c>
      <c r="D1463" t="s">
        <v>8219</v>
      </c>
      <c r="E1463">
        <v>3</v>
      </c>
    </row>
    <row r="1464" spans="1:5" x14ac:dyDescent="0.3">
      <c r="A1464" t="s">
        <v>8221</v>
      </c>
      <c r="B1464">
        <v>12</v>
      </c>
      <c r="D1464" t="s">
        <v>8219</v>
      </c>
      <c r="E1464">
        <v>6</v>
      </c>
    </row>
    <row r="1465" spans="1:5" x14ac:dyDescent="0.3">
      <c r="A1465" t="s">
        <v>8221</v>
      </c>
      <c r="B1465">
        <v>4</v>
      </c>
      <c r="D1465" t="s">
        <v>8219</v>
      </c>
      <c r="E1465">
        <v>10</v>
      </c>
    </row>
    <row r="1466" spans="1:5" x14ac:dyDescent="0.3">
      <c r="A1466" t="s">
        <v>8221</v>
      </c>
      <c r="B1466">
        <v>91</v>
      </c>
      <c r="D1466" t="s">
        <v>8219</v>
      </c>
      <c r="E1466">
        <v>147</v>
      </c>
    </row>
    <row r="1467" spans="1:5" x14ac:dyDescent="0.3">
      <c r="A1467" t="s">
        <v>8221</v>
      </c>
      <c r="B1467">
        <v>1</v>
      </c>
      <c r="D1467" t="s">
        <v>8219</v>
      </c>
      <c r="E1467">
        <v>199</v>
      </c>
    </row>
    <row r="1468" spans="1:5" x14ac:dyDescent="0.3">
      <c r="A1468" t="s">
        <v>8221</v>
      </c>
      <c r="B1468">
        <v>1</v>
      </c>
      <c r="D1468" t="s">
        <v>8219</v>
      </c>
      <c r="E1468">
        <v>50</v>
      </c>
    </row>
    <row r="1469" spans="1:5" x14ac:dyDescent="0.3">
      <c r="A1469" t="s">
        <v>8221</v>
      </c>
      <c r="B1469">
        <v>0</v>
      </c>
      <c r="D1469" t="s">
        <v>8219</v>
      </c>
      <c r="E1469">
        <v>21</v>
      </c>
    </row>
    <row r="1470" spans="1:5" x14ac:dyDescent="0.3">
      <c r="A1470" t="s">
        <v>8221</v>
      </c>
      <c r="B1470">
        <v>13</v>
      </c>
      <c r="D1470" t="s">
        <v>8219</v>
      </c>
      <c r="E1470">
        <v>24</v>
      </c>
    </row>
    <row r="1471" spans="1:5" x14ac:dyDescent="0.3">
      <c r="A1471" t="s">
        <v>8221</v>
      </c>
      <c r="B1471">
        <v>2</v>
      </c>
      <c r="D1471" t="s">
        <v>8219</v>
      </c>
      <c r="E1471">
        <v>32</v>
      </c>
    </row>
    <row r="1472" spans="1:5" x14ac:dyDescent="0.3">
      <c r="A1472" t="s">
        <v>8221</v>
      </c>
      <c r="B1472">
        <v>0</v>
      </c>
      <c r="D1472" t="s">
        <v>8219</v>
      </c>
      <c r="E1472">
        <v>62</v>
      </c>
    </row>
    <row r="1473" spans="1:5" x14ac:dyDescent="0.3">
      <c r="A1473" t="s">
        <v>8221</v>
      </c>
      <c r="B1473">
        <v>21</v>
      </c>
      <c r="D1473" t="s">
        <v>8219</v>
      </c>
      <c r="E1473">
        <v>9</v>
      </c>
    </row>
    <row r="1474" spans="1:5" x14ac:dyDescent="0.3">
      <c r="A1474" t="s">
        <v>8221</v>
      </c>
      <c r="B1474">
        <v>9</v>
      </c>
      <c r="D1474" t="s">
        <v>8219</v>
      </c>
      <c r="E1474">
        <v>38</v>
      </c>
    </row>
    <row r="1475" spans="1:5" x14ac:dyDescent="0.3">
      <c r="A1475" t="s">
        <v>8221</v>
      </c>
      <c r="B1475">
        <v>6</v>
      </c>
      <c r="D1475" t="s">
        <v>8219</v>
      </c>
      <c r="E1475">
        <v>54</v>
      </c>
    </row>
    <row r="1476" spans="1:5" x14ac:dyDescent="0.3">
      <c r="A1476" t="s">
        <v>8221</v>
      </c>
      <c r="B1476">
        <v>4</v>
      </c>
      <c r="D1476" t="s">
        <v>8219</v>
      </c>
      <c r="E1476">
        <v>37</v>
      </c>
    </row>
    <row r="1477" spans="1:5" x14ac:dyDescent="0.3">
      <c r="A1477" t="s">
        <v>8221</v>
      </c>
      <c r="B1477">
        <v>7</v>
      </c>
      <c r="D1477" t="s">
        <v>8219</v>
      </c>
      <c r="E1477">
        <v>39</v>
      </c>
    </row>
    <row r="1478" spans="1:5" x14ac:dyDescent="0.3">
      <c r="A1478" t="s">
        <v>8221</v>
      </c>
      <c r="B1478">
        <v>5</v>
      </c>
      <c r="D1478" t="s">
        <v>8219</v>
      </c>
      <c r="E1478">
        <v>34</v>
      </c>
    </row>
    <row r="1479" spans="1:5" x14ac:dyDescent="0.3">
      <c r="A1479" t="s">
        <v>8221</v>
      </c>
      <c r="B1479">
        <v>0</v>
      </c>
      <c r="D1479" t="s">
        <v>8219</v>
      </c>
      <c r="E1479">
        <v>55</v>
      </c>
    </row>
    <row r="1480" spans="1:5" x14ac:dyDescent="0.3">
      <c r="A1480" t="s">
        <v>8221</v>
      </c>
      <c r="B1480">
        <v>3</v>
      </c>
      <c r="D1480" t="s">
        <v>8219</v>
      </c>
      <c r="E1480">
        <v>32</v>
      </c>
    </row>
    <row r="1481" spans="1:5" x14ac:dyDescent="0.3">
      <c r="A1481" t="s">
        <v>8221</v>
      </c>
      <c r="B1481">
        <v>9</v>
      </c>
      <c r="D1481" t="s">
        <v>8219</v>
      </c>
      <c r="E1481">
        <v>25</v>
      </c>
    </row>
    <row r="1482" spans="1:5" x14ac:dyDescent="0.3">
      <c r="A1482" t="s">
        <v>8221</v>
      </c>
      <c r="B1482">
        <v>6</v>
      </c>
      <c r="D1482" t="s">
        <v>8219</v>
      </c>
      <c r="E1482">
        <v>33</v>
      </c>
    </row>
    <row r="1483" spans="1:5" x14ac:dyDescent="0.3">
      <c r="A1483" t="s">
        <v>8221</v>
      </c>
      <c r="B1483">
        <v>4</v>
      </c>
      <c r="D1483" t="s">
        <v>8219</v>
      </c>
      <c r="E1483">
        <v>108</v>
      </c>
    </row>
    <row r="1484" spans="1:5" x14ac:dyDescent="0.3">
      <c r="A1484" t="s">
        <v>8221</v>
      </c>
      <c r="B1484">
        <v>1</v>
      </c>
      <c r="D1484" t="s">
        <v>8219</v>
      </c>
      <c r="E1484">
        <v>20</v>
      </c>
    </row>
    <row r="1485" spans="1:5" x14ac:dyDescent="0.3">
      <c r="A1485" t="s">
        <v>8221</v>
      </c>
      <c r="B1485">
        <v>17</v>
      </c>
      <c r="D1485" t="s">
        <v>8219</v>
      </c>
      <c r="E1485">
        <v>98</v>
      </c>
    </row>
    <row r="1486" spans="1:5" x14ac:dyDescent="0.3">
      <c r="A1486" t="s">
        <v>8221</v>
      </c>
      <c r="B1486">
        <v>1</v>
      </c>
      <c r="D1486" t="s">
        <v>8219</v>
      </c>
      <c r="E1486">
        <v>196</v>
      </c>
    </row>
    <row r="1487" spans="1:5" x14ac:dyDescent="0.3">
      <c r="A1487" t="s">
        <v>8221</v>
      </c>
      <c r="B1487">
        <v>13</v>
      </c>
      <c r="D1487" t="s">
        <v>8219</v>
      </c>
      <c r="E1487">
        <v>39</v>
      </c>
    </row>
    <row r="1488" spans="1:5" x14ac:dyDescent="0.3">
      <c r="A1488" t="s">
        <v>8221</v>
      </c>
      <c r="B1488">
        <v>6</v>
      </c>
      <c r="D1488" t="s">
        <v>8219</v>
      </c>
      <c r="E1488">
        <v>128</v>
      </c>
    </row>
    <row r="1489" spans="1:5" x14ac:dyDescent="0.3">
      <c r="A1489" t="s">
        <v>8221</v>
      </c>
      <c r="B1489">
        <v>0</v>
      </c>
      <c r="D1489" t="s">
        <v>8219</v>
      </c>
      <c r="E1489">
        <v>71</v>
      </c>
    </row>
    <row r="1490" spans="1:5" x14ac:dyDescent="0.3">
      <c r="A1490" t="s">
        <v>8221</v>
      </c>
      <c r="B1490">
        <v>2</v>
      </c>
      <c r="D1490" t="s">
        <v>8219</v>
      </c>
      <c r="E1490">
        <v>47</v>
      </c>
    </row>
    <row r="1491" spans="1:5" x14ac:dyDescent="0.3">
      <c r="A1491" t="s">
        <v>8221</v>
      </c>
      <c r="B1491">
        <v>2</v>
      </c>
      <c r="D1491" t="s">
        <v>8219</v>
      </c>
      <c r="E1491">
        <v>17</v>
      </c>
    </row>
    <row r="1492" spans="1:5" x14ac:dyDescent="0.3">
      <c r="A1492" t="s">
        <v>8221</v>
      </c>
      <c r="B1492">
        <v>21</v>
      </c>
      <c r="D1492" t="s">
        <v>8219</v>
      </c>
      <c r="E1492">
        <v>91</v>
      </c>
    </row>
    <row r="1493" spans="1:5" x14ac:dyDescent="0.3">
      <c r="A1493" t="s">
        <v>8221</v>
      </c>
      <c r="B1493">
        <v>13</v>
      </c>
      <c r="D1493" t="s">
        <v>8219</v>
      </c>
      <c r="E1493">
        <v>43</v>
      </c>
    </row>
    <row r="1494" spans="1:5" x14ac:dyDescent="0.3">
      <c r="A1494" t="s">
        <v>8221</v>
      </c>
      <c r="B1494">
        <v>0</v>
      </c>
      <c r="D1494" t="s">
        <v>8219</v>
      </c>
      <c r="E1494">
        <v>17</v>
      </c>
    </row>
    <row r="1495" spans="1:5" x14ac:dyDescent="0.3">
      <c r="A1495" t="s">
        <v>8221</v>
      </c>
      <c r="B1495">
        <v>6</v>
      </c>
      <c r="D1495" t="s">
        <v>8219</v>
      </c>
      <c r="E1495">
        <v>33</v>
      </c>
    </row>
    <row r="1496" spans="1:5" x14ac:dyDescent="0.3">
      <c r="A1496" t="s">
        <v>8221</v>
      </c>
      <c r="B1496">
        <v>0</v>
      </c>
      <c r="D1496" t="s">
        <v>8219</v>
      </c>
      <c r="E1496">
        <v>87</v>
      </c>
    </row>
    <row r="1497" spans="1:5" x14ac:dyDescent="0.3">
      <c r="A1497" t="s">
        <v>8221</v>
      </c>
      <c r="B1497">
        <v>1</v>
      </c>
      <c r="D1497" t="s">
        <v>8219</v>
      </c>
      <c r="E1497">
        <v>113</v>
      </c>
    </row>
    <row r="1498" spans="1:5" x14ac:dyDescent="0.3">
      <c r="A1498" t="s">
        <v>8221</v>
      </c>
      <c r="B1498">
        <v>0</v>
      </c>
      <c r="D1498" t="s">
        <v>8219</v>
      </c>
      <c r="E1498">
        <v>14</v>
      </c>
    </row>
    <row r="1499" spans="1:5" x14ac:dyDescent="0.3">
      <c r="A1499" t="s">
        <v>8221</v>
      </c>
      <c r="B1499">
        <v>12</v>
      </c>
      <c r="D1499" t="s">
        <v>8219</v>
      </c>
      <c r="E1499">
        <v>30</v>
      </c>
    </row>
    <row r="1500" spans="1:5" x14ac:dyDescent="0.3">
      <c r="A1500" t="s">
        <v>8221</v>
      </c>
      <c r="B1500">
        <v>2</v>
      </c>
      <c r="D1500" t="s">
        <v>8219</v>
      </c>
      <c r="E1500">
        <v>16</v>
      </c>
    </row>
    <row r="1501" spans="1:5" x14ac:dyDescent="0.3">
      <c r="A1501" t="s">
        <v>8221</v>
      </c>
      <c r="B1501">
        <v>6</v>
      </c>
      <c r="D1501" t="s">
        <v>8219</v>
      </c>
      <c r="E1501">
        <v>46</v>
      </c>
    </row>
    <row r="1502" spans="1:5" x14ac:dyDescent="0.3">
      <c r="A1502" t="s">
        <v>8221</v>
      </c>
      <c r="B1502">
        <v>1</v>
      </c>
      <c r="D1502" t="s">
        <v>8219</v>
      </c>
      <c r="E1502">
        <v>24</v>
      </c>
    </row>
    <row r="1503" spans="1:5" x14ac:dyDescent="0.3">
      <c r="A1503" t="s">
        <v>8221</v>
      </c>
      <c r="B1503">
        <v>1</v>
      </c>
      <c r="D1503" t="s">
        <v>8219</v>
      </c>
      <c r="E1503">
        <v>97</v>
      </c>
    </row>
    <row r="1504" spans="1:5" x14ac:dyDescent="0.3">
      <c r="A1504" t="s">
        <v>8221</v>
      </c>
      <c r="B1504">
        <v>5</v>
      </c>
      <c r="D1504" t="s">
        <v>8219</v>
      </c>
      <c r="E1504">
        <v>59</v>
      </c>
    </row>
    <row r="1505" spans="1:5" x14ac:dyDescent="0.3">
      <c r="A1505" t="s">
        <v>8221</v>
      </c>
      <c r="B1505">
        <v>0</v>
      </c>
      <c r="D1505" t="s">
        <v>8219</v>
      </c>
      <c r="E1505">
        <v>1095</v>
      </c>
    </row>
    <row r="1506" spans="1:5" x14ac:dyDescent="0.3">
      <c r="A1506" t="s">
        <v>8221</v>
      </c>
      <c r="B1506">
        <v>3</v>
      </c>
      <c r="D1506" t="s">
        <v>8219</v>
      </c>
      <c r="E1506">
        <v>218</v>
      </c>
    </row>
    <row r="1507" spans="1:5" x14ac:dyDescent="0.3">
      <c r="A1507" t="s">
        <v>8221</v>
      </c>
      <c r="B1507">
        <v>8</v>
      </c>
      <c r="D1507" t="s">
        <v>8219</v>
      </c>
      <c r="E1507">
        <v>111</v>
      </c>
    </row>
    <row r="1508" spans="1:5" x14ac:dyDescent="0.3">
      <c r="A1508" t="s">
        <v>8221</v>
      </c>
      <c r="B1508">
        <v>3</v>
      </c>
      <c r="D1508" t="s">
        <v>8219</v>
      </c>
      <c r="E1508">
        <v>56</v>
      </c>
    </row>
    <row r="1509" spans="1:5" x14ac:dyDescent="0.3">
      <c r="A1509" t="s">
        <v>8221</v>
      </c>
      <c r="B1509">
        <v>8</v>
      </c>
      <c r="D1509" t="s">
        <v>8219</v>
      </c>
      <c r="E1509">
        <v>265</v>
      </c>
    </row>
    <row r="1510" spans="1:5" x14ac:dyDescent="0.3">
      <c r="A1510" t="s">
        <v>8221</v>
      </c>
      <c r="B1510">
        <v>1</v>
      </c>
      <c r="D1510" t="s">
        <v>8219</v>
      </c>
      <c r="E1510">
        <v>28</v>
      </c>
    </row>
    <row r="1511" spans="1:5" x14ac:dyDescent="0.3">
      <c r="A1511" t="s">
        <v>8221</v>
      </c>
      <c r="B1511">
        <v>4</v>
      </c>
      <c r="D1511" t="s">
        <v>8219</v>
      </c>
      <c r="E1511">
        <v>364</v>
      </c>
    </row>
    <row r="1512" spans="1:5" x14ac:dyDescent="0.3">
      <c r="A1512" t="s">
        <v>8221</v>
      </c>
      <c r="B1512">
        <v>8</v>
      </c>
      <c r="D1512" t="s">
        <v>8219</v>
      </c>
      <c r="E1512">
        <v>27</v>
      </c>
    </row>
    <row r="1513" spans="1:5" x14ac:dyDescent="0.3">
      <c r="A1513" t="s">
        <v>8221</v>
      </c>
      <c r="B1513">
        <v>1</v>
      </c>
      <c r="D1513" t="s">
        <v>8219</v>
      </c>
      <c r="E1513">
        <v>93</v>
      </c>
    </row>
    <row r="1514" spans="1:5" x14ac:dyDescent="0.3">
      <c r="A1514" t="s">
        <v>8221</v>
      </c>
      <c r="B1514">
        <v>5</v>
      </c>
      <c r="D1514" t="s">
        <v>8219</v>
      </c>
      <c r="E1514">
        <v>64</v>
      </c>
    </row>
    <row r="1515" spans="1:5" x14ac:dyDescent="0.3">
      <c r="A1515" t="s">
        <v>8221</v>
      </c>
      <c r="B1515">
        <v>0</v>
      </c>
      <c r="D1515" t="s">
        <v>8219</v>
      </c>
      <c r="E1515">
        <v>22</v>
      </c>
    </row>
    <row r="1516" spans="1:5" x14ac:dyDescent="0.3">
      <c r="A1516" t="s">
        <v>8221</v>
      </c>
      <c r="B1516">
        <v>0</v>
      </c>
      <c r="D1516" t="s">
        <v>8219</v>
      </c>
      <c r="E1516">
        <v>59</v>
      </c>
    </row>
    <row r="1517" spans="1:5" x14ac:dyDescent="0.3">
      <c r="A1517" t="s">
        <v>8221</v>
      </c>
      <c r="B1517">
        <v>1</v>
      </c>
      <c r="D1517" t="s">
        <v>8219</v>
      </c>
      <c r="E1517">
        <v>249</v>
      </c>
    </row>
    <row r="1518" spans="1:5" x14ac:dyDescent="0.3">
      <c r="A1518" t="s">
        <v>8221</v>
      </c>
      <c r="B1518">
        <v>0</v>
      </c>
      <c r="D1518" t="s">
        <v>8219</v>
      </c>
      <c r="E1518">
        <v>392</v>
      </c>
    </row>
    <row r="1519" spans="1:5" x14ac:dyDescent="0.3">
      <c r="A1519" t="s">
        <v>8221</v>
      </c>
      <c r="B1519">
        <v>0</v>
      </c>
      <c r="D1519" t="s">
        <v>8219</v>
      </c>
      <c r="E1519">
        <v>115</v>
      </c>
    </row>
    <row r="1520" spans="1:5" x14ac:dyDescent="0.3">
      <c r="A1520" t="s">
        <v>8221</v>
      </c>
      <c r="B1520">
        <v>6</v>
      </c>
      <c r="D1520" t="s">
        <v>8219</v>
      </c>
      <c r="E1520">
        <v>433</v>
      </c>
    </row>
    <row r="1521" spans="1:5" x14ac:dyDescent="0.3">
      <c r="A1521" t="s">
        <v>8221</v>
      </c>
      <c r="B1521">
        <v>6</v>
      </c>
      <c r="D1521" t="s">
        <v>8219</v>
      </c>
      <c r="E1521">
        <v>20</v>
      </c>
    </row>
    <row r="1522" spans="1:5" x14ac:dyDescent="0.3">
      <c r="A1522" t="s">
        <v>8221</v>
      </c>
      <c r="B1522">
        <v>14</v>
      </c>
      <c r="D1522" t="s">
        <v>8219</v>
      </c>
      <c r="E1522">
        <v>8</v>
      </c>
    </row>
    <row r="1523" spans="1:5" x14ac:dyDescent="0.3">
      <c r="A1523" t="s">
        <v>8221</v>
      </c>
      <c r="B1523">
        <v>6</v>
      </c>
      <c r="D1523" t="s">
        <v>8219</v>
      </c>
      <c r="E1523">
        <v>175</v>
      </c>
    </row>
    <row r="1524" spans="1:5" x14ac:dyDescent="0.3">
      <c r="A1524" t="s">
        <v>8221</v>
      </c>
      <c r="B1524">
        <v>33</v>
      </c>
      <c r="D1524" t="s">
        <v>8219</v>
      </c>
      <c r="E1524">
        <v>104</v>
      </c>
    </row>
    <row r="1525" spans="1:5" x14ac:dyDescent="0.3">
      <c r="A1525" t="s">
        <v>8221</v>
      </c>
      <c r="B1525">
        <v>4</v>
      </c>
      <c r="D1525" t="s">
        <v>8219</v>
      </c>
      <c r="E1525">
        <v>17</v>
      </c>
    </row>
    <row r="1526" spans="1:5" x14ac:dyDescent="0.3">
      <c r="A1526" t="s">
        <v>8221</v>
      </c>
      <c r="B1526">
        <v>1</v>
      </c>
      <c r="D1526" t="s">
        <v>8219</v>
      </c>
      <c r="E1526">
        <v>277</v>
      </c>
    </row>
    <row r="1527" spans="1:5" x14ac:dyDescent="0.3">
      <c r="A1527" t="s">
        <v>8221</v>
      </c>
      <c r="B1527">
        <v>0</v>
      </c>
      <c r="D1527" t="s">
        <v>8219</v>
      </c>
      <c r="E1527">
        <v>118</v>
      </c>
    </row>
    <row r="1528" spans="1:5" x14ac:dyDescent="0.3">
      <c r="A1528" t="s">
        <v>8221</v>
      </c>
      <c r="B1528">
        <v>6</v>
      </c>
      <c r="D1528" t="s">
        <v>8219</v>
      </c>
      <c r="E1528">
        <v>97</v>
      </c>
    </row>
    <row r="1529" spans="1:5" x14ac:dyDescent="0.3">
      <c r="A1529" t="s">
        <v>8221</v>
      </c>
      <c r="B1529">
        <v>6</v>
      </c>
      <c r="D1529" t="s">
        <v>8219</v>
      </c>
      <c r="E1529">
        <v>20</v>
      </c>
    </row>
    <row r="1530" spans="1:5" x14ac:dyDescent="0.3">
      <c r="A1530" t="s">
        <v>8221</v>
      </c>
      <c r="B1530">
        <v>1</v>
      </c>
      <c r="D1530" t="s">
        <v>8219</v>
      </c>
      <c r="E1530">
        <v>26</v>
      </c>
    </row>
    <row r="1531" spans="1:5" x14ac:dyDescent="0.3">
      <c r="A1531" t="s">
        <v>8221</v>
      </c>
      <c r="B1531">
        <v>3</v>
      </c>
      <c r="D1531" t="s">
        <v>8219</v>
      </c>
      <c r="E1531">
        <v>128</v>
      </c>
    </row>
    <row r="1532" spans="1:5" x14ac:dyDescent="0.3">
      <c r="D1532" t="s">
        <v>8219</v>
      </c>
      <c r="E1532">
        <v>15</v>
      </c>
    </row>
    <row r="1533" spans="1:5" x14ac:dyDescent="0.3">
      <c r="D1533" t="s">
        <v>8219</v>
      </c>
      <c r="E1533">
        <v>25</v>
      </c>
    </row>
    <row r="1534" spans="1:5" x14ac:dyDescent="0.3">
      <c r="D1534" t="s">
        <v>8219</v>
      </c>
      <c r="E1534">
        <v>55</v>
      </c>
    </row>
    <row r="1535" spans="1:5" x14ac:dyDescent="0.3">
      <c r="D1535" t="s">
        <v>8219</v>
      </c>
      <c r="E1535">
        <v>107</v>
      </c>
    </row>
    <row r="1536" spans="1:5" x14ac:dyDescent="0.3">
      <c r="D1536" t="s">
        <v>8219</v>
      </c>
      <c r="E1536">
        <v>557</v>
      </c>
    </row>
    <row r="1537" spans="4:5" x14ac:dyDescent="0.3">
      <c r="D1537" t="s">
        <v>8219</v>
      </c>
      <c r="E1537">
        <v>40</v>
      </c>
    </row>
    <row r="1538" spans="4:5" x14ac:dyDescent="0.3">
      <c r="D1538" t="s">
        <v>8219</v>
      </c>
      <c r="E1538">
        <v>36</v>
      </c>
    </row>
    <row r="1539" spans="4:5" x14ac:dyDescent="0.3">
      <c r="D1539" t="s">
        <v>8219</v>
      </c>
      <c r="E1539">
        <v>159</v>
      </c>
    </row>
    <row r="1540" spans="4:5" x14ac:dyDescent="0.3">
      <c r="D1540" t="s">
        <v>8219</v>
      </c>
      <c r="E1540">
        <v>41</v>
      </c>
    </row>
    <row r="1541" spans="4:5" x14ac:dyDescent="0.3">
      <c r="D1541" t="s">
        <v>8219</v>
      </c>
      <c r="E1541">
        <v>226</v>
      </c>
    </row>
    <row r="1542" spans="4:5" x14ac:dyDescent="0.3">
      <c r="D1542" t="s">
        <v>8219</v>
      </c>
      <c r="E1542">
        <v>30</v>
      </c>
    </row>
    <row r="1543" spans="4:5" x14ac:dyDescent="0.3">
      <c r="D1543" t="s">
        <v>8219</v>
      </c>
      <c r="E1543">
        <v>103</v>
      </c>
    </row>
    <row r="1544" spans="4:5" x14ac:dyDescent="0.3">
      <c r="D1544" t="s">
        <v>8219</v>
      </c>
      <c r="E1544">
        <v>62</v>
      </c>
    </row>
    <row r="1545" spans="4:5" x14ac:dyDescent="0.3">
      <c r="D1545" t="s">
        <v>8219</v>
      </c>
      <c r="E1545">
        <v>6</v>
      </c>
    </row>
    <row r="1546" spans="4:5" x14ac:dyDescent="0.3">
      <c r="D1546" t="s">
        <v>8219</v>
      </c>
      <c r="E1546">
        <v>182</v>
      </c>
    </row>
    <row r="1547" spans="4:5" x14ac:dyDescent="0.3">
      <c r="D1547" t="s">
        <v>8219</v>
      </c>
      <c r="E1547">
        <v>145</v>
      </c>
    </row>
    <row r="1548" spans="4:5" x14ac:dyDescent="0.3">
      <c r="D1548" t="s">
        <v>8219</v>
      </c>
      <c r="E1548">
        <v>25</v>
      </c>
    </row>
    <row r="1549" spans="4:5" x14ac:dyDescent="0.3">
      <c r="D1549" t="s">
        <v>8219</v>
      </c>
      <c r="E1549">
        <v>320</v>
      </c>
    </row>
    <row r="1550" spans="4:5" x14ac:dyDescent="0.3">
      <c r="D1550" t="s">
        <v>8219</v>
      </c>
      <c r="E1550">
        <v>99</v>
      </c>
    </row>
    <row r="1551" spans="4:5" x14ac:dyDescent="0.3">
      <c r="D1551" t="s">
        <v>8219</v>
      </c>
      <c r="E1551">
        <v>348</v>
      </c>
    </row>
    <row r="1552" spans="4:5" x14ac:dyDescent="0.3">
      <c r="D1552" t="s">
        <v>8219</v>
      </c>
      <c r="E1552">
        <v>41</v>
      </c>
    </row>
    <row r="1553" spans="4:5" x14ac:dyDescent="0.3">
      <c r="D1553" t="s">
        <v>8219</v>
      </c>
      <c r="E1553">
        <v>29</v>
      </c>
    </row>
    <row r="1554" spans="4:5" x14ac:dyDescent="0.3">
      <c r="D1554" t="s">
        <v>8219</v>
      </c>
      <c r="E1554">
        <v>25</v>
      </c>
    </row>
    <row r="1555" spans="4:5" x14ac:dyDescent="0.3">
      <c r="D1555" t="s">
        <v>8219</v>
      </c>
      <c r="E1555">
        <v>23</v>
      </c>
    </row>
    <row r="1556" spans="4:5" x14ac:dyDescent="0.3">
      <c r="D1556" t="s">
        <v>8219</v>
      </c>
      <c r="E1556">
        <v>1260</v>
      </c>
    </row>
    <row r="1557" spans="4:5" x14ac:dyDescent="0.3">
      <c r="D1557" t="s">
        <v>8219</v>
      </c>
      <c r="E1557">
        <v>307</v>
      </c>
    </row>
    <row r="1558" spans="4:5" x14ac:dyDescent="0.3">
      <c r="D1558" t="s">
        <v>8219</v>
      </c>
      <c r="E1558">
        <v>329</v>
      </c>
    </row>
    <row r="1559" spans="4:5" x14ac:dyDescent="0.3">
      <c r="D1559" t="s">
        <v>8219</v>
      </c>
      <c r="E1559">
        <v>32</v>
      </c>
    </row>
    <row r="1560" spans="4:5" x14ac:dyDescent="0.3">
      <c r="D1560" t="s">
        <v>8219</v>
      </c>
      <c r="E1560">
        <v>27</v>
      </c>
    </row>
    <row r="1561" spans="4:5" x14ac:dyDescent="0.3">
      <c r="D1561" t="s">
        <v>8219</v>
      </c>
      <c r="E1561">
        <v>236</v>
      </c>
    </row>
    <row r="1562" spans="4:5" x14ac:dyDescent="0.3">
      <c r="D1562" t="s">
        <v>8219</v>
      </c>
      <c r="E1562">
        <v>42</v>
      </c>
    </row>
    <row r="1563" spans="4:5" x14ac:dyDescent="0.3">
      <c r="D1563" t="s">
        <v>8219</v>
      </c>
      <c r="E1563">
        <v>95</v>
      </c>
    </row>
    <row r="1564" spans="4:5" x14ac:dyDescent="0.3">
      <c r="D1564" t="s">
        <v>8219</v>
      </c>
      <c r="E1564">
        <v>37</v>
      </c>
    </row>
    <row r="1565" spans="4:5" x14ac:dyDescent="0.3">
      <c r="D1565" t="s">
        <v>8219</v>
      </c>
      <c r="E1565">
        <v>128</v>
      </c>
    </row>
    <row r="1566" spans="4:5" x14ac:dyDescent="0.3">
      <c r="D1566" t="s">
        <v>8219</v>
      </c>
      <c r="E1566">
        <v>156</v>
      </c>
    </row>
    <row r="1567" spans="4:5" x14ac:dyDescent="0.3">
      <c r="D1567" t="s">
        <v>8219</v>
      </c>
      <c r="E1567">
        <v>64</v>
      </c>
    </row>
    <row r="1568" spans="4:5" x14ac:dyDescent="0.3">
      <c r="D1568" t="s">
        <v>8219</v>
      </c>
      <c r="E1568">
        <v>58</v>
      </c>
    </row>
    <row r="1569" spans="4:5" x14ac:dyDescent="0.3">
      <c r="D1569" t="s">
        <v>8219</v>
      </c>
      <c r="E1569">
        <v>20</v>
      </c>
    </row>
    <row r="1570" spans="4:5" x14ac:dyDescent="0.3">
      <c r="D1570" t="s">
        <v>8219</v>
      </c>
      <c r="E1570">
        <v>47</v>
      </c>
    </row>
    <row r="1571" spans="4:5" x14ac:dyDescent="0.3">
      <c r="D1571" t="s">
        <v>8219</v>
      </c>
      <c r="E1571">
        <v>54</v>
      </c>
    </row>
    <row r="1572" spans="4:5" x14ac:dyDescent="0.3">
      <c r="D1572" t="s">
        <v>8219</v>
      </c>
      <c r="E1572">
        <v>9</v>
      </c>
    </row>
    <row r="1573" spans="4:5" x14ac:dyDescent="0.3">
      <c r="D1573" t="s">
        <v>8219</v>
      </c>
      <c r="E1573">
        <v>213</v>
      </c>
    </row>
    <row r="1574" spans="4:5" x14ac:dyDescent="0.3">
      <c r="D1574" t="s">
        <v>8219</v>
      </c>
      <c r="E1574">
        <v>57</v>
      </c>
    </row>
    <row r="1575" spans="4:5" x14ac:dyDescent="0.3">
      <c r="D1575" t="s">
        <v>8219</v>
      </c>
      <c r="E1575">
        <v>25</v>
      </c>
    </row>
    <row r="1576" spans="4:5" x14ac:dyDescent="0.3">
      <c r="D1576" t="s">
        <v>8219</v>
      </c>
      <c r="E1576">
        <v>104</v>
      </c>
    </row>
    <row r="1577" spans="4:5" x14ac:dyDescent="0.3">
      <c r="D1577" t="s">
        <v>8219</v>
      </c>
      <c r="E1577">
        <v>34</v>
      </c>
    </row>
    <row r="1578" spans="4:5" x14ac:dyDescent="0.3">
      <c r="D1578" t="s">
        <v>8219</v>
      </c>
      <c r="E1578">
        <v>67</v>
      </c>
    </row>
    <row r="1579" spans="4:5" x14ac:dyDescent="0.3">
      <c r="D1579" t="s">
        <v>8219</v>
      </c>
      <c r="E1579">
        <v>241</v>
      </c>
    </row>
    <row r="1580" spans="4:5" x14ac:dyDescent="0.3">
      <c r="D1580" t="s">
        <v>8219</v>
      </c>
      <c r="E1580">
        <v>123</v>
      </c>
    </row>
    <row r="1581" spans="4:5" x14ac:dyDescent="0.3">
      <c r="D1581" t="s">
        <v>8219</v>
      </c>
      <c r="E1581">
        <v>302</v>
      </c>
    </row>
    <row r="1582" spans="4:5" x14ac:dyDescent="0.3">
      <c r="D1582" t="s">
        <v>8219</v>
      </c>
      <c r="E1582">
        <v>89</v>
      </c>
    </row>
    <row r="1583" spans="4:5" x14ac:dyDescent="0.3">
      <c r="D1583" t="s">
        <v>8219</v>
      </c>
      <c r="E1583">
        <v>41</v>
      </c>
    </row>
    <row r="1584" spans="4:5" x14ac:dyDescent="0.3">
      <c r="D1584" t="s">
        <v>8219</v>
      </c>
      <c r="E1584">
        <v>69</v>
      </c>
    </row>
    <row r="1585" spans="4:5" x14ac:dyDescent="0.3">
      <c r="D1585" t="s">
        <v>8219</v>
      </c>
      <c r="E1585">
        <v>52</v>
      </c>
    </row>
    <row r="1586" spans="4:5" x14ac:dyDescent="0.3">
      <c r="D1586" t="s">
        <v>8219</v>
      </c>
      <c r="E1586">
        <v>57</v>
      </c>
    </row>
    <row r="1587" spans="4:5" x14ac:dyDescent="0.3">
      <c r="D1587" t="s">
        <v>8219</v>
      </c>
      <c r="E1587">
        <v>74</v>
      </c>
    </row>
    <row r="1588" spans="4:5" x14ac:dyDescent="0.3">
      <c r="D1588" t="s">
        <v>8219</v>
      </c>
      <c r="E1588">
        <v>63</v>
      </c>
    </row>
    <row r="1589" spans="4:5" x14ac:dyDescent="0.3">
      <c r="D1589" t="s">
        <v>8219</v>
      </c>
      <c r="E1589">
        <v>72</v>
      </c>
    </row>
    <row r="1590" spans="4:5" x14ac:dyDescent="0.3">
      <c r="D1590" t="s">
        <v>8219</v>
      </c>
      <c r="E1590">
        <v>71</v>
      </c>
    </row>
    <row r="1591" spans="4:5" x14ac:dyDescent="0.3">
      <c r="D1591" t="s">
        <v>8219</v>
      </c>
      <c r="E1591">
        <v>21</v>
      </c>
    </row>
    <row r="1592" spans="4:5" x14ac:dyDescent="0.3">
      <c r="D1592" t="s">
        <v>8219</v>
      </c>
      <c r="E1592">
        <v>930</v>
      </c>
    </row>
    <row r="1593" spans="4:5" x14ac:dyDescent="0.3">
      <c r="D1593" t="s">
        <v>8219</v>
      </c>
      <c r="E1593">
        <v>55</v>
      </c>
    </row>
    <row r="1594" spans="4:5" x14ac:dyDescent="0.3">
      <c r="D1594" t="s">
        <v>8219</v>
      </c>
      <c r="E1594">
        <v>61</v>
      </c>
    </row>
    <row r="1595" spans="4:5" x14ac:dyDescent="0.3">
      <c r="D1595" t="s">
        <v>8219</v>
      </c>
      <c r="E1595">
        <v>82</v>
      </c>
    </row>
    <row r="1596" spans="4:5" x14ac:dyDescent="0.3">
      <c r="D1596" t="s">
        <v>8219</v>
      </c>
      <c r="E1596">
        <v>71</v>
      </c>
    </row>
    <row r="1597" spans="4:5" x14ac:dyDescent="0.3">
      <c r="D1597" t="s">
        <v>8219</v>
      </c>
      <c r="E1597">
        <v>117</v>
      </c>
    </row>
    <row r="1598" spans="4:5" x14ac:dyDescent="0.3">
      <c r="D1598" t="s">
        <v>8219</v>
      </c>
      <c r="E1598">
        <v>29</v>
      </c>
    </row>
    <row r="1599" spans="4:5" x14ac:dyDescent="0.3">
      <c r="D1599" t="s">
        <v>8219</v>
      </c>
      <c r="E1599">
        <v>74</v>
      </c>
    </row>
    <row r="1600" spans="4:5" x14ac:dyDescent="0.3">
      <c r="D1600" t="s">
        <v>8219</v>
      </c>
      <c r="E1600">
        <v>23</v>
      </c>
    </row>
    <row r="1601" spans="4:5" x14ac:dyDescent="0.3">
      <c r="D1601" t="s">
        <v>8219</v>
      </c>
      <c r="E1601">
        <v>60</v>
      </c>
    </row>
    <row r="1602" spans="4:5" x14ac:dyDescent="0.3">
      <c r="D1602" t="s">
        <v>8219</v>
      </c>
      <c r="E1602">
        <v>55</v>
      </c>
    </row>
    <row r="1603" spans="4:5" x14ac:dyDescent="0.3">
      <c r="D1603" t="s">
        <v>8219</v>
      </c>
      <c r="E1603">
        <v>51</v>
      </c>
    </row>
    <row r="1604" spans="4:5" x14ac:dyDescent="0.3">
      <c r="D1604" t="s">
        <v>8219</v>
      </c>
      <c r="E1604">
        <v>78</v>
      </c>
    </row>
    <row r="1605" spans="4:5" x14ac:dyDescent="0.3">
      <c r="D1605" t="s">
        <v>8219</v>
      </c>
      <c r="E1605">
        <v>62</v>
      </c>
    </row>
    <row r="1606" spans="4:5" x14ac:dyDescent="0.3">
      <c r="D1606" t="s">
        <v>8219</v>
      </c>
      <c r="E1606">
        <v>45</v>
      </c>
    </row>
    <row r="1607" spans="4:5" x14ac:dyDescent="0.3">
      <c r="D1607" t="s">
        <v>8219</v>
      </c>
      <c r="E1607">
        <v>15</v>
      </c>
    </row>
    <row r="1608" spans="4:5" x14ac:dyDescent="0.3">
      <c r="D1608" t="s">
        <v>8219</v>
      </c>
      <c r="E1608">
        <v>151</v>
      </c>
    </row>
    <row r="1609" spans="4:5" x14ac:dyDescent="0.3">
      <c r="D1609" t="s">
        <v>8219</v>
      </c>
      <c r="E1609">
        <v>68</v>
      </c>
    </row>
    <row r="1610" spans="4:5" x14ac:dyDescent="0.3">
      <c r="D1610" t="s">
        <v>8219</v>
      </c>
      <c r="E1610">
        <v>46</v>
      </c>
    </row>
    <row r="1611" spans="4:5" x14ac:dyDescent="0.3">
      <c r="D1611" t="s">
        <v>8219</v>
      </c>
      <c r="E1611">
        <v>24</v>
      </c>
    </row>
    <row r="1612" spans="4:5" x14ac:dyDescent="0.3">
      <c r="D1612" t="s">
        <v>8219</v>
      </c>
      <c r="E1612">
        <v>70</v>
      </c>
    </row>
    <row r="1613" spans="4:5" x14ac:dyDescent="0.3">
      <c r="D1613" t="s">
        <v>8219</v>
      </c>
      <c r="E1613">
        <v>244</v>
      </c>
    </row>
    <row r="1614" spans="4:5" x14ac:dyDescent="0.3">
      <c r="D1614" t="s">
        <v>8219</v>
      </c>
      <c r="E1614">
        <v>82</v>
      </c>
    </row>
    <row r="1615" spans="4:5" x14ac:dyDescent="0.3">
      <c r="D1615" t="s">
        <v>8219</v>
      </c>
      <c r="E1615">
        <v>226</v>
      </c>
    </row>
    <row r="1616" spans="4:5" x14ac:dyDescent="0.3">
      <c r="D1616" t="s">
        <v>8219</v>
      </c>
      <c r="E1616">
        <v>60</v>
      </c>
    </row>
    <row r="1617" spans="4:5" x14ac:dyDescent="0.3">
      <c r="D1617" t="s">
        <v>8219</v>
      </c>
      <c r="E1617">
        <v>322</v>
      </c>
    </row>
    <row r="1618" spans="4:5" x14ac:dyDescent="0.3">
      <c r="D1618" t="s">
        <v>8219</v>
      </c>
      <c r="E1618">
        <v>94</v>
      </c>
    </row>
    <row r="1619" spans="4:5" x14ac:dyDescent="0.3">
      <c r="D1619" t="s">
        <v>8219</v>
      </c>
      <c r="E1619">
        <v>47</v>
      </c>
    </row>
    <row r="1620" spans="4:5" x14ac:dyDescent="0.3">
      <c r="D1620" t="s">
        <v>8219</v>
      </c>
      <c r="E1620">
        <v>115</v>
      </c>
    </row>
    <row r="1621" spans="4:5" x14ac:dyDescent="0.3">
      <c r="D1621" t="s">
        <v>8219</v>
      </c>
      <c r="E1621">
        <v>134</v>
      </c>
    </row>
    <row r="1622" spans="4:5" x14ac:dyDescent="0.3">
      <c r="D1622" t="s">
        <v>8219</v>
      </c>
      <c r="E1622">
        <v>35</v>
      </c>
    </row>
    <row r="1623" spans="4:5" x14ac:dyDescent="0.3">
      <c r="D1623" t="s">
        <v>8219</v>
      </c>
      <c r="E1623">
        <v>104</v>
      </c>
    </row>
    <row r="1624" spans="4:5" x14ac:dyDescent="0.3">
      <c r="D1624" t="s">
        <v>8219</v>
      </c>
      <c r="E1624">
        <v>184</v>
      </c>
    </row>
    <row r="1625" spans="4:5" x14ac:dyDescent="0.3">
      <c r="D1625" t="s">
        <v>8219</v>
      </c>
      <c r="E1625">
        <v>119</v>
      </c>
    </row>
    <row r="1626" spans="4:5" x14ac:dyDescent="0.3">
      <c r="D1626" t="s">
        <v>8219</v>
      </c>
      <c r="E1626">
        <v>59</v>
      </c>
    </row>
    <row r="1627" spans="4:5" x14ac:dyDescent="0.3">
      <c r="D1627" t="s">
        <v>8219</v>
      </c>
      <c r="E1627">
        <v>113</v>
      </c>
    </row>
    <row r="1628" spans="4:5" x14ac:dyDescent="0.3">
      <c r="D1628" t="s">
        <v>8219</v>
      </c>
      <c r="E1628">
        <v>84</v>
      </c>
    </row>
    <row r="1629" spans="4:5" x14ac:dyDescent="0.3">
      <c r="D1629" t="s">
        <v>8219</v>
      </c>
      <c r="E1629">
        <v>74</v>
      </c>
    </row>
    <row r="1630" spans="4:5" x14ac:dyDescent="0.3">
      <c r="D1630" t="s">
        <v>8219</v>
      </c>
      <c r="E1630">
        <v>216</v>
      </c>
    </row>
    <row r="1631" spans="4:5" x14ac:dyDescent="0.3">
      <c r="D1631" t="s">
        <v>8219</v>
      </c>
      <c r="E1631">
        <v>39</v>
      </c>
    </row>
    <row r="1632" spans="4:5" x14ac:dyDescent="0.3">
      <c r="D1632" t="s">
        <v>8219</v>
      </c>
      <c r="E1632">
        <v>21</v>
      </c>
    </row>
    <row r="1633" spans="4:5" x14ac:dyDescent="0.3">
      <c r="D1633" t="s">
        <v>8219</v>
      </c>
      <c r="E1633">
        <v>30</v>
      </c>
    </row>
    <row r="1634" spans="4:5" x14ac:dyDescent="0.3">
      <c r="D1634" t="s">
        <v>8219</v>
      </c>
      <c r="E1634">
        <v>37</v>
      </c>
    </row>
    <row r="1635" spans="4:5" x14ac:dyDescent="0.3">
      <c r="D1635" t="s">
        <v>8219</v>
      </c>
      <c r="E1635">
        <v>202</v>
      </c>
    </row>
    <row r="1636" spans="4:5" x14ac:dyDescent="0.3">
      <c r="D1636" t="s">
        <v>8219</v>
      </c>
      <c r="E1636">
        <v>37</v>
      </c>
    </row>
    <row r="1637" spans="4:5" x14ac:dyDescent="0.3">
      <c r="D1637" t="s">
        <v>8219</v>
      </c>
      <c r="E1637">
        <v>28</v>
      </c>
    </row>
    <row r="1638" spans="4:5" x14ac:dyDescent="0.3">
      <c r="D1638" t="s">
        <v>8219</v>
      </c>
      <c r="E1638">
        <v>26</v>
      </c>
    </row>
    <row r="1639" spans="4:5" x14ac:dyDescent="0.3">
      <c r="D1639" t="s">
        <v>8219</v>
      </c>
      <c r="E1639">
        <v>61</v>
      </c>
    </row>
    <row r="1640" spans="4:5" x14ac:dyDescent="0.3">
      <c r="D1640" t="s">
        <v>8219</v>
      </c>
      <c r="E1640">
        <v>115</v>
      </c>
    </row>
    <row r="1641" spans="4:5" x14ac:dyDescent="0.3">
      <c r="D1641" t="s">
        <v>8219</v>
      </c>
      <c r="E1641">
        <v>181</v>
      </c>
    </row>
    <row r="1642" spans="4:5" x14ac:dyDescent="0.3">
      <c r="D1642" t="s">
        <v>8219</v>
      </c>
      <c r="E1642">
        <v>110</v>
      </c>
    </row>
    <row r="1643" spans="4:5" x14ac:dyDescent="0.3">
      <c r="D1643" t="s">
        <v>8219</v>
      </c>
      <c r="E1643">
        <v>269</v>
      </c>
    </row>
    <row r="1644" spans="4:5" x14ac:dyDescent="0.3">
      <c r="D1644" t="s">
        <v>8219</v>
      </c>
      <c r="E1644">
        <v>79</v>
      </c>
    </row>
    <row r="1645" spans="4:5" x14ac:dyDescent="0.3">
      <c r="D1645" t="s">
        <v>8219</v>
      </c>
      <c r="E1645">
        <v>104</v>
      </c>
    </row>
    <row r="1646" spans="4:5" x14ac:dyDescent="0.3">
      <c r="D1646" t="s">
        <v>8219</v>
      </c>
      <c r="E1646">
        <v>34</v>
      </c>
    </row>
    <row r="1647" spans="4:5" x14ac:dyDescent="0.3">
      <c r="D1647" t="s">
        <v>8219</v>
      </c>
      <c r="E1647">
        <v>167</v>
      </c>
    </row>
    <row r="1648" spans="4:5" x14ac:dyDescent="0.3">
      <c r="D1648" t="s">
        <v>8219</v>
      </c>
      <c r="E1648">
        <v>183</v>
      </c>
    </row>
    <row r="1649" spans="4:5" x14ac:dyDescent="0.3">
      <c r="D1649" t="s">
        <v>8219</v>
      </c>
      <c r="E1649">
        <v>71</v>
      </c>
    </row>
    <row r="1650" spans="4:5" x14ac:dyDescent="0.3">
      <c r="D1650" t="s">
        <v>8219</v>
      </c>
      <c r="E1650">
        <v>69</v>
      </c>
    </row>
    <row r="1651" spans="4:5" x14ac:dyDescent="0.3">
      <c r="D1651" t="s">
        <v>8219</v>
      </c>
      <c r="E1651">
        <v>270</v>
      </c>
    </row>
    <row r="1652" spans="4:5" x14ac:dyDescent="0.3">
      <c r="D1652" t="s">
        <v>8219</v>
      </c>
      <c r="E1652">
        <v>193</v>
      </c>
    </row>
    <row r="1653" spans="4:5" x14ac:dyDescent="0.3">
      <c r="D1653" t="s">
        <v>8219</v>
      </c>
      <c r="E1653">
        <v>57</v>
      </c>
    </row>
    <row r="1654" spans="4:5" x14ac:dyDescent="0.3">
      <c r="D1654" t="s">
        <v>8219</v>
      </c>
      <c r="E1654">
        <v>200</v>
      </c>
    </row>
    <row r="1655" spans="4:5" x14ac:dyDescent="0.3">
      <c r="D1655" t="s">
        <v>8219</v>
      </c>
      <c r="E1655">
        <v>88</v>
      </c>
    </row>
    <row r="1656" spans="4:5" x14ac:dyDescent="0.3">
      <c r="D1656" t="s">
        <v>8219</v>
      </c>
      <c r="E1656">
        <v>213</v>
      </c>
    </row>
    <row r="1657" spans="4:5" x14ac:dyDescent="0.3">
      <c r="D1657" t="s">
        <v>8219</v>
      </c>
      <c r="E1657">
        <v>20</v>
      </c>
    </row>
    <row r="1658" spans="4:5" x14ac:dyDescent="0.3">
      <c r="D1658" t="s">
        <v>8219</v>
      </c>
      <c r="E1658">
        <v>50</v>
      </c>
    </row>
    <row r="1659" spans="4:5" x14ac:dyDescent="0.3">
      <c r="D1659" t="s">
        <v>8219</v>
      </c>
      <c r="E1659">
        <v>115</v>
      </c>
    </row>
    <row r="1660" spans="4:5" x14ac:dyDescent="0.3">
      <c r="D1660" t="s">
        <v>8219</v>
      </c>
      <c r="E1660">
        <v>186</v>
      </c>
    </row>
    <row r="1661" spans="4:5" x14ac:dyDescent="0.3">
      <c r="D1661" t="s">
        <v>8219</v>
      </c>
      <c r="E1661">
        <v>18</v>
      </c>
    </row>
    <row r="1662" spans="4:5" x14ac:dyDescent="0.3">
      <c r="D1662" t="s">
        <v>8219</v>
      </c>
      <c r="E1662">
        <v>176</v>
      </c>
    </row>
    <row r="1663" spans="4:5" x14ac:dyDescent="0.3">
      <c r="D1663" t="s">
        <v>8219</v>
      </c>
      <c r="E1663">
        <v>41</v>
      </c>
    </row>
    <row r="1664" spans="4:5" x14ac:dyDescent="0.3">
      <c r="D1664" t="s">
        <v>8219</v>
      </c>
      <c r="E1664">
        <v>75</v>
      </c>
    </row>
    <row r="1665" spans="4:5" x14ac:dyDescent="0.3">
      <c r="D1665" t="s">
        <v>8219</v>
      </c>
      <c r="E1665">
        <v>97</v>
      </c>
    </row>
    <row r="1666" spans="4:5" x14ac:dyDescent="0.3">
      <c r="D1666" t="s">
        <v>8219</v>
      </c>
      <c r="E1666">
        <v>73</v>
      </c>
    </row>
    <row r="1667" spans="4:5" x14ac:dyDescent="0.3">
      <c r="D1667" t="s">
        <v>8219</v>
      </c>
      <c r="E1667">
        <v>49</v>
      </c>
    </row>
    <row r="1668" spans="4:5" x14ac:dyDescent="0.3">
      <c r="D1668" t="s">
        <v>8219</v>
      </c>
      <c r="E1668">
        <v>134</v>
      </c>
    </row>
    <row r="1669" spans="4:5" x14ac:dyDescent="0.3">
      <c r="D1669" t="s">
        <v>8219</v>
      </c>
      <c r="E1669">
        <v>68</v>
      </c>
    </row>
    <row r="1670" spans="4:5" x14ac:dyDescent="0.3">
      <c r="D1670" t="s">
        <v>8219</v>
      </c>
      <c r="E1670">
        <v>49</v>
      </c>
    </row>
    <row r="1671" spans="4:5" x14ac:dyDescent="0.3">
      <c r="D1671" t="s">
        <v>8219</v>
      </c>
      <c r="E1671">
        <v>63</v>
      </c>
    </row>
    <row r="1672" spans="4:5" x14ac:dyDescent="0.3">
      <c r="D1672" t="s">
        <v>8219</v>
      </c>
      <c r="E1672">
        <v>163</v>
      </c>
    </row>
    <row r="1673" spans="4:5" x14ac:dyDescent="0.3">
      <c r="D1673" t="s">
        <v>8219</v>
      </c>
      <c r="E1673">
        <v>288</v>
      </c>
    </row>
    <row r="1674" spans="4:5" x14ac:dyDescent="0.3">
      <c r="D1674" t="s">
        <v>8219</v>
      </c>
      <c r="E1674">
        <v>42</v>
      </c>
    </row>
    <row r="1675" spans="4:5" x14ac:dyDescent="0.3">
      <c r="D1675" t="s">
        <v>8219</v>
      </c>
      <c r="E1675">
        <v>70</v>
      </c>
    </row>
    <row r="1676" spans="4:5" x14ac:dyDescent="0.3">
      <c r="D1676" t="s">
        <v>8219</v>
      </c>
      <c r="E1676">
        <v>30</v>
      </c>
    </row>
    <row r="1677" spans="4:5" x14ac:dyDescent="0.3">
      <c r="D1677" t="s">
        <v>8219</v>
      </c>
      <c r="E1677">
        <v>51</v>
      </c>
    </row>
    <row r="1678" spans="4:5" x14ac:dyDescent="0.3">
      <c r="D1678" t="s">
        <v>8219</v>
      </c>
      <c r="E1678">
        <v>145</v>
      </c>
    </row>
    <row r="1679" spans="4:5" x14ac:dyDescent="0.3">
      <c r="D1679" t="s">
        <v>8219</v>
      </c>
      <c r="E1679">
        <v>21</v>
      </c>
    </row>
    <row r="1680" spans="4:5" x14ac:dyDescent="0.3">
      <c r="D1680" t="s">
        <v>8219</v>
      </c>
      <c r="E1680">
        <v>286</v>
      </c>
    </row>
    <row r="1681" spans="4:5" x14ac:dyDescent="0.3">
      <c r="D1681" t="s">
        <v>8219</v>
      </c>
      <c r="E1681">
        <v>12</v>
      </c>
    </row>
    <row r="1682" spans="4:5" x14ac:dyDescent="0.3">
      <c r="D1682" t="s">
        <v>8219</v>
      </c>
      <c r="E1682">
        <v>100</v>
      </c>
    </row>
    <row r="1683" spans="4:5" x14ac:dyDescent="0.3">
      <c r="D1683" t="s">
        <v>8219</v>
      </c>
      <c r="E1683">
        <v>100</v>
      </c>
    </row>
    <row r="1684" spans="4:5" x14ac:dyDescent="0.3">
      <c r="D1684" t="s">
        <v>8219</v>
      </c>
      <c r="E1684">
        <v>34</v>
      </c>
    </row>
    <row r="1685" spans="4:5" x14ac:dyDescent="0.3">
      <c r="D1685" t="s">
        <v>8219</v>
      </c>
      <c r="E1685">
        <v>63</v>
      </c>
    </row>
    <row r="1686" spans="4:5" x14ac:dyDescent="0.3">
      <c r="D1686" t="s">
        <v>8219</v>
      </c>
      <c r="E1686">
        <v>30</v>
      </c>
    </row>
    <row r="1687" spans="4:5" x14ac:dyDescent="0.3">
      <c r="D1687" t="s">
        <v>8219</v>
      </c>
      <c r="E1687">
        <v>47</v>
      </c>
    </row>
    <row r="1688" spans="4:5" x14ac:dyDescent="0.3">
      <c r="D1688" t="s">
        <v>8219</v>
      </c>
      <c r="E1688">
        <v>237</v>
      </c>
    </row>
    <row r="1689" spans="4:5" x14ac:dyDescent="0.3">
      <c r="D1689" t="s">
        <v>8219</v>
      </c>
      <c r="E1689">
        <v>47</v>
      </c>
    </row>
    <row r="1690" spans="4:5" x14ac:dyDescent="0.3">
      <c r="D1690" t="s">
        <v>8219</v>
      </c>
      <c r="E1690">
        <v>15</v>
      </c>
    </row>
    <row r="1691" spans="4:5" x14ac:dyDescent="0.3">
      <c r="D1691" t="s">
        <v>8219</v>
      </c>
      <c r="E1691">
        <v>81</v>
      </c>
    </row>
    <row r="1692" spans="4:5" x14ac:dyDescent="0.3">
      <c r="D1692" t="s">
        <v>8219</v>
      </c>
      <c r="E1692">
        <v>122</v>
      </c>
    </row>
    <row r="1693" spans="4:5" x14ac:dyDescent="0.3">
      <c r="D1693" t="s">
        <v>8219</v>
      </c>
      <c r="E1693">
        <v>34</v>
      </c>
    </row>
    <row r="1694" spans="4:5" x14ac:dyDescent="0.3">
      <c r="D1694" t="s">
        <v>8219</v>
      </c>
      <c r="E1694">
        <v>207</v>
      </c>
    </row>
    <row r="1695" spans="4:5" x14ac:dyDescent="0.3">
      <c r="D1695" t="s">
        <v>8219</v>
      </c>
      <c r="E1695">
        <v>25</v>
      </c>
    </row>
    <row r="1696" spans="4:5" x14ac:dyDescent="0.3">
      <c r="D1696" t="s">
        <v>8219</v>
      </c>
      <c r="E1696">
        <v>72</v>
      </c>
    </row>
    <row r="1697" spans="4:5" x14ac:dyDescent="0.3">
      <c r="D1697" t="s">
        <v>8219</v>
      </c>
      <c r="E1697">
        <v>14</v>
      </c>
    </row>
    <row r="1698" spans="4:5" x14ac:dyDescent="0.3">
      <c r="D1698" t="s">
        <v>8219</v>
      </c>
      <c r="E1698">
        <v>15</v>
      </c>
    </row>
    <row r="1699" spans="4:5" x14ac:dyDescent="0.3">
      <c r="D1699" t="s">
        <v>8219</v>
      </c>
      <c r="E1699">
        <v>91</v>
      </c>
    </row>
    <row r="1700" spans="4:5" x14ac:dyDescent="0.3">
      <c r="D1700" t="s">
        <v>8219</v>
      </c>
      <c r="E1700">
        <v>24</v>
      </c>
    </row>
    <row r="1701" spans="4:5" x14ac:dyDescent="0.3">
      <c r="D1701" t="s">
        <v>8219</v>
      </c>
      <c r="E1701">
        <v>27</v>
      </c>
    </row>
    <row r="1702" spans="4:5" x14ac:dyDescent="0.3">
      <c r="D1702" t="s">
        <v>8219</v>
      </c>
      <c r="E1702">
        <v>47</v>
      </c>
    </row>
    <row r="1703" spans="4:5" x14ac:dyDescent="0.3">
      <c r="D1703" t="s">
        <v>8219</v>
      </c>
      <c r="E1703">
        <v>44</v>
      </c>
    </row>
    <row r="1704" spans="4:5" x14ac:dyDescent="0.3">
      <c r="D1704" t="s">
        <v>8219</v>
      </c>
      <c r="E1704">
        <v>72</v>
      </c>
    </row>
    <row r="1705" spans="4:5" x14ac:dyDescent="0.3">
      <c r="D1705" t="s">
        <v>8219</v>
      </c>
      <c r="E1705">
        <v>63</v>
      </c>
    </row>
    <row r="1706" spans="4:5" x14ac:dyDescent="0.3">
      <c r="D1706" t="s">
        <v>8219</v>
      </c>
      <c r="E1706">
        <v>88</v>
      </c>
    </row>
    <row r="1707" spans="4:5" x14ac:dyDescent="0.3">
      <c r="D1707" t="s">
        <v>8219</v>
      </c>
      <c r="E1707">
        <v>70</v>
      </c>
    </row>
    <row r="1708" spans="4:5" x14ac:dyDescent="0.3">
      <c r="D1708" t="s">
        <v>8219</v>
      </c>
      <c r="E1708">
        <v>50</v>
      </c>
    </row>
    <row r="1709" spans="4:5" x14ac:dyDescent="0.3">
      <c r="D1709" t="s">
        <v>8219</v>
      </c>
      <c r="E1709">
        <v>35</v>
      </c>
    </row>
    <row r="1710" spans="4:5" x14ac:dyDescent="0.3">
      <c r="D1710" t="s">
        <v>8219</v>
      </c>
      <c r="E1710">
        <v>175</v>
      </c>
    </row>
    <row r="1711" spans="4:5" x14ac:dyDescent="0.3">
      <c r="D1711" t="s">
        <v>8219</v>
      </c>
      <c r="E1711">
        <v>20</v>
      </c>
    </row>
    <row r="1712" spans="4:5" x14ac:dyDescent="0.3">
      <c r="D1712" t="s">
        <v>8219</v>
      </c>
      <c r="E1712">
        <v>54</v>
      </c>
    </row>
    <row r="1713" spans="4:5" x14ac:dyDescent="0.3">
      <c r="D1713" t="s">
        <v>8219</v>
      </c>
      <c r="E1713">
        <v>20</v>
      </c>
    </row>
    <row r="1714" spans="4:5" x14ac:dyDescent="0.3">
      <c r="D1714" t="s">
        <v>8219</v>
      </c>
      <c r="E1714">
        <v>57</v>
      </c>
    </row>
    <row r="1715" spans="4:5" x14ac:dyDescent="0.3">
      <c r="D1715" t="s">
        <v>8219</v>
      </c>
      <c r="E1715">
        <v>31</v>
      </c>
    </row>
    <row r="1716" spans="4:5" x14ac:dyDescent="0.3">
      <c r="D1716" t="s">
        <v>8219</v>
      </c>
      <c r="E1716">
        <v>31</v>
      </c>
    </row>
    <row r="1717" spans="4:5" x14ac:dyDescent="0.3">
      <c r="D1717" t="s">
        <v>8219</v>
      </c>
      <c r="E1717">
        <v>45</v>
      </c>
    </row>
    <row r="1718" spans="4:5" x14ac:dyDescent="0.3">
      <c r="D1718" t="s">
        <v>8219</v>
      </c>
      <c r="E1718">
        <v>41</v>
      </c>
    </row>
    <row r="1719" spans="4:5" x14ac:dyDescent="0.3">
      <c r="D1719" t="s">
        <v>8219</v>
      </c>
      <c r="E1719">
        <v>29</v>
      </c>
    </row>
    <row r="1720" spans="4:5" x14ac:dyDescent="0.3">
      <c r="D1720" t="s">
        <v>8219</v>
      </c>
      <c r="E1720">
        <v>58</v>
      </c>
    </row>
    <row r="1721" spans="4:5" x14ac:dyDescent="0.3">
      <c r="D1721" t="s">
        <v>8219</v>
      </c>
      <c r="E1721">
        <v>89</v>
      </c>
    </row>
    <row r="1722" spans="4:5" x14ac:dyDescent="0.3">
      <c r="D1722" t="s">
        <v>8219</v>
      </c>
      <c r="E1722">
        <v>125</v>
      </c>
    </row>
    <row r="1723" spans="4:5" x14ac:dyDescent="0.3">
      <c r="D1723" t="s">
        <v>8219</v>
      </c>
      <c r="E1723">
        <v>18</v>
      </c>
    </row>
    <row r="1724" spans="4:5" x14ac:dyDescent="0.3">
      <c r="D1724" t="s">
        <v>8219</v>
      </c>
      <c r="E1724">
        <v>32</v>
      </c>
    </row>
    <row r="1725" spans="4:5" x14ac:dyDescent="0.3">
      <c r="D1725" t="s">
        <v>8219</v>
      </c>
      <c r="E1725">
        <v>16</v>
      </c>
    </row>
    <row r="1726" spans="4:5" x14ac:dyDescent="0.3">
      <c r="D1726" t="s">
        <v>8219</v>
      </c>
      <c r="E1726">
        <v>38</v>
      </c>
    </row>
    <row r="1727" spans="4:5" x14ac:dyDescent="0.3">
      <c r="D1727" t="s">
        <v>8219</v>
      </c>
      <c r="E1727">
        <v>15</v>
      </c>
    </row>
    <row r="1728" spans="4:5" x14ac:dyDescent="0.3">
      <c r="D1728" t="s">
        <v>8219</v>
      </c>
      <c r="E1728">
        <v>23</v>
      </c>
    </row>
    <row r="1729" spans="4:5" x14ac:dyDescent="0.3">
      <c r="D1729" t="s">
        <v>8219</v>
      </c>
      <c r="E1729">
        <v>49</v>
      </c>
    </row>
    <row r="1730" spans="4:5" x14ac:dyDescent="0.3">
      <c r="D1730" t="s">
        <v>8219</v>
      </c>
      <c r="E1730">
        <v>10</v>
      </c>
    </row>
    <row r="1731" spans="4:5" x14ac:dyDescent="0.3">
      <c r="D1731" t="s">
        <v>8219</v>
      </c>
      <c r="E1731">
        <v>15</v>
      </c>
    </row>
    <row r="1732" spans="4:5" x14ac:dyDescent="0.3">
      <c r="D1732" t="s">
        <v>8219</v>
      </c>
      <c r="E1732">
        <v>57</v>
      </c>
    </row>
    <row r="1733" spans="4:5" x14ac:dyDescent="0.3">
      <c r="D1733" t="s">
        <v>8219</v>
      </c>
      <c r="E1733">
        <v>33</v>
      </c>
    </row>
    <row r="1734" spans="4:5" x14ac:dyDescent="0.3">
      <c r="D1734" t="s">
        <v>8219</v>
      </c>
      <c r="E1734">
        <v>9</v>
      </c>
    </row>
    <row r="1735" spans="4:5" x14ac:dyDescent="0.3">
      <c r="D1735" t="s">
        <v>8219</v>
      </c>
      <c r="E1735">
        <v>26</v>
      </c>
    </row>
    <row r="1736" spans="4:5" x14ac:dyDescent="0.3">
      <c r="D1736" t="s">
        <v>8219</v>
      </c>
      <c r="E1736">
        <v>69</v>
      </c>
    </row>
    <row r="1737" spans="4:5" x14ac:dyDescent="0.3">
      <c r="D1737" t="s">
        <v>8219</v>
      </c>
      <c r="E1737">
        <v>65</v>
      </c>
    </row>
    <row r="1738" spans="4:5" x14ac:dyDescent="0.3">
      <c r="D1738" t="s">
        <v>8219</v>
      </c>
      <c r="E1738">
        <v>83</v>
      </c>
    </row>
    <row r="1739" spans="4:5" x14ac:dyDescent="0.3">
      <c r="D1739" t="s">
        <v>8219</v>
      </c>
      <c r="E1739">
        <v>111</v>
      </c>
    </row>
    <row r="1740" spans="4:5" x14ac:dyDescent="0.3">
      <c r="D1740" t="s">
        <v>8219</v>
      </c>
      <c r="E1740">
        <v>46</v>
      </c>
    </row>
    <row r="1741" spans="4:5" x14ac:dyDescent="0.3">
      <c r="D1741" t="s">
        <v>8219</v>
      </c>
      <c r="E1741">
        <v>63</v>
      </c>
    </row>
    <row r="1742" spans="4:5" x14ac:dyDescent="0.3">
      <c r="D1742" t="s">
        <v>8219</v>
      </c>
      <c r="E1742">
        <v>9</v>
      </c>
    </row>
    <row r="1743" spans="4:5" x14ac:dyDescent="0.3">
      <c r="D1743" t="s">
        <v>8219</v>
      </c>
      <c r="E1743">
        <v>34</v>
      </c>
    </row>
    <row r="1744" spans="4:5" x14ac:dyDescent="0.3">
      <c r="D1744" t="s">
        <v>8219</v>
      </c>
      <c r="E1744">
        <v>112</v>
      </c>
    </row>
    <row r="1745" spans="4:5" x14ac:dyDescent="0.3">
      <c r="D1745" t="s">
        <v>8219</v>
      </c>
      <c r="E1745">
        <v>47</v>
      </c>
    </row>
    <row r="1746" spans="4:5" x14ac:dyDescent="0.3">
      <c r="D1746" t="s">
        <v>8219</v>
      </c>
      <c r="E1746">
        <v>38</v>
      </c>
    </row>
    <row r="1747" spans="4:5" x14ac:dyDescent="0.3">
      <c r="D1747" t="s">
        <v>8219</v>
      </c>
      <c r="E1747">
        <v>28</v>
      </c>
    </row>
    <row r="1748" spans="4:5" x14ac:dyDescent="0.3">
      <c r="D1748" t="s">
        <v>8219</v>
      </c>
      <c r="E1748">
        <v>78</v>
      </c>
    </row>
    <row r="1749" spans="4:5" x14ac:dyDescent="0.3">
      <c r="D1749" t="s">
        <v>8219</v>
      </c>
      <c r="E1749">
        <v>23</v>
      </c>
    </row>
    <row r="1750" spans="4:5" x14ac:dyDescent="0.3">
      <c r="D1750" t="s">
        <v>8219</v>
      </c>
      <c r="E1750">
        <v>40</v>
      </c>
    </row>
    <row r="1751" spans="4:5" x14ac:dyDescent="0.3">
      <c r="D1751" t="s">
        <v>8219</v>
      </c>
      <c r="E1751">
        <v>13</v>
      </c>
    </row>
    <row r="1752" spans="4:5" x14ac:dyDescent="0.3">
      <c r="D1752" t="s">
        <v>8219</v>
      </c>
      <c r="E1752">
        <v>18</v>
      </c>
    </row>
    <row r="1753" spans="4:5" x14ac:dyDescent="0.3">
      <c r="D1753" t="s">
        <v>8219</v>
      </c>
      <c r="E1753">
        <v>22</v>
      </c>
    </row>
    <row r="1754" spans="4:5" x14ac:dyDescent="0.3">
      <c r="D1754" t="s">
        <v>8219</v>
      </c>
      <c r="E1754">
        <v>79</v>
      </c>
    </row>
    <row r="1755" spans="4:5" x14ac:dyDescent="0.3">
      <c r="D1755" t="s">
        <v>8219</v>
      </c>
      <c r="E1755">
        <v>14</v>
      </c>
    </row>
    <row r="1756" spans="4:5" x14ac:dyDescent="0.3">
      <c r="D1756" t="s">
        <v>8219</v>
      </c>
      <c r="E1756">
        <v>51</v>
      </c>
    </row>
    <row r="1757" spans="4:5" x14ac:dyDescent="0.3">
      <c r="D1757" t="s">
        <v>8219</v>
      </c>
      <c r="E1757">
        <v>54</v>
      </c>
    </row>
    <row r="1758" spans="4:5" x14ac:dyDescent="0.3">
      <c r="D1758" t="s">
        <v>8219</v>
      </c>
      <c r="E1758">
        <v>70</v>
      </c>
    </row>
    <row r="1759" spans="4:5" x14ac:dyDescent="0.3">
      <c r="D1759" t="s">
        <v>8219</v>
      </c>
      <c r="E1759">
        <v>44</v>
      </c>
    </row>
    <row r="1760" spans="4:5" x14ac:dyDescent="0.3">
      <c r="D1760" t="s">
        <v>8219</v>
      </c>
      <c r="E1760">
        <v>55</v>
      </c>
    </row>
    <row r="1761" spans="4:5" x14ac:dyDescent="0.3">
      <c r="D1761" t="s">
        <v>8219</v>
      </c>
      <c r="E1761">
        <v>15</v>
      </c>
    </row>
    <row r="1762" spans="4:5" x14ac:dyDescent="0.3">
      <c r="D1762" t="s">
        <v>8219</v>
      </c>
      <c r="E1762">
        <v>27</v>
      </c>
    </row>
    <row r="1763" spans="4:5" x14ac:dyDescent="0.3">
      <c r="D1763" t="s">
        <v>8219</v>
      </c>
      <c r="E1763">
        <v>21</v>
      </c>
    </row>
    <row r="1764" spans="4:5" x14ac:dyDescent="0.3">
      <c r="D1764" t="s">
        <v>8219</v>
      </c>
      <c r="E1764">
        <v>162</v>
      </c>
    </row>
    <row r="1765" spans="4:5" x14ac:dyDescent="0.3">
      <c r="D1765" t="s">
        <v>8219</v>
      </c>
      <c r="E1765">
        <v>23</v>
      </c>
    </row>
    <row r="1766" spans="4:5" x14ac:dyDescent="0.3">
      <c r="D1766" t="s">
        <v>8219</v>
      </c>
      <c r="E1766">
        <v>72</v>
      </c>
    </row>
    <row r="1767" spans="4:5" x14ac:dyDescent="0.3">
      <c r="D1767" t="s">
        <v>8219</v>
      </c>
      <c r="E1767">
        <v>68</v>
      </c>
    </row>
    <row r="1768" spans="4:5" x14ac:dyDescent="0.3">
      <c r="D1768" t="s">
        <v>8219</v>
      </c>
      <c r="E1768">
        <v>20</v>
      </c>
    </row>
    <row r="1769" spans="4:5" x14ac:dyDescent="0.3">
      <c r="D1769" t="s">
        <v>8219</v>
      </c>
      <c r="E1769">
        <v>26</v>
      </c>
    </row>
    <row r="1770" spans="4:5" x14ac:dyDescent="0.3">
      <c r="D1770" t="s">
        <v>8219</v>
      </c>
      <c r="E1770">
        <v>72</v>
      </c>
    </row>
    <row r="1771" spans="4:5" x14ac:dyDescent="0.3">
      <c r="D1771" t="s">
        <v>8219</v>
      </c>
      <c r="E1771">
        <v>3</v>
      </c>
    </row>
    <row r="1772" spans="4:5" x14ac:dyDescent="0.3">
      <c r="D1772" t="s">
        <v>8219</v>
      </c>
      <c r="E1772">
        <v>18</v>
      </c>
    </row>
    <row r="1773" spans="4:5" x14ac:dyDescent="0.3">
      <c r="D1773" t="s">
        <v>8219</v>
      </c>
      <c r="E1773">
        <v>30</v>
      </c>
    </row>
    <row r="1774" spans="4:5" x14ac:dyDescent="0.3">
      <c r="D1774" t="s">
        <v>8219</v>
      </c>
      <c r="E1774">
        <v>23</v>
      </c>
    </row>
    <row r="1775" spans="4:5" x14ac:dyDescent="0.3">
      <c r="D1775" t="s">
        <v>8219</v>
      </c>
      <c r="E1775">
        <v>54</v>
      </c>
    </row>
    <row r="1776" spans="4:5" x14ac:dyDescent="0.3">
      <c r="D1776" t="s">
        <v>8219</v>
      </c>
      <c r="E1776">
        <v>26</v>
      </c>
    </row>
    <row r="1777" spans="4:5" x14ac:dyDescent="0.3">
      <c r="D1777" t="s">
        <v>8219</v>
      </c>
      <c r="E1777">
        <v>9</v>
      </c>
    </row>
    <row r="1778" spans="4:5" x14ac:dyDescent="0.3">
      <c r="D1778" t="s">
        <v>8219</v>
      </c>
      <c r="E1778">
        <v>27</v>
      </c>
    </row>
    <row r="1779" spans="4:5" x14ac:dyDescent="0.3">
      <c r="D1779" t="s">
        <v>8219</v>
      </c>
      <c r="E1779">
        <v>30</v>
      </c>
    </row>
    <row r="1780" spans="4:5" x14ac:dyDescent="0.3">
      <c r="D1780" t="s">
        <v>8219</v>
      </c>
      <c r="E1780">
        <v>52</v>
      </c>
    </row>
    <row r="1781" spans="4:5" x14ac:dyDescent="0.3">
      <c r="D1781" t="s">
        <v>8219</v>
      </c>
      <c r="E1781">
        <v>17</v>
      </c>
    </row>
    <row r="1782" spans="4:5" x14ac:dyDescent="0.3">
      <c r="D1782" t="s">
        <v>8219</v>
      </c>
      <c r="E1782">
        <v>19</v>
      </c>
    </row>
    <row r="1783" spans="4:5" x14ac:dyDescent="0.3">
      <c r="D1783" t="s">
        <v>8219</v>
      </c>
      <c r="E1783">
        <v>77</v>
      </c>
    </row>
    <row r="1784" spans="4:5" x14ac:dyDescent="0.3">
      <c r="D1784" t="s">
        <v>8219</v>
      </c>
      <c r="E1784">
        <v>21</v>
      </c>
    </row>
    <row r="1785" spans="4:5" x14ac:dyDescent="0.3">
      <c r="D1785" t="s">
        <v>8219</v>
      </c>
      <c r="E1785">
        <v>38</v>
      </c>
    </row>
    <row r="1786" spans="4:5" x14ac:dyDescent="0.3">
      <c r="D1786" t="s">
        <v>8219</v>
      </c>
      <c r="E1786">
        <v>28</v>
      </c>
    </row>
    <row r="1787" spans="4:5" x14ac:dyDescent="0.3">
      <c r="D1787" t="s">
        <v>8219</v>
      </c>
      <c r="E1787">
        <v>48</v>
      </c>
    </row>
    <row r="1788" spans="4:5" x14ac:dyDescent="0.3">
      <c r="D1788" t="s">
        <v>8219</v>
      </c>
      <c r="E1788">
        <v>46</v>
      </c>
    </row>
    <row r="1789" spans="4:5" x14ac:dyDescent="0.3">
      <c r="D1789" t="s">
        <v>8219</v>
      </c>
      <c r="E1789">
        <v>30</v>
      </c>
    </row>
    <row r="1790" spans="4:5" x14ac:dyDescent="0.3">
      <c r="D1790" t="s">
        <v>8219</v>
      </c>
      <c r="E1790">
        <v>64</v>
      </c>
    </row>
    <row r="1791" spans="4:5" x14ac:dyDescent="0.3">
      <c r="D1791" t="s">
        <v>8219</v>
      </c>
      <c r="E1791">
        <v>15</v>
      </c>
    </row>
    <row r="1792" spans="4:5" x14ac:dyDescent="0.3">
      <c r="D1792" t="s">
        <v>8219</v>
      </c>
      <c r="E1792">
        <v>41</v>
      </c>
    </row>
    <row r="1793" spans="4:5" x14ac:dyDescent="0.3">
      <c r="D1793" t="s">
        <v>8219</v>
      </c>
      <c r="E1793">
        <v>35</v>
      </c>
    </row>
    <row r="1794" spans="4:5" x14ac:dyDescent="0.3">
      <c r="D1794" t="s">
        <v>8219</v>
      </c>
      <c r="E1794">
        <v>45</v>
      </c>
    </row>
    <row r="1795" spans="4:5" x14ac:dyDescent="0.3">
      <c r="D1795" t="s">
        <v>8219</v>
      </c>
      <c r="E1795">
        <v>62</v>
      </c>
    </row>
    <row r="1796" spans="4:5" x14ac:dyDescent="0.3">
      <c r="D1796" t="s">
        <v>8219</v>
      </c>
      <c r="E1796">
        <v>22</v>
      </c>
    </row>
    <row r="1797" spans="4:5" x14ac:dyDescent="0.3">
      <c r="D1797" t="s">
        <v>8219</v>
      </c>
      <c r="E1797">
        <v>18</v>
      </c>
    </row>
    <row r="1798" spans="4:5" x14ac:dyDescent="0.3">
      <c r="D1798" t="s">
        <v>8219</v>
      </c>
      <c r="E1798">
        <v>12</v>
      </c>
    </row>
    <row r="1799" spans="4:5" x14ac:dyDescent="0.3">
      <c r="D1799" t="s">
        <v>8219</v>
      </c>
      <c r="E1799">
        <v>44</v>
      </c>
    </row>
    <row r="1800" spans="4:5" x14ac:dyDescent="0.3">
      <c r="D1800" t="s">
        <v>8219</v>
      </c>
      <c r="E1800">
        <v>27</v>
      </c>
    </row>
    <row r="1801" spans="4:5" x14ac:dyDescent="0.3">
      <c r="D1801" t="s">
        <v>8219</v>
      </c>
      <c r="E1801">
        <v>38</v>
      </c>
    </row>
    <row r="1802" spans="4:5" x14ac:dyDescent="0.3">
      <c r="D1802" t="s">
        <v>8219</v>
      </c>
      <c r="E1802">
        <v>28</v>
      </c>
    </row>
    <row r="1803" spans="4:5" x14ac:dyDescent="0.3">
      <c r="D1803" t="s">
        <v>8219</v>
      </c>
      <c r="E1803">
        <v>24</v>
      </c>
    </row>
    <row r="1804" spans="4:5" x14ac:dyDescent="0.3">
      <c r="D1804" t="s">
        <v>8219</v>
      </c>
      <c r="E1804">
        <v>65</v>
      </c>
    </row>
    <row r="1805" spans="4:5" x14ac:dyDescent="0.3">
      <c r="D1805" t="s">
        <v>8219</v>
      </c>
      <c r="E1805">
        <v>46</v>
      </c>
    </row>
    <row r="1806" spans="4:5" x14ac:dyDescent="0.3">
      <c r="D1806" t="s">
        <v>8219</v>
      </c>
      <c r="E1806">
        <v>85</v>
      </c>
    </row>
    <row r="1807" spans="4:5" x14ac:dyDescent="0.3">
      <c r="D1807" t="s">
        <v>8219</v>
      </c>
      <c r="E1807">
        <v>66</v>
      </c>
    </row>
    <row r="1808" spans="4:5" x14ac:dyDescent="0.3">
      <c r="D1808" t="s">
        <v>8219</v>
      </c>
      <c r="E1808">
        <v>165</v>
      </c>
    </row>
    <row r="1809" spans="4:5" x14ac:dyDescent="0.3">
      <c r="D1809" t="s">
        <v>8219</v>
      </c>
      <c r="E1809">
        <v>17</v>
      </c>
    </row>
    <row r="1810" spans="4:5" x14ac:dyDescent="0.3">
      <c r="D1810" t="s">
        <v>8219</v>
      </c>
      <c r="E1810">
        <v>3</v>
      </c>
    </row>
    <row r="1811" spans="4:5" x14ac:dyDescent="0.3">
      <c r="D1811" t="s">
        <v>8219</v>
      </c>
      <c r="E1811">
        <v>17</v>
      </c>
    </row>
    <row r="1812" spans="4:5" x14ac:dyDescent="0.3">
      <c r="D1812" t="s">
        <v>8219</v>
      </c>
      <c r="E1812">
        <v>91</v>
      </c>
    </row>
    <row r="1813" spans="4:5" x14ac:dyDescent="0.3">
      <c r="D1813" t="s">
        <v>8219</v>
      </c>
      <c r="E1813">
        <v>67</v>
      </c>
    </row>
    <row r="1814" spans="4:5" x14ac:dyDescent="0.3">
      <c r="D1814" t="s">
        <v>8219</v>
      </c>
      <c r="E1814">
        <v>18</v>
      </c>
    </row>
    <row r="1815" spans="4:5" x14ac:dyDescent="0.3">
      <c r="D1815" t="s">
        <v>8219</v>
      </c>
      <c r="E1815">
        <v>21</v>
      </c>
    </row>
    <row r="1816" spans="4:5" x14ac:dyDescent="0.3">
      <c r="D1816" t="s">
        <v>8219</v>
      </c>
      <c r="E1816">
        <v>40</v>
      </c>
    </row>
    <row r="1817" spans="4:5" x14ac:dyDescent="0.3">
      <c r="D1817" t="s">
        <v>8219</v>
      </c>
      <c r="E1817">
        <v>78</v>
      </c>
    </row>
    <row r="1818" spans="4:5" x14ac:dyDescent="0.3">
      <c r="D1818" t="s">
        <v>8219</v>
      </c>
      <c r="E1818">
        <v>26</v>
      </c>
    </row>
    <row r="1819" spans="4:5" x14ac:dyDescent="0.3">
      <c r="D1819" t="s">
        <v>8219</v>
      </c>
      <c r="E1819">
        <v>14</v>
      </c>
    </row>
    <row r="1820" spans="4:5" x14ac:dyDescent="0.3">
      <c r="D1820" t="s">
        <v>8219</v>
      </c>
      <c r="E1820">
        <v>44</v>
      </c>
    </row>
    <row r="1821" spans="4:5" x14ac:dyDescent="0.3">
      <c r="D1821" t="s">
        <v>8219</v>
      </c>
      <c r="E1821">
        <v>9</v>
      </c>
    </row>
    <row r="1822" spans="4:5" x14ac:dyDescent="0.3">
      <c r="D1822" t="s">
        <v>8219</v>
      </c>
      <c r="E1822">
        <v>30</v>
      </c>
    </row>
    <row r="1823" spans="4:5" x14ac:dyDescent="0.3">
      <c r="D1823" t="s">
        <v>8219</v>
      </c>
      <c r="E1823">
        <v>45</v>
      </c>
    </row>
    <row r="1824" spans="4:5" x14ac:dyDescent="0.3">
      <c r="D1824" t="s">
        <v>8219</v>
      </c>
      <c r="E1824">
        <v>56</v>
      </c>
    </row>
    <row r="1825" spans="4:5" x14ac:dyDescent="0.3">
      <c r="D1825" t="s">
        <v>8219</v>
      </c>
      <c r="E1825">
        <v>46</v>
      </c>
    </row>
    <row r="1826" spans="4:5" x14ac:dyDescent="0.3">
      <c r="D1826" t="s">
        <v>8219</v>
      </c>
      <c r="E1826">
        <v>34</v>
      </c>
    </row>
    <row r="1827" spans="4:5" x14ac:dyDescent="0.3">
      <c r="D1827" t="s">
        <v>8219</v>
      </c>
      <c r="E1827">
        <v>98</v>
      </c>
    </row>
    <row r="1828" spans="4:5" x14ac:dyDescent="0.3">
      <c r="D1828" t="s">
        <v>8219</v>
      </c>
      <c r="E1828">
        <v>46</v>
      </c>
    </row>
    <row r="1829" spans="4:5" x14ac:dyDescent="0.3">
      <c r="D1829" t="s">
        <v>8219</v>
      </c>
      <c r="E1829">
        <v>10</v>
      </c>
    </row>
    <row r="1830" spans="4:5" x14ac:dyDescent="0.3">
      <c r="D1830" t="s">
        <v>8219</v>
      </c>
      <c r="E1830">
        <v>76</v>
      </c>
    </row>
    <row r="1831" spans="4:5" x14ac:dyDescent="0.3">
      <c r="D1831" t="s">
        <v>8219</v>
      </c>
      <c r="E1831">
        <v>104</v>
      </c>
    </row>
    <row r="1832" spans="4:5" x14ac:dyDescent="0.3">
      <c r="D1832" t="s">
        <v>8219</v>
      </c>
      <c r="E1832">
        <v>87</v>
      </c>
    </row>
    <row r="1833" spans="4:5" x14ac:dyDescent="0.3">
      <c r="D1833" t="s">
        <v>8219</v>
      </c>
      <c r="E1833">
        <v>29</v>
      </c>
    </row>
    <row r="1834" spans="4:5" x14ac:dyDescent="0.3">
      <c r="D1834" t="s">
        <v>8219</v>
      </c>
      <c r="E1834">
        <v>51</v>
      </c>
    </row>
    <row r="1835" spans="4:5" x14ac:dyDescent="0.3">
      <c r="D1835" t="s">
        <v>8219</v>
      </c>
      <c r="E1835">
        <v>12</v>
      </c>
    </row>
    <row r="1836" spans="4:5" x14ac:dyDescent="0.3">
      <c r="D1836" t="s">
        <v>8219</v>
      </c>
      <c r="E1836">
        <v>72</v>
      </c>
    </row>
    <row r="1837" spans="4:5" x14ac:dyDescent="0.3">
      <c r="D1837" t="s">
        <v>8219</v>
      </c>
      <c r="E1837">
        <v>21</v>
      </c>
    </row>
    <row r="1838" spans="4:5" x14ac:dyDescent="0.3">
      <c r="D1838" t="s">
        <v>8219</v>
      </c>
      <c r="E1838">
        <v>42</v>
      </c>
    </row>
    <row r="1839" spans="4:5" x14ac:dyDescent="0.3">
      <c r="D1839" t="s">
        <v>8219</v>
      </c>
      <c r="E1839">
        <v>71</v>
      </c>
    </row>
    <row r="1840" spans="4:5" x14ac:dyDescent="0.3">
      <c r="D1840" t="s">
        <v>8219</v>
      </c>
      <c r="E1840">
        <v>168</v>
      </c>
    </row>
    <row r="1841" spans="4:5" x14ac:dyDescent="0.3">
      <c r="D1841" t="s">
        <v>8219</v>
      </c>
      <c r="E1841">
        <v>19</v>
      </c>
    </row>
    <row r="1842" spans="4:5" x14ac:dyDescent="0.3">
      <c r="D1842" t="s">
        <v>8219</v>
      </c>
      <c r="E1842">
        <v>37</v>
      </c>
    </row>
    <row r="1843" spans="4:5" x14ac:dyDescent="0.3">
      <c r="D1843" t="s">
        <v>8219</v>
      </c>
      <c r="E1843">
        <v>36</v>
      </c>
    </row>
    <row r="1844" spans="4:5" x14ac:dyDescent="0.3">
      <c r="D1844" t="s">
        <v>8219</v>
      </c>
      <c r="E1844">
        <v>14</v>
      </c>
    </row>
    <row r="1845" spans="4:5" x14ac:dyDescent="0.3">
      <c r="D1845" t="s">
        <v>8219</v>
      </c>
      <c r="E1845">
        <v>18</v>
      </c>
    </row>
    <row r="1846" spans="4:5" x14ac:dyDescent="0.3">
      <c r="D1846" t="s">
        <v>8219</v>
      </c>
      <c r="E1846">
        <v>82</v>
      </c>
    </row>
    <row r="1847" spans="4:5" x14ac:dyDescent="0.3">
      <c r="D1847" t="s">
        <v>8219</v>
      </c>
      <c r="E1847">
        <v>43</v>
      </c>
    </row>
    <row r="1848" spans="4:5" x14ac:dyDescent="0.3">
      <c r="D1848" t="s">
        <v>8219</v>
      </c>
      <c r="E1848">
        <v>8</v>
      </c>
    </row>
    <row r="1849" spans="4:5" x14ac:dyDescent="0.3">
      <c r="D1849" t="s">
        <v>8219</v>
      </c>
      <c r="E1849">
        <v>45</v>
      </c>
    </row>
    <row r="1850" spans="4:5" x14ac:dyDescent="0.3">
      <c r="D1850" t="s">
        <v>8219</v>
      </c>
      <c r="E1850">
        <v>20</v>
      </c>
    </row>
    <row r="1851" spans="4:5" x14ac:dyDescent="0.3">
      <c r="D1851" t="s">
        <v>8219</v>
      </c>
      <c r="E1851">
        <v>31</v>
      </c>
    </row>
    <row r="1852" spans="4:5" x14ac:dyDescent="0.3">
      <c r="D1852" t="s">
        <v>8219</v>
      </c>
      <c r="E1852">
        <v>25</v>
      </c>
    </row>
    <row r="1853" spans="4:5" x14ac:dyDescent="0.3">
      <c r="D1853" t="s">
        <v>8219</v>
      </c>
      <c r="E1853">
        <v>14</v>
      </c>
    </row>
    <row r="1854" spans="4:5" x14ac:dyDescent="0.3">
      <c r="D1854" t="s">
        <v>8219</v>
      </c>
      <c r="E1854">
        <v>45</v>
      </c>
    </row>
    <row r="1855" spans="4:5" x14ac:dyDescent="0.3">
      <c r="D1855" t="s">
        <v>8219</v>
      </c>
      <c r="E1855">
        <v>20</v>
      </c>
    </row>
    <row r="1856" spans="4:5" x14ac:dyDescent="0.3">
      <c r="D1856" t="s">
        <v>8219</v>
      </c>
      <c r="E1856">
        <v>39</v>
      </c>
    </row>
    <row r="1857" spans="4:5" x14ac:dyDescent="0.3">
      <c r="D1857" t="s">
        <v>8219</v>
      </c>
      <c r="E1857">
        <v>16</v>
      </c>
    </row>
    <row r="1858" spans="4:5" x14ac:dyDescent="0.3">
      <c r="D1858" t="s">
        <v>8219</v>
      </c>
      <c r="E1858">
        <v>37</v>
      </c>
    </row>
    <row r="1859" spans="4:5" x14ac:dyDescent="0.3">
      <c r="D1859" t="s">
        <v>8219</v>
      </c>
      <c r="E1859">
        <v>14</v>
      </c>
    </row>
    <row r="1860" spans="4:5" x14ac:dyDescent="0.3">
      <c r="D1860" t="s">
        <v>8219</v>
      </c>
      <c r="E1860">
        <v>21</v>
      </c>
    </row>
    <row r="1861" spans="4:5" x14ac:dyDescent="0.3">
      <c r="D1861" t="s">
        <v>8219</v>
      </c>
      <c r="E1861">
        <v>69</v>
      </c>
    </row>
    <row r="1862" spans="4:5" x14ac:dyDescent="0.3">
      <c r="D1862" t="s">
        <v>8219</v>
      </c>
      <c r="E1862">
        <v>16</v>
      </c>
    </row>
    <row r="1863" spans="4:5" x14ac:dyDescent="0.3">
      <c r="D1863" t="s">
        <v>8219</v>
      </c>
      <c r="E1863">
        <v>55</v>
      </c>
    </row>
    <row r="1864" spans="4:5" x14ac:dyDescent="0.3">
      <c r="D1864" t="s">
        <v>8219</v>
      </c>
      <c r="E1864">
        <v>27</v>
      </c>
    </row>
    <row r="1865" spans="4:5" x14ac:dyDescent="0.3">
      <c r="D1865" t="s">
        <v>8219</v>
      </c>
      <c r="E1865">
        <v>36</v>
      </c>
    </row>
    <row r="1866" spans="4:5" x14ac:dyDescent="0.3">
      <c r="D1866" t="s">
        <v>8219</v>
      </c>
      <c r="E1866">
        <v>19</v>
      </c>
    </row>
    <row r="1867" spans="4:5" x14ac:dyDescent="0.3">
      <c r="D1867" t="s">
        <v>8219</v>
      </c>
      <c r="E1867">
        <v>12</v>
      </c>
    </row>
    <row r="1868" spans="4:5" x14ac:dyDescent="0.3">
      <c r="D1868" t="s">
        <v>8219</v>
      </c>
      <c r="E1868">
        <v>17</v>
      </c>
    </row>
    <row r="1869" spans="4:5" x14ac:dyDescent="0.3">
      <c r="D1869" t="s">
        <v>8219</v>
      </c>
      <c r="E1869">
        <v>114</v>
      </c>
    </row>
    <row r="1870" spans="4:5" x14ac:dyDescent="0.3">
      <c r="D1870" t="s">
        <v>8219</v>
      </c>
      <c r="E1870">
        <v>93</v>
      </c>
    </row>
    <row r="1871" spans="4:5" x14ac:dyDescent="0.3">
      <c r="D1871" t="s">
        <v>8219</v>
      </c>
      <c r="E1871">
        <v>36</v>
      </c>
    </row>
    <row r="1872" spans="4:5" x14ac:dyDescent="0.3">
      <c r="D1872" t="s">
        <v>8219</v>
      </c>
      <c r="E1872">
        <v>61</v>
      </c>
    </row>
    <row r="1873" spans="4:5" x14ac:dyDescent="0.3">
      <c r="D1873" t="s">
        <v>8219</v>
      </c>
      <c r="E1873">
        <v>47</v>
      </c>
    </row>
    <row r="1874" spans="4:5" x14ac:dyDescent="0.3">
      <c r="D1874" t="s">
        <v>8219</v>
      </c>
      <c r="E1874">
        <v>17</v>
      </c>
    </row>
    <row r="1875" spans="4:5" x14ac:dyDescent="0.3">
      <c r="D1875" t="s">
        <v>8219</v>
      </c>
      <c r="E1875">
        <v>63</v>
      </c>
    </row>
    <row r="1876" spans="4:5" x14ac:dyDescent="0.3">
      <c r="D1876" t="s">
        <v>8219</v>
      </c>
      <c r="E1876">
        <v>9</v>
      </c>
    </row>
    <row r="1877" spans="4:5" x14ac:dyDescent="0.3">
      <c r="D1877" t="s">
        <v>8219</v>
      </c>
      <c r="E1877">
        <v>30</v>
      </c>
    </row>
    <row r="1878" spans="4:5" x14ac:dyDescent="0.3">
      <c r="D1878" t="s">
        <v>8219</v>
      </c>
      <c r="E1878">
        <v>23</v>
      </c>
    </row>
    <row r="1879" spans="4:5" x14ac:dyDescent="0.3">
      <c r="D1879" t="s">
        <v>8219</v>
      </c>
      <c r="E1879">
        <v>33</v>
      </c>
    </row>
    <row r="1880" spans="4:5" x14ac:dyDescent="0.3">
      <c r="D1880" t="s">
        <v>8219</v>
      </c>
      <c r="E1880">
        <v>39</v>
      </c>
    </row>
    <row r="1881" spans="4:5" x14ac:dyDescent="0.3">
      <c r="D1881" t="s">
        <v>8219</v>
      </c>
      <c r="E1881">
        <v>17</v>
      </c>
    </row>
    <row r="1882" spans="4:5" x14ac:dyDescent="0.3">
      <c r="D1882" t="s">
        <v>8219</v>
      </c>
      <c r="E1882">
        <v>6</v>
      </c>
    </row>
    <row r="1883" spans="4:5" x14ac:dyDescent="0.3">
      <c r="D1883" t="s">
        <v>8219</v>
      </c>
      <c r="E1883">
        <v>39</v>
      </c>
    </row>
    <row r="1884" spans="4:5" x14ac:dyDescent="0.3">
      <c r="D1884" t="s">
        <v>8219</v>
      </c>
      <c r="E1884">
        <v>57</v>
      </c>
    </row>
    <row r="1885" spans="4:5" x14ac:dyDescent="0.3">
      <c r="D1885" t="s">
        <v>8219</v>
      </c>
      <c r="E1885">
        <v>56</v>
      </c>
    </row>
    <row r="1886" spans="4:5" x14ac:dyDescent="0.3">
      <c r="D1886" t="s">
        <v>8219</v>
      </c>
      <c r="E1886">
        <v>13</v>
      </c>
    </row>
    <row r="1887" spans="4:5" x14ac:dyDescent="0.3">
      <c r="D1887" t="s">
        <v>8219</v>
      </c>
      <c r="E1887">
        <v>95</v>
      </c>
    </row>
    <row r="1888" spans="4:5" x14ac:dyDescent="0.3">
      <c r="D1888" t="s">
        <v>8219</v>
      </c>
      <c r="E1888">
        <v>80</v>
      </c>
    </row>
    <row r="1889" spans="4:5" x14ac:dyDescent="0.3">
      <c r="D1889" t="s">
        <v>8219</v>
      </c>
      <c r="E1889">
        <v>133</v>
      </c>
    </row>
    <row r="1890" spans="4:5" x14ac:dyDescent="0.3">
      <c r="D1890" t="s">
        <v>8219</v>
      </c>
      <c r="E1890">
        <v>44</v>
      </c>
    </row>
    <row r="1891" spans="4:5" x14ac:dyDescent="0.3">
      <c r="D1891" t="s">
        <v>8219</v>
      </c>
      <c r="E1891">
        <v>30</v>
      </c>
    </row>
    <row r="1892" spans="4:5" x14ac:dyDescent="0.3">
      <c r="D1892" t="s">
        <v>8219</v>
      </c>
      <c r="E1892">
        <v>56</v>
      </c>
    </row>
    <row r="1893" spans="4:5" x14ac:dyDescent="0.3">
      <c r="D1893" t="s">
        <v>8219</v>
      </c>
      <c r="E1893">
        <v>66</v>
      </c>
    </row>
    <row r="1894" spans="4:5" x14ac:dyDescent="0.3">
      <c r="D1894" t="s">
        <v>8219</v>
      </c>
      <c r="E1894">
        <v>29</v>
      </c>
    </row>
    <row r="1895" spans="4:5" x14ac:dyDescent="0.3">
      <c r="D1895" t="s">
        <v>8219</v>
      </c>
      <c r="E1895">
        <v>72</v>
      </c>
    </row>
    <row r="1896" spans="4:5" x14ac:dyDescent="0.3">
      <c r="D1896" t="s">
        <v>8219</v>
      </c>
      <c r="E1896">
        <v>27</v>
      </c>
    </row>
    <row r="1897" spans="4:5" x14ac:dyDescent="0.3">
      <c r="D1897" t="s">
        <v>8219</v>
      </c>
      <c r="E1897">
        <v>10</v>
      </c>
    </row>
    <row r="1898" spans="4:5" x14ac:dyDescent="0.3">
      <c r="D1898" t="s">
        <v>8219</v>
      </c>
      <c r="E1898">
        <v>35</v>
      </c>
    </row>
    <row r="1899" spans="4:5" x14ac:dyDescent="0.3">
      <c r="D1899" t="s">
        <v>8219</v>
      </c>
      <c r="E1899">
        <v>29</v>
      </c>
    </row>
    <row r="1900" spans="4:5" x14ac:dyDescent="0.3">
      <c r="D1900" t="s">
        <v>8219</v>
      </c>
      <c r="E1900">
        <v>13</v>
      </c>
    </row>
    <row r="1901" spans="4:5" x14ac:dyDescent="0.3">
      <c r="D1901" t="s">
        <v>8219</v>
      </c>
      <c r="E1901">
        <v>72</v>
      </c>
    </row>
    <row r="1902" spans="4:5" x14ac:dyDescent="0.3">
      <c r="D1902" t="s">
        <v>8219</v>
      </c>
      <c r="E1902">
        <v>78</v>
      </c>
    </row>
    <row r="1903" spans="4:5" x14ac:dyDescent="0.3">
      <c r="D1903" t="s">
        <v>8219</v>
      </c>
      <c r="E1903">
        <v>49</v>
      </c>
    </row>
    <row r="1904" spans="4:5" x14ac:dyDescent="0.3">
      <c r="D1904" t="s">
        <v>8219</v>
      </c>
      <c r="E1904">
        <v>42</v>
      </c>
    </row>
    <row r="1905" spans="4:5" x14ac:dyDescent="0.3">
      <c r="D1905" t="s">
        <v>8219</v>
      </c>
      <c r="E1905">
        <v>35</v>
      </c>
    </row>
    <row r="1906" spans="4:5" x14ac:dyDescent="0.3">
      <c r="D1906" t="s">
        <v>8219</v>
      </c>
      <c r="E1906">
        <v>42</v>
      </c>
    </row>
    <row r="1907" spans="4:5" x14ac:dyDescent="0.3">
      <c r="D1907" t="s">
        <v>8219</v>
      </c>
      <c r="E1907">
        <v>42</v>
      </c>
    </row>
    <row r="1908" spans="4:5" x14ac:dyDescent="0.3">
      <c r="D1908" t="s">
        <v>8219</v>
      </c>
      <c r="E1908">
        <v>31</v>
      </c>
    </row>
    <row r="1909" spans="4:5" x14ac:dyDescent="0.3">
      <c r="D1909" t="s">
        <v>8219</v>
      </c>
      <c r="E1909">
        <v>38</v>
      </c>
    </row>
    <row r="1910" spans="4:5" x14ac:dyDescent="0.3">
      <c r="D1910" t="s">
        <v>8219</v>
      </c>
      <c r="E1910">
        <v>8</v>
      </c>
    </row>
    <row r="1911" spans="4:5" x14ac:dyDescent="0.3">
      <c r="D1911" t="s">
        <v>8219</v>
      </c>
      <c r="E1911">
        <v>39</v>
      </c>
    </row>
    <row r="1912" spans="4:5" x14ac:dyDescent="0.3">
      <c r="D1912" t="s">
        <v>8219</v>
      </c>
      <c r="E1912">
        <v>29</v>
      </c>
    </row>
    <row r="1913" spans="4:5" x14ac:dyDescent="0.3">
      <c r="D1913" t="s">
        <v>8219</v>
      </c>
      <c r="E1913">
        <v>72</v>
      </c>
    </row>
    <row r="1914" spans="4:5" x14ac:dyDescent="0.3">
      <c r="D1914" t="s">
        <v>8219</v>
      </c>
      <c r="E1914">
        <v>15</v>
      </c>
    </row>
    <row r="1915" spans="4:5" x14ac:dyDescent="0.3">
      <c r="D1915" t="s">
        <v>8219</v>
      </c>
      <c r="E1915">
        <v>33</v>
      </c>
    </row>
    <row r="1916" spans="4:5" x14ac:dyDescent="0.3">
      <c r="D1916" t="s">
        <v>8219</v>
      </c>
      <c r="E1916">
        <v>15</v>
      </c>
    </row>
    <row r="1917" spans="4:5" x14ac:dyDescent="0.3">
      <c r="D1917" t="s">
        <v>8219</v>
      </c>
      <c r="E1917">
        <v>19</v>
      </c>
    </row>
    <row r="1918" spans="4:5" x14ac:dyDescent="0.3">
      <c r="D1918" t="s">
        <v>8219</v>
      </c>
      <c r="E1918">
        <v>17</v>
      </c>
    </row>
    <row r="1919" spans="4:5" x14ac:dyDescent="0.3">
      <c r="D1919" t="s">
        <v>8219</v>
      </c>
      <c r="E1919">
        <v>44</v>
      </c>
    </row>
    <row r="1920" spans="4:5" x14ac:dyDescent="0.3">
      <c r="D1920" t="s">
        <v>8219</v>
      </c>
      <c r="E1920">
        <v>10</v>
      </c>
    </row>
    <row r="1921" spans="4:5" x14ac:dyDescent="0.3">
      <c r="D1921" t="s">
        <v>8219</v>
      </c>
      <c r="E1921">
        <v>46</v>
      </c>
    </row>
    <row r="1922" spans="4:5" x14ac:dyDescent="0.3">
      <c r="D1922" t="s">
        <v>8219</v>
      </c>
      <c r="E1922">
        <v>11</v>
      </c>
    </row>
    <row r="1923" spans="4:5" x14ac:dyDescent="0.3">
      <c r="D1923" t="s">
        <v>8219</v>
      </c>
      <c r="E1923">
        <v>13</v>
      </c>
    </row>
    <row r="1924" spans="4:5" x14ac:dyDescent="0.3">
      <c r="D1924" t="s">
        <v>8219</v>
      </c>
      <c r="E1924">
        <v>33</v>
      </c>
    </row>
    <row r="1925" spans="4:5" x14ac:dyDescent="0.3">
      <c r="D1925" t="s">
        <v>8219</v>
      </c>
      <c r="E1925">
        <v>28</v>
      </c>
    </row>
    <row r="1926" spans="4:5" x14ac:dyDescent="0.3">
      <c r="D1926" t="s">
        <v>8219</v>
      </c>
      <c r="E1926">
        <v>21</v>
      </c>
    </row>
    <row r="1927" spans="4:5" x14ac:dyDescent="0.3">
      <c r="D1927" t="s">
        <v>8219</v>
      </c>
      <c r="E1927">
        <v>13</v>
      </c>
    </row>
    <row r="1928" spans="4:5" x14ac:dyDescent="0.3">
      <c r="D1928" t="s">
        <v>8219</v>
      </c>
      <c r="E1928">
        <v>34</v>
      </c>
    </row>
    <row r="1929" spans="4:5" x14ac:dyDescent="0.3">
      <c r="D1929" t="s">
        <v>8219</v>
      </c>
      <c r="E1929">
        <v>80</v>
      </c>
    </row>
    <row r="1930" spans="4:5" x14ac:dyDescent="0.3">
      <c r="D1930" t="s">
        <v>8219</v>
      </c>
      <c r="E1930">
        <v>74</v>
      </c>
    </row>
    <row r="1931" spans="4:5" x14ac:dyDescent="0.3">
      <c r="D1931" t="s">
        <v>8219</v>
      </c>
      <c r="E1931">
        <v>7</v>
      </c>
    </row>
    <row r="1932" spans="4:5" x14ac:dyDescent="0.3">
      <c r="D1932" t="s">
        <v>8219</v>
      </c>
      <c r="E1932">
        <v>34</v>
      </c>
    </row>
    <row r="1933" spans="4:5" x14ac:dyDescent="0.3">
      <c r="D1933" t="s">
        <v>8219</v>
      </c>
      <c r="E1933">
        <v>86</v>
      </c>
    </row>
    <row r="1934" spans="4:5" x14ac:dyDescent="0.3">
      <c r="D1934" t="s">
        <v>8219</v>
      </c>
      <c r="E1934">
        <v>37</v>
      </c>
    </row>
    <row r="1935" spans="4:5" x14ac:dyDescent="0.3">
      <c r="D1935" t="s">
        <v>8219</v>
      </c>
      <c r="E1935">
        <v>18</v>
      </c>
    </row>
    <row r="1936" spans="4:5" x14ac:dyDescent="0.3">
      <c r="D1936" t="s">
        <v>8219</v>
      </c>
      <c r="E1936">
        <v>22</v>
      </c>
    </row>
    <row r="1937" spans="4:5" x14ac:dyDescent="0.3">
      <c r="D1937" t="s">
        <v>8219</v>
      </c>
      <c r="E1937">
        <v>26</v>
      </c>
    </row>
    <row r="1938" spans="4:5" x14ac:dyDescent="0.3">
      <c r="D1938" t="s">
        <v>8219</v>
      </c>
      <c r="E1938">
        <v>27</v>
      </c>
    </row>
    <row r="1939" spans="4:5" x14ac:dyDescent="0.3">
      <c r="D1939" t="s">
        <v>8219</v>
      </c>
      <c r="E1939">
        <v>8</v>
      </c>
    </row>
    <row r="1940" spans="4:5" x14ac:dyDescent="0.3">
      <c r="D1940" t="s">
        <v>8219</v>
      </c>
      <c r="E1940">
        <v>204</v>
      </c>
    </row>
    <row r="1941" spans="4:5" x14ac:dyDescent="0.3">
      <c r="D1941" t="s">
        <v>8219</v>
      </c>
      <c r="E1941">
        <v>46</v>
      </c>
    </row>
    <row r="1942" spans="4:5" x14ac:dyDescent="0.3">
      <c r="D1942" t="s">
        <v>8219</v>
      </c>
      <c r="E1942">
        <v>17</v>
      </c>
    </row>
    <row r="1943" spans="4:5" x14ac:dyDescent="0.3">
      <c r="D1943" t="s">
        <v>8219</v>
      </c>
      <c r="E1943">
        <v>28</v>
      </c>
    </row>
    <row r="1944" spans="4:5" x14ac:dyDescent="0.3">
      <c r="D1944" t="s">
        <v>8219</v>
      </c>
      <c r="E1944">
        <v>83</v>
      </c>
    </row>
    <row r="1945" spans="4:5" x14ac:dyDescent="0.3">
      <c r="D1945" t="s">
        <v>8219</v>
      </c>
      <c r="E1945">
        <v>13</v>
      </c>
    </row>
    <row r="1946" spans="4:5" x14ac:dyDescent="0.3">
      <c r="D1946" t="s">
        <v>8219</v>
      </c>
      <c r="E1946">
        <v>8</v>
      </c>
    </row>
    <row r="1947" spans="4:5" x14ac:dyDescent="0.3">
      <c r="D1947" t="s">
        <v>8219</v>
      </c>
      <c r="E1947">
        <v>32</v>
      </c>
    </row>
    <row r="1948" spans="4:5" x14ac:dyDescent="0.3">
      <c r="D1948" t="s">
        <v>8219</v>
      </c>
      <c r="E1948">
        <v>85</v>
      </c>
    </row>
    <row r="1949" spans="4:5" x14ac:dyDescent="0.3">
      <c r="D1949" t="s">
        <v>8219</v>
      </c>
      <c r="E1949">
        <v>29</v>
      </c>
    </row>
    <row r="1950" spans="4:5" x14ac:dyDescent="0.3">
      <c r="D1950" t="s">
        <v>8219</v>
      </c>
      <c r="E1950">
        <v>24</v>
      </c>
    </row>
    <row r="1951" spans="4:5" x14ac:dyDescent="0.3">
      <c r="D1951" t="s">
        <v>8219</v>
      </c>
      <c r="E1951">
        <v>8</v>
      </c>
    </row>
    <row r="1952" spans="4:5" x14ac:dyDescent="0.3">
      <c r="D1952" t="s">
        <v>8219</v>
      </c>
      <c r="E1952">
        <v>19</v>
      </c>
    </row>
    <row r="1953" spans="4:5" x14ac:dyDescent="0.3">
      <c r="D1953" t="s">
        <v>8219</v>
      </c>
      <c r="E1953">
        <v>336</v>
      </c>
    </row>
    <row r="1954" spans="4:5" x14ac:dyDescent="0.3">
      <c r="D1954" t="s">
        <v>8219</v>
      </c>
      <c r="E1954">
        <v>13</v>
      </c>
    </row>
    <row r="1955" spans="4:5" x14ac:dyDescent="0.3">
      <c r="D1955" t="s">
        <v>8219</v>
      </c>
      <c r="E1955">
        <v>42</v>
      </c>
    </row>
    <row r="1956" spans="4:5" x14ac:dyDescent="0.3">
      <c r="D1956" t="s">
        <v>8219</v>
      </c>
      <c r="E1956">
        <v>64</v>
      </c>
    </row>
    <row r="1957" spans="4:5" x14ac:dyDescent="0.3">
      <c r="D1957" t="s">
        <v>8219</v>
      </c>
      <c r="E1957">
        <v>25</v>
      </c>
    </row>
    <row r="1958" spans="4:5" x14ac:dyDescent="0.3">
      <c r="D1958" t="s">
        <v>8219</v>
      </c>
      <c r="E1958">
        <v>20</v>
      </c>
    </row>
    <row r="1959" spans="4:5" x14ac:dyDescent="0.3">
      <c r="D1959" t="s">
        <v>8219</v>
      </c>
      <c r="E1959">
        <v>104</v>
      </c>
    </row>
    <row r="1960" spans="4:5" x14ac:dyDescent="0.3">
      <c r="D1960" t="s">
        <v>8219</v>
      </c>
      <c r="E1960">
        <v>53</v>
      </c>
    </row>
    <row r="1961" spans="4:5" x14ac:dyDescent="0.3">
      <c r="D1961" t="s">
        <v>8219</v>
      </c>
      <c r="E1961">
        <v>14</v>
      </c>
    </row>
    <row r="1962" spans="4:5" x14ac:dyDescent="0.3">
      <c r="D1962" t="s">
        <v>8219</v>
      </c>
      <c r="E1962">
        <v>20</v>
      </c>
    </row>
    <row r="1963" spans="4:5" x14ac:dyDescent="0.3">
      <c r="D1963" t="s">
        <v>8219</v>
      </c>
      <c r="E1963">
        <v>558</v>
      </c>
    </row>
    <row r="1964" spans="4:5" x14ac:dyDescent="0.3">
      <c r="D1964" t="s">
        <v>8219</v>
      </c>
      <c r="E1964">
        <v>22</v>
      </c>
    </row>
    <row r="1965" spans="4:5" x14ac:dyDescent="0.3">
      <c r="D1965" t="s">
        <v>8219</v>
      </c>
      <c r="E1965">
        <v>24</v>
      </c>
    </row>
    <row r="1966" spans="4:5" x14ac:dyDescent="0.3">
      <c r="D1966" t="s">
        <v>8219</v>
      </c>
      <c r="E1966">
        <v>74</v>
      </c>
    </row>
    <row r="1967" spans="4:5" x14ac:dyDescent="0.3">
      <c r="D1967" t="s">
        <v>8219</v>
      </c>
      <c r="E1967">
        <v>54</v>
      </c>
    </row>
    <row r="1968" spans="4:5" x14ac:dyDescent="0.3">
      <c r="D1968" t="s">
        <v>8219</v>
      </c>
      <c r="E1968">
        <v>31</v>
      </c>
    </row>
    <row r="1969" spans="4:5" x14ac:dyDescent="0.3">
      <c r="D1969" t="s">
        <v>8219</v>
      </c>
      <c r="E1969">
        <v>25</v>
      </c>
    </row>
    <row r="1970" spans="4:5" x14ac:dyDescent="0.3">
      <c r="D1970" t="s">
        <v>8219</v>
      </c>
      <c r="E1970">
        <v>17</v>
      </c>
    </row>
    <row r="1971" spans="4:5" x14ac:dyDescent="0.3">
      <c r="D1971" t="s">
        <v>8219</v>
      </c>
      <c r="E1971">
        <v>12</v>
      </c>
    </row>
    <row r="1972" spans="4:5" x14ac:dyDescent="0.3">
      <c r="D1972" t="s">
        <v>8219</v>
      </c>
      <c r="E1972">
        <v>38</v>
      </c>
    </row>
    <row r="1973" spans="4:5" x14ac:dyDescent="0.3">
      <c r="D1973" t="s">
        <v>8219</v>
      </c>
      <c r="E1973">
        <v>41</v>
      </c>
    </row>
    <row r="1974" spans="4:5" x14ac:dyDescent="0.3">
      <c r="D1974" t="s">
        <v>8219</v>
      </c>
      <c r="E1974">
        <v>19</v>
      </c>
    </row>
    <row r="1975" spans="4:5" x14ac:dyDescent="0.3">
      <c r="D1975" t="s">
        <v>8219</v>
      </c>
      <c r="E1975">
        <v>41</v>
      </c>
    </row>
    <row r="1976" spans="4:5" x14ac:dyDescent="0.3">
      <c r="D1976" t="s">
        <v>8219</v>
      </c>
      <c r="E1976">
        <v>26</v>
      </c>
    </row>
    <row r="1977" spans="4:5" x14ac:dyDescent="0.3">
      <c r="D1977" t="s">
        <v>8219</v>
      </c>
      <c r="E1977">
        <v>25</v>
      </c>
    </row>
    <row r="1978" spans="4:5" x14ac:dyDescent="0.3">
      <c r="D1978" t="s">
        <v>8219</v>
      </c>
      <c r="E1978">
        <v>9</v>
      </c>
    </row>
    <row r="1979" spans="4:5" x14ac:dyDescent="0.3">
      <c r="D1979" t="s">
        <v>8219</v>
      </c>
      <c r="E1979">
        <v>78</v>
      </c>
    </row>
    <row r="1980" spans="4:5" x14ac:dyDescent="0.3">
      <c r="D1980" t="s">
        <v>8219</v>
      </c>
      <c r="E1980">
        <v>45</v>
      </c>
    </row>
    <row r="1981" spans="4:5" x14ac:dyDescent="0.3">
      <c r="D1981" t="s">
        <v>8219</v>
      </c>
      <c r="E1981">
        <v>102</v>
      </c>
    </row>
    <row r="1982" spans="4:5" x14ac:dyDescent="0.3">
      <c r="D1982" t="s">
        <v>8219</v>
      </c>
      <c r="E1982">
        <v>5</v>
      </c>
    </row>
    <row r="1983" spans="4:5" x14ac:dyDescent="0.3">
      <c r="D1983" t="s">
        <v>8219</v>
      </c>
      <c r="E1983">
        <v>27</v>
      </c>
    </row>
    <row r="1984" spans="4:5" x14ac:dyDescent="0.3">
      <c r="D1984" t="s">
        <v>8219</v>
      </c>
      <c r="E1984">
        <v>37</v>
      </c>
    </row>
    <row r="1985" spans="4:5" x14ac:dyDescent="0.3">
      <c r="D1985" t="s">
        <v>8219</v>
      </c>
      <c r="E1985">
        <v>14</v>
      </c>
    </row>
    <row r="1986" spans="4:5" x14ac:dyDescent="0.3">
      <c r="D1986" t="s">
        <v>8219</v>
      </c>
      <c r="E1986">
        <v>27</v>
      </c>
    </row>
    <row r="1987" spans="4:5" x14ac:dyDescent="0.3">
      <c r="D1987" t="s">
        <v>8219</v>
      </c>
      <c r="E1987">
        <v>45</v>
      </c>
    </row>
    <row r="1988" spans="4:5" x14ac:dyDescent="0.3">
      <c r="D1988" t="s">
        <v>8219</v>
      </c>
      <c r="E1988">
        <v>49</v>
      </c>
    </row>
    <row r="1989" spans="4:5" x14ac:dyDescent="0.3">
      <c r="D1989" t="s">
        <v>8219</v>
      </c>
      <c r="E1989">
        <v>24</v>
      </c>
    </row>
    <row r="1990" spans="4:5" x14ac:dyDescent="0.3">
      <c r="D1990" t="s">
        <v>8219</v>
      </c>
      <c r="E1990">
        <v>112</v>
      </c>
    </row>
    <row r="1991" spans="4:5" x14ac:dyDescent="0.3">
      <c r="D1991" t="s">
        <v>8219</v>
      </c>
      <c r="E1991">
        <v>23</v>
      </c>
    </row>
    <row r="1992" spans="4:5" x14ac:dyDescent="0.3">
      <c r="D1992" t="s">
        <v>8219</v>
      </c>
      <c r="E1992">
        <v>54</v>
      </c>
    </row>
    <row r="1993" spans="4:5" x14ac:dyDescent="0.3">
      <c r="D1993" t="s">
        <v>8219</v>
      </c>
      <c r="E1993">
        <v>28</v>
      </c>
    </row>
    <row r="1994" spans="4:5" x14ac:dyDescent="0.3">
      <c r="D1994" t="s">
        <v>8219</v>
      </c>
      <c r="E1994">
        <v>11</v>
      </c>
    </row>
    <row r="1995" spans="4:5" x14ac:dyDescent="0.3">
      <c r="D1995" t="s">
        <v>8219</v>
      </c>
      <c r="E1995">
        <v>62</v>
      </c>
    </row>
    <row r="1996" spans="4:5" x14ac:dyDescent="0.3">
      <c r="D1996" t="s">
        <v>8219</v>
      </c>
      <c r="E1996">
        <v>73</v>
      </c>
    </row>
    <row r="1997" spans="4:5" x14ac:dyDescent="0.3">
      <c r="D1997" t="s">
        <v>8219</v>
      </c>
      <c r="E1997">
        <v>18</v>
      </c>
    </row>
    <row r="1998" spans="4:5" x14ac:dyDescent="0.3">
      <c r="D1998" t="s">
        <v>8219</v>
      </c>
      <c r="E1998">
        <v>35</v>
      </c>
    </row>
    <row r="1999" spans="4:5" x14ac:dyDescent="0.3">
      <c r="D1999" t="s">
        <v>8219</v>
      </c>
      <c r="E1999">
        <v>43</v>
      </c>
    </row>
    <row r="2000" spans="4:5" x14ac:dyDescent="0.3">
      <c r="D2000" t="s">
        <v>8219</v>
      </c>
      <c r="E2000">
        <v>36</v>
      </c>
    </row>
    <row r="2001" spans="4:5" x14ac:dyDescent="0.3">
      <c r="D2001" t="s">
        <v>8219</v>
      </c>
      <c r="E2001">
        <v>62</v>
      </c>
    </row>
    <row r="2002" spans="4:5" x14ac:dyDescent="0.3">
      <c r="D2002" t="s">
        <v>8219</v>
      </c>
      <c r="E2002">
        <v>15</v>
      </c>
    </row>
    <row r="2003" spans="4:5" x14ac:dyDescent="0.3">
      <c r="D2003" t="s">
        <v>8219</v>
      </c>
      <c r="E2003">
        <v>33</v>
      </c>
    </row>
    <row r="2004" spans="4:5" x14ac:dyDescent="0.3">
      <c r="D2004" t="s">
        <v>8219</v>
      </c>
      <c r="E2004">
        <v>27</v>
      </c>
    </row>
    <row r="2005" spans="4:5" x14ac:dyDescent="0.3">
      <c r="D2005" t="s">
        <v>8219</v>
      </c>
      <c r="E2005">
        <v>17</v>
      </c>
    </row>
    <row r="2006" spans="4:5" x14ac:dyDescent="0.3">
      <c r="D2006" t="s">
        <v>8219</v>
      </c>
      <c r="E2006">
        <v>4</v>
      </c>
    </row>
    <row r="2007" spans="4:5" x14ac:dyDescent="0.3">
      <c r="D2007" t="s">
        <v>8219</v>
      </c>
      <c r="E2007">
        <v>53</v>
      </c>
    </row>
    <row r="2008" spans="4:5" x14ac:dyDescent="0.3">
      <c r="D2008" t="s">
        <v>8219</v>
      </c>
      <c r="E2008">
        <v>49</v>
      </c>
    </row>
    <row r="2009" spans="4:5" x14ac:dyDescent="0.3">
      <c r="D2009" t="s">
        <v>8219</v>
      </c>
      <c r="E2009">
        <v>57</v>
      </c>
    </row>
    <row r="2010" spans="4:5" x14ac:dyDescent="0.3">
      <c r="D2010" t="s">
        <v>8219</v>
      </c>
      <c r="E2010">
        <v>69</v>
      </c>
    </row>
    <row r="2011" spans="4:5" x14ac:dyDescent="0.3">
      <c r="D2011" t="s">
        <v>8219</v>
      </c>
      <c r="E2011">
        <v>15</v>
      </c>
    </row>
    <row r="2012" spans="4:5" x14ac:dyDescent="0.3">
      <c r="D2012" t="s">
        <v>8219</v>
      </c>
      <c r="E2012">
        <v>64</v>
      </c>
    </row>
    <row r="2013" spans="4:5" x14ac:dyDescent="0.3">
      <c r="D2013" t="s">
        <v>8219</v>
      </c>
      <c r="E2013">
        <v>20</v>
      </c>
    </row>
    <row r="2014" spans="4:5" x14ac:dyDescent="0.3">
      <c r="D2014" t="s">
        <v>8219</v>
      </c>
      <c r="E2014">
        <v>27</v>
      </c>
    </row>
    <row r="2015" spans="4:5" x14ac:dyDescent="0.3">
      <c r="D2015" t="s">
        <v>8219</v>
      </c>
      <c r="E2015">
        <v>21</v>
      </c>
    </row>
    <row r="2016" spans="4:5" x14ac:dyDescent="0.3">
      <c r="D2016" t="s">
        <v>8219</v>
      </c>
      <c r="E2016">
        <v>31</v>
      </c>
    </row>
    <row r="2017" spans="4:5" x14ac:dyDescent="0.3">
      <c r="D2017" t="s">
        <v>8219</v>
      </c>
      <c r="E2017">
        <v>51</v>
      </c>
    </row>
    <row r="2018" spans="4:5" x14ac:dyDescent="0.3">
      <c r="D2018" t="s">
        <v>8219</v>
      </c>
      <c r="E2018">
        <v>57</v>
      </c>
    </row>
    <row r="2019" spans="4:5" x14ac:dyDescent="0.3">
      <c r="D2019" t="s">
        <v>8219</v>
      </c>
      <c r="E2019">
        <v>20</v>
      </c>
    </row>
    <row r="2020" spans="4:5" x14ac:dyDescent="0.3">
      <c r="D2020" t="s">
        <v>8219</v>
      </c>
      <c r="E2020">
        <v>71</v>
      </c>
    </row>
    <row r="2021" spans="4:5" x14ac:dyDescent="0.3">
      <c r="D2021" t="s">
        <v>8219</v>
      </c>
      <c r="E2021">
        <v>72</v>
      </c>
    </row>
    <row r="2022" spans="4:5" x14ac:dyDescent="0.3">
      <c r="D2022" t="s">
        <v>8219</v>
      </c>
      <c r="E2022">
        <v>45</v>
      </c>
    </row>
    <row r="2023" spans="4:5" x14ac:dyDescent="0.3">
      <c r="D2023" t="s">
        <v>8219</v>
      </c>
      <c r="E2023">
        <v>51</v>
      </c>
    </row>
    <row r="2024" spans="4:5" x14ac:dyDescent="0.3">
      <c r="D2024" t="s">
        <v>8219</v>
      </c>
      <c r="E2024">
        <v>56</v>
      </c>
    </row>
    <row r="2025" spans="4:5" x14ac:dyDescent="0.3">
      <c r="D2025" t="s">
        <v>8219</v>
      </c>
      <c r="E2025">
        <v>17</v>
      </c>
    </row>
    <row r="2026" spans="4:5" x14ac:dyDescent="0.3">
      <c r="D2026" t="s">
        <v>8219</v>
      </c>
      <c r="E2026">
        <v>197</v>
      </c>
    </row>
    <row r="2027" spans="4:5" x14ac:dyDescent="0.3">
      <c r="D2027" t="s">
        <v>8219</v>
      </c>
      <c r="E2027">
        <v>70</v>
      </c>
    </row>
    <row r="2028" spans="4:5" x14ac:dyDescent="0.3">
      <c r="D2028" t="s">
        <v>8219</v>
      </c>
      <c r="E2028">
        <v>21</v>
      </c>
    </row>
    <row r="2029" spans="4:5" x14ac:dyDescent="0.3">
      <c r="D2029" t="s">
        <v>8219</v>
      </c>
      <c r="E2029">
        <v>34</v>
      </c>
    </row>
    <row r="2030" spans="4:5" x14ac:dyDescent="0.3">
      <c r="D2030" t="s">
        <v>8219</v>
      </c>
      <c r="E2030">
        <v>39</v>
      </c>
    </row>
    <row r="2031" spans="4:5" x14ac:dyDescent="0.3">
      <c r="D2031" t="s">
        <v>8219</v>
      </c>
      <c r="E2031">
        <v>78</v>
      </c>
    </row>
    <row r="2032" spans="4:5" x14ac:dyDescent="0.3">
      <c r="D2032" t="s">
        <v>8219</v>
      </c>
      <c r="E2032">
        <v>48</v>
      </c>
    </row>
    <row r="2033" spans="4:5" x14ac:dyDescent="0.3">
      <c r="D2033" t="s">
        <v>8219</v>
      </c>
      <c r="E2033">
        <v>29</v>
      </c>
    </row>
    <row r="2034" spans="4:5" x14ac:dyDescent="0.3">
      <c r="D2034" t="s">
        <v>8219</v>
      </c>
      <c r="E2034">
        <v>73</v>
      </c>
    </row>
    <row r="2035" spans="4:5" x14ac:dyDescent="0.3">
      <c r="D2035" t="s">
        <v>8219</v>
      </c>
      <c r="E2035">
        <v>8</v>
      </c>
    </row>
    <row r="2036" spans="4:5" x14ac:dyDescent="0.3">
      <c r="D2036" t="s">
        <v>8219</v>
      </c>
      <c r="E2036">
        <v>17</v>
      </c>
    </row>
    <row r="2037" spans="4:5" x14ac:dyDescent="0.3">
      <c r="D2037" t="s">
        <v>8219</v>
      </c>
      <c r="E2037">
        <v>9</v>
      </c>
    </row>
    <row r="2038" spans="4:5" x14ac:dyDescent="0.3">
      <c r="D2038" t="s">
        <v>8219</v>
      </c>
      <c r="E2038">
        <v>17</v>
      </c>
    </row>
    <row r="2039" spans="4:5" x14ac:dyDescent="0.3">
      <c r="D2039" t="s">
        <v>8219</v>
      </c>
      <c r="E2039">
        <v>33</v>
      </c>
    </row>
    <row r="2040" spans="4:5" x14ac:dyDescent="0.3">
      <c r="D2040" t="s">
        <v>8219</v>
      </c>
      <c r="E2040">
        <v>38</v>
      </c>
    </row>
    <row r="2041" spans="4:5" x14ac:dyDescent="0.3">
      <c r="D2041" t="s">
        <v>8219</v>
      </c>
      <c r="E2041">
        <v>79</v>
      </c>
    </row>
    <row r="2042" spans="4:5" x14ac:dyDescent="0.3">
      <c r="D2042" t="s">
        <v>8219</v>
      </c>
      <c r="E2042">
        <v>46</v>
      </c>
    </row>
    <row r="2043" spans="4:5" x14ac:dyDescent="0.3">
      <c r="D2043" t="s">
        <v>8219</v>
      </c>
      <c r="E2043">
        <v>20</v>
      </c>
    </row>
    <row r="2044" spans="4:5" x14ac:dyDescent="0.3">
      <c r="D2044" t="s">
        <v>8219</v>
      </c>
      <c r="E2044">
        <v>20</v>
      </c>
    </row>
    <row r="2045" spans="4:5" x14ac:dyDescent="0.3">
      <c r="D2045" t="s">
        <v>8219</v>
      </c>
      <c r="E2045">
        <v>13</v>
      </c>
    </row>
    <row r="2046" spans="4:5" x14ac:dyDescent="0.3">
      <c r="D2046" t="s">
        <v>8219</v>
      </c>
      <c r="E2046">
        <v>22</v>
      </c>
    </row>
    <row r="2047" spans="4:5" x14ac:dyDescent="0.3">
      <c r="D2047" t="s">
        <v>8219</v>
      </c>
      <c r="E2047">
        <v>36</v>
      </c>
    </row>
    <row r="2048" spans="4:5" x14ac:dyDescent="0.3">
      <c r="D2048" t="s">
        <v>8219</v>
      </c>
      <c r="E2048">
        <v>40</v>
      </c>
    </row>
    <row r="2049" spans="4:5" x14ac:dyDescent="0.3">
      <c r="D2049" t="s">
        <v>8219</v>
      </c>
      <c r="E2049">
        <v>9</v>
      </c>
    </row>
    <row r="2050" spans="4:5" x14ac:dyDescent="0.3">
      <c r="D2050" t="s">
        <v>8219</v>
      </c>
      <c r="E2050">
        <v>19</v>
      </c>
    </row>
    <row r="2051" spans="4:5" x14ac:dyDescent="0.3">
      <c r="D2051" t="s">
        <v>8219</v>
      </c>
      <c r="E2051">
        <v>14</v>
      </c>
    </row>
    <row r="2052" spans="4:5" x14ac:dyDescent="0.3">
      <c r="D2052" t="s">
        <v>8219</v>
      </c>
      <c r="E2052">
        <v>38</v>
      </c>
    </row>
    <row r="2053" spans="4:5" x14ac:dyDescent="0.3">
      <c r="D2053" t="s">
        <v>8219</v>
      </c>
      <c r="E2053">
        <v>58</v>
      </c>
    </row>
    <row r="2054" spans="4:5" x14ac:dyDescent="0.3">
      <c r="D2054" t="s">
        <v>8219</v>
      </c>
      <c r="E2054">
        <v>28</v>
      </c>
    </row>
    <row r="2055" spans="4:5" x14ac:dyDescent="0.3">
      <c r="D2055" t="s">
        <v>8219</v>
      </c>
      <c r="E2055">
        <v>17</v>
      </c>
    </row>
    <row r="2056" spans="4:5" x14ac:dyDescent="0.3">
      <c r="D2056" t="s">
        <v>8219</v>
      </c>
      <c r="E2056">
        <v>12</v>
      </c>
    </row>
    <row r="2057" spans="4:5" x14ac:dyDescent="0.3">
      <c r="D2057" t="s">
        <v>8219</v>
      </c>
      <c r="E2057">
        <v>40</v>
      </c>
    </row>
    <row r="2058" spans="4:5" x14ac:dyDescent="0.3">
      <c r="D2058" t="s">
        <v>8219</v>
      </c>
      <c r="E2058">
        <v>57</v>
      </c>
    </row>
    <row r="2059" spans="4:5" x14ac:dyDescent="0.3">
      <c r="D2059" t="s">
        <v>8219</v>
      </c>
      <c r="E2059">
        <v>114</v>
      </c>
    </row>
    <row r="2060" spans="4:5" x14ac:dyDescent="0.3">
      <c r="D2060" t="s">
        <v>8219</v>
      </c>
      <c r="E2060">
        <v>31</v>
      </c>
    </row>
    <row r="2061" spans="4:5" x14ac:dyDescent="0.3">
      <c r="D2061" t="s">
        <v>8219</v>
      </c>
      <c r="E2061">
        <v>3</v>
      </c>
    </row>
    <row r="2062" spans="4:5" x14ac:dyDescent="0.3">
      <c r="D2062" t="s">
        <v>8219</v>
      </c>
      <c r="E2062">
        <v>16</v>
      </c>
    </row>
    <row r="2063" spans="4:5" x14ac:dyDescent="0.3">
      <c r="D2063" t="s">
        <v>8219</v>
      </c>
      <c r="E2063">
        <v>199</v>
      </c>
    </row>
    <row r="2064" spans="4:5" x14ac:dyDescent="0.3">
      <c r="D2064" t="s">
        <v>8219</v>
      </c>
      <c r="E2064">
        <v>31</v>
      </c>
    </row>
    <row r="2065" spans="4:5" x14ac:dyDescent="0.3">
      <c r="D2065" t="s">
        <v>8219</v>
      </c>
      <c r="E2065">
        <v>30</v>
      </c>
    </row>
    <row r="2066" spans="4:5" x14ac:dyDescent="0.3">
      <c r="D2066" t="s">
        <v>8219</v>
      </c>
      <c r="E2066">
        <v>34</v>
      </c>
    </row>
    <row r="2067" spans="4:5" x14ac:dyDescent="0.3">
      <c r="D2067" t="s">
        <v>8219</v>
      </c>
      <c r="E2067">
        <v>18</v>
      </c>
    </row>
    <row r="2068" spans="4:5" x14ac:dyDescent="0.3">
      <c r="D2068" t="s">
        <v>8219</v>
      </c>
      <c r="E2068">
        <v>67</v>
      </c>
    </row>
    <row r="2069" spans="4:5" x14ac:dyDescent="0.3">
      <c r="D2069" t="s">
        <v>8219</v>
      </c>
      <c r="E2069">
        <v>66</v>
      </c>
    </row>
    <row r="2070" spans="4:5" x14ac:dyDescent="0.3">
      <c r="D2070" t="s">
        <v>8219</v>
      </c>
      <c r="E2070">
        <v>23</v>
      </c>
    </row>
    <row r="2071" spans="4:5" x14ac:dyDescent="0.3">
      <c r="D2071" t="s">
        <v>8219</v>
      </c>
      <c r="E2071">
        <v>126</v>
      </c>
    </row>
    <row r="2072" spans="4:5" x14ac:dyDescent="0.3">
      <c r="D2072" t="s">
        <v>8219</v>
      </c>
      <c r="E2072">
        <v>6</v>
      </c>
    </row>
    <row r="2073" spans="4:5" x14ac:dyDescent="0.3">
      <c r="D2073" t="s">
        <v>8219</v>
      </c>
      <c r="E2073">
        <v>25</v>
      </c>
    </row>
    <row r="2074" spans="4:5" x14ac:dyDescent="0.3">
      <c r="D2074" t="s">
        <v>8219</v>
      </c>
      <c r="E2074">
        <v>39</v>
      </c>
    </row>
    <row r="2075" spans="4:5" x14ac:dyDescent="0.3">
      <c r="D2075" t="s">
        <v>8219</v>
      </c>
      <c r="E2075">
        <v>62</v>
      </c>
    </row>
    <row r="2076" spans="4:5" x14ac:dyDescent="0.3">
      <c r="D2076" t="s">
        <v>8219</v>
      </c>
      <c r="E2076">
        <v>31</v>
      </c>
    </row>
    <row r="2077" spans="4:5" x14ac:dyDescent="0.3">
      <c r="D2077" t="s">
        <v>8219</v>
      </c>
      <c r="E2077">
        <v>274</v>
      </c>
    </row>
    <row r="2078" spans="4:5" x14ac:dyDescent="0.3">
      <c r="D2078" t="s">
        <v>8219</v>
      </c>
      <c r="E2078">
        <v>17</v>
      </c>
    </row>
    <row r="2079" spans="4:5" x14ac:dyDescent="0.3">
      <c r="D2079" t="s">
        <v>8219</v>
      </c>
      <c r="E2079">
        <v>14</v>
      </c>
    </row>
    <row r="2080" spans="4:5" x14ac:dyDescent="0.3">
      <c r="D2080" t="s">
        <v>8219</v>
      </c>
      <c r="E2080">
        <v>60</v>
      </c>
    </row>
    <row r="2081" spans="4:5" x14ac:dyDescent="0.3">
      <c r="D2081" t="s">
        <v>8219</v>
      </c>
      <c r="E2081">
        <v>33</v>
      </c>
    </row>
    <row r="2082" spans="4:5" x14ac:dyDescent="0.3">
      <c r="D2082" t="s">
        <v>8219</v>
      </c>
      <c r="E2082">
        <v>78</v>
      </c>
    </row>
    <row r="2083" spans="4:5" x14ac:dyDescent="0.3">
      <c r="D2083" t="s">
        <v>8219</v>
      </c>
      <c r="E2083">
        <v>30</v>
      </c>
    </row>
    <row r="2084" spans="4:5" x14ac:dyDescent="0.3">
      <c r="D2084" t="s">
        <v>8219</v>
      </c>
      <c r="E2084">
        <v>136</v>
      </c>
    </row>
    <row r="2085" spans="4:5" x14ac:dyDescent="0.3">
      <c r="D2085" t="s">
        <v>8219</v>
      </c>
      <c r="E2085">
        <v>40</v>
      </c>
    </row>
    <row r="2086" spans="4:5" x14ac:dyDescent="0.3">
      <c r="D2086" t="s">
        <v>8219</v>
      </c>
      <c r="E2086">
        <v>18</v>
      </c>
    </row>
    <row r="2087" spans="4:5" x14ac:dyDescent="0.3">
      <c r="D2087" t="s">
        <v>8219</v>
      </c>
      <c r="E2087">
        <v>39</v>
      </c>
    </row>
    <row r="2088" spans="4:5" x14ac:dyDescent="0.3">
      <c r="D2088" t="s">
        <v>8219</v>
      </c>
      <c r="E2088">
        <v>21</v>
      </c>
    </row>
    <row r="2089" spans="4:5" x14ac:dyDescent="0.3">
      <c r="D2089" t="s">
        <v>8219</v>
      </c>
      <c r="E2089">
        <v>30</v>
      </c>
    </row>
    <row r="2090" spans="4:5" x14ac:dyDescent="0.3">
      <c r="D2090" t="s">
        <v>8219</v>
      </c>
      <c r="E2090">
        <v>27</v>
      </c>
    </row>
    <row r="2091" spans="4:5" x14ac:dyDescent="0.3">
      <c r="D2091" t="s">
        <v>8219</v>
      </c>
      <c r="E2091">
        <v>35</v>
      </c>
    </row>
    <row r="2092" spans="4:5" x14ac:dyDescent="0.3">
      <c r="D2092" t="s">
        <v>8219</v>
      </c>
      <c r="E2092">
        <v>13</v>
      </c>
    </row>
    <row r="2093" spans="4:5" x14ac:dyDescent="0.3">
      <c r="D2093" t="s">
        <v>8219</v>
      </c>
      <c r="E2093">
        <v>23</v>
      </c>
    </row>
    <row r="2094" spans="4:5" x14ac:dyDescent="0.3">
      <c r="D2094" t="s">
        <v>8219</v>
      </c>
      <c r="E2094">
        <v>39</v>
      </c>
    </row>
    <row r="2095" spans="4:5" x14ac:dyDescent="0.3">
      <c r="D2095" t="s">
        <v>8219</v>
      </c>
      <c r="E2095">
        <v>35</v>
      </c>
    </row>
    <row r="2096" spans="4:5" x14ac:dyDescent="0.3">
      <c r="D2096" t="s">
        <v>8219</v>
      </c>
      <c r="E2096">
        <v>27</v>
      </c>
    </row>
    <row r="2097" spans="4:5" x14ac:dyDescent="0.3">
      <c r="D2097" t="s">
        <v>8219</v>
      </c>
      <c r="E2097">
        <v>21</v>
      </c>
    </row>
    <row r="2098" spans="4:5" x14ac:dyDescent="0.3">
      <c r="D2098" t="s">
        <v>8219</v>
      </c>
      <c r="E2098">
        <v>104</v>
      </c>
    </row>
    <row r="2099" spans="4:5" x14ac:dyDescent="0.3">
      <c r="D2099" t="s">
        <v>8219</v>
      </c>
      <c r="E2099">
        <v>19</v>
      </c>
    </row>
    <row r="2100" spans="4:5" x14ac:dyDescent="0.3">
      <c r="D2100" t="s">
        <v>8219</v>
      </c>
      <c r="E2100">
        <v>97</v>
      </c>
    </row>
    <row r="2101" spans="4:5" x14ac:dyDescent="0.3">
      <c r="D2101" t="s">
        <v>8219</v>
      </c>
      <c r="E2101">
        <v>27</v>
      </c>
    </row>
    <row r="2102" spans="4:5" x14ac:dyDescent="0.3">
      <c r="D2102" t="s">
        <v>8219</v>
      </c>
      <c r="E2102">
        <v>24</v>
      </c>
    </row>
    <row r="2103" spans="4:5" x14ac:dyDescent="0.3">
      <c r="D2103" t="s">
        <v>8219</v>
      </c>
      <c r="E2103">
        <v>13</v>
      </c>
    </row>
    <row r="2104" spans="4:5" x14ac:dyDescent="0.3">
      <c r="D2104" t="s">
        <v>8219</v>
      </c>
      <c r="E2104">
        <v>46</v>
      </c>
    </row>
    <row r="2105" spans="4:5" x14ac:dyDescent="0.3">
      <c r="D2105" t="s">
        <v>8219</v>
      </c>
      <c r="E2105">
        <v>4</v>
      </c>
    </row>
    <row r="2106" spans="4:5" x14ac:dyDescent="0.3">
      <c r="D2106" t="s">
        <v>8219</v>
      </c>
      <c r="E2106">
        <v>40</v>
      </c>
    </row>
    <row r="2107" spans="4:5" x14ac:dyDescent="0.3">
      <c r="D2107" t="s">
        <v>8219</v>
      </c>
      <c r="E2107">
        <v>44</v>
      </c>
    </row>
    <row r="2108" spans="4:5" x14ac:dyDescent="0.3">
      <c r="D2108" t="s">
        <v>8219</v>
      </c>
      <c r="E2108">
        <v>35</v>
      </c>
    </row>
    <row r="2109" spans="4:5" x14ac:dyDescent="0.3">
      <c r="D2109" t="s">
        <v>8219</v>
      </c>
      <c r="E2109">
        <v>63</v>
      </c>
    </row>
    <row r="2110" spans="4:5" x14ac:dyDescent="0.3">
      <c r="D2110" t="s">
        <v>8219</v>
      </c>
      <c r="E2110">
        <v>89</v>
      </c>
    </row>
    <row r="2111" spans="4:5" x14ac:dyDescent="0.3">
      <c r="D2111" t="s">
        <v>8219</v>
      </c>
      <c r="E2111">
        <v>15</v>
      </c>
    </row>
    <row r="2112" spans="4:5" x14ac:dyDescent="0.3">
      <c r="D2112" t="s">
        <v>8219</v>
      </c>
      <c r="E2112">
        <v>46</v>
      </c>
    </row>
    <row r="2113" spans="4:5" x14ac:dyDescent="0.3">
      <c r="D2113" t="s">
        <v>8219</v>
      </c>
      <c r="E2113">
        <v>33</v>
      </c>
    </row>
    <row r="2114" spans="4:5" x14ac:dyDescent="0.3">
      <c r="D2114" t="s">
        <v>8219</v>
      </c>
      <c r="E2114">
        <v>52</v>
      </c>
    </row>
    <row r="2115" spans="4:5" x14ac:dyDescent="0.3">
      <c r="D2115" t="s">
        <v>8219</v>
      </c>
      <c r="E2115">
        <v>7</v>
      </c>
    </row>
    <row r="2116" spans="4:5" x14ac:dyDescent="0.3">
      <c r="D2116" t="s">
        <v>8219</v>
      </c>
      <c r="E2116">
        <v>28</v>
      </c>
    </row>
    <row r="2117" spans="4:5" x14ac:dyDescent="0.3">
      <c r="D2117" t="s">
        <v>8219</v>
      </c>
      <c r="E2117">
        <v>11</v>
      </c>
    </row>
    <row r="2118" spans="4:5" x14ac:dyDescent="0.3">
      <c r="D2118" t="s">
        <v>8219</v>
      </c>
      <c r="E2118">
        <v>15</v>
      </c>
    </row>
    <row r="2119" spans="4:5" x14ac:dyDescent="0.3">
      <c r="D2119" t="s">
        <v>8219</v>
      </c>
      <c r="E2119">
        <v>30</v>
      </c>
    </row>
    <row r="2120" spans="4:5" x14ac:dyDescent="0.3">
      <c r="D2120" t="s">
        <v>8219</v>
      </c>
      <c r="E2120">
        <v>27</v>
      </c>
    </row>
    <row r="2121" spans="4:5" x14ac:dyDescent="0.3">
      <c r="D2121" t="s">
        <v>8219</v>
      </c>
      <c r="E2121">
        <v>28</v>
      </c>
    </row>
    <row r="2122" spans="4:5" x14ac:dyDescent="0.3">
      <c r="D2122" t="s">
        <v>8219</v>
      </c>
      <c r="E2122">
        <v>17</v>
      </c>
    </row>
    <row r="2123" spans="4:5" x14ac:dyDescent="0.3">
      <c r="D2123" t="s">
        <v>8219</v>
      </c>
      <c r="E2123">
        <v>50</v>
      </c>
    </row>
    <row r="2124" spans="4:5" x14ac:dyDescent="0.3">
      <c r="D2124" t="s">
        <v>8219</v>
      </c>
      <c r="E2124">
        <v>26</v>
      </c>
    </row>
    <row r="2125" spans="4:5" x14ac:dyDescent="0.3">
      <c r="D2125" t="s">
        <v>8219</v>
      </c>
      <c r="E2125">
        <v>88</v>
      </c>
    </row>
    <row r="2126" spans="4:5" x14ac:dyDescent="0.3">
      <c r="D2126" t="s">
        <v>8219</v>
      </c>
      <c r="E2126">
        <v>91</v>
      </c>
    </row>
    <row r="2127" spans="4:5" x14ac:dyDescent="0.3">
      <c r="D2127" t="s">
        <v>8219</v>
      </c>
      <c r="E2127">
        <v>3</v>
      </c>
    </row>
    <row r="2128" spans="4:5" x14ac:dyDescent="0.3">
      <c r="D2128" t="s">
        <v>8219</v>
      </c>
      <c r="E2128">
        <v>28</v>
      </c>
    </row>
    <row r="2129" spans="4:5" x14ac:dyDescent="0.3">
      <c r="D2129" t="s">
        <v>8219</v>
      </c>
      <c r="E2129">
        <v>77</v>
      </c>
    </row>
    <row r="2130" spans="4:5" x14ac:dyDescent="0.3">
      <c r="D2130" t="s">
        <v>8219</v>
      </c>
      <c r="E2130">
        <v>27</v>
      </c>
    </row>
    <row r="2131" spans="4:5" x14ac:dyDescent="0.3">
      <c r="D2131" t="s">
        <v>8219</v>
      </c>
      <c r="E2131">
        <v>107</v>
      </c>
    </row>
    <row r="2132" spans="4:5" x14ac:dyDescent="0.3">
      <c r="D2132" t="s">
        <v>8219</v>
      </c>
      <c r="E2132">
        <v>96</v>
      </c>
    </row>
    <row r="2133" spans="4:5" x14ac:dyDescent="0.3">
      <c r="D2133" t="s">
        <v>8219</v>
      </c>
      <c r="E2133">
        <v>56</v>
      </c>
    </row>
    <row r="2134" spans="4:5" x14ac:dyDescent="0.3">
      <c r="D2134" t="s">
        <v>8219</v>
      </c>
      <c r="E2134">
        <v>58</v>
      </c>
    </row>
    <row r="2135" spans="4:5" x14ac:dyDescent="0.3">
      <c r="D2135" t="s">
        <v>8219</v>
      </c>
      <c r="E2135">
        <v>15</v>
      </c>
    </row>
    <row r="2136" spans="4:5" x14ac:dyDescent="0.3">
      <c r="D2136" t="s">
        <v>8219</v>
      </c>
      <c r="E2136">
        <v>20</v>
      </c>
    </row>
    <row r="2137" spans="4:5" x14ac:dyDescent="0.3">
      <c r="D2137" t="s">
        <v>8219</v>
      </c>
      <c r="E2137">
        <v>38</v>
      </c>
    </row>
    <row r="2138" spans="4:5" x14ac:dyDescent="0.3">
      <c r="D2138" t="s">
        <v>8219</v>
      </c>
      <c r="E2138">
        <v>33</v>
      </c>
    </row>
    <row r="2139" spans="4:5" x14ac:dyDescent="0.3">
      <c r="D2139" t="s">
        <v>8219</v>
      </c>
      <c r="E2139">
        <v>57</v>
      </c>
    </row>
    <row r="2140" spans="4:5" x14ac:dyDescent="0.3">
      <c r="D2140" t="s">
        <v>8219</v>
      </c>
      <c r="E2140">
        <v>25</v>
      </c>
    </row>
    <row r="2141" spans="4:5" x14ac:dyDescent="0.3">
      <c r="D2141" t="s">
        <v>8219</v>
      </c>
      <c r="E2141">
        <v>14</v>
      </c>
    </row>
    <row r="2142" spans="4:5" x14ac:dyDescent="0.3">
      <c r="D2142" t="s">
        <v>8219</v>
      </c>
      <c r="E2142">
        <v>94</v>
      </c>
    </row>
    <row r="2143" spans="4:5" x14ac:dyDescent="0.3">
      <c r="D2143" t="s">
        <v>8219</v>
      </c>
      <c r="E2143">
        <v>59</v>
      </c>
    </row>
    <row r="2144" spans="4:5" x14ac:dyDescent="0.3">
      <c r="D2144" t="s">
        <v>8219</v>
      </c>
      <c r="E2144">
        <v>36</v>
      </c>
    </row>
    <row r="2145" spans="4:5" x14ac:dyDescent="0.3">
      <c r="D2145" t="s">
        <v>8219</v>
      </c>
      <c r="E2145">
        <v>115</v>
      </c>
    </row>
    <row r="2146" spans="4:5" x14ac:dyDescent="0.3">
      <c r="D2146" t="s">
        <v>8219</v>
      </c>
      <c r="E2146">
        <v>30</v>
      </c>
    </row>
    <row r="2147" spans="4:5" x14ac:dyDescent="0.3">
      <c r="D2147" t="s">
        <v>8219</v>
      </c>
      <c r="E2147">
        <v>52</v>
      </c>
    </row>
    <row r="2148" spans="4:5" x14ac:dyDescent="0.3">
      <c r="D2148" t="s">
        <v>8219</v>
      </c>
      <c r="E2148">
        <v>27</v>
      </c>
    </row>
    <row r="2149" spans="4:5" x14ac:dyDescent="0.3">
      <c r="D2149" t="s">
        <v>8219</v>
      </c>
      <c r="E2149">
        <v>24</v>
      </c>
    </row>
    <row r="2150" spans="4:5" x14ac:dyDescent="0.3">
      <c r="D2150" t="s">
        <v>8219</v>
      </c>
      <c r="E2150">
        <v>10</v>
      </c>
    </row>
    <row r="2151" spans="4:5" x14ac:dyDescent="0.3">
      <c r="D2151" t="s">
        <v>8219</v>
      </c>
      <c r="E2151">
        <v>30</v>
      </c>
    </row>
    <row r="2152" spans="4:5" x14ac:dyDescent="0.3">
      <c r="D2152" t="s">
        <v>8219</v>
      </c>
      <c r="E2152">
        <v>71</v>
      </c>
    </row>
    <row r="2153" spans="4:5" x14ac:dyDescent="0.3">
      <c r="D2153" t="s">
        <v>8219</v>
      </c>
      <c r="E2153">
        <v>10</v>
      </c>
    </row>
    <row r="2154" spans="4:5" x14ac:dyDescent="0.3">
      <c r="D2154" t="s">
        <v>8219</v>
      </c>
      <c r="E2154">
        <v>24</v>
      </c>
    </row>
    <row r="2155" spans="4:5" x14ac:dyDescent="0.3">
      <c r="D2155" t="s">
        <v>8219</v>
      </c>
      <c r="E2155">
        <v>38</v>
      </c>
    </row>
    <row r="2156" spans="4:5" x14ac:dyDescent="0.3">
      <c r="D2156" t="s">
        <v>8219</v>
      </c>
      <c r="E2156">
        <v>26</v>
      </c>
    </row>
    <row r="2157" spans="4:5" x14ac:dyDescent="0.3">
      <c r="D2157" t="s">
        <v>8219</v>
      </c>
      <c r="E2157">
        <v>19</v>
      </c>
    </row>
    <row r="2158" spans="4:5" x14ac:dyDescent="0.3">
      <c r="D2158" t="s">
        <v>8219</v>
      </c>
      <c r="E2158">
        <v>11</v>
      </c>
    </row>
    <row r="2159" spans="4:5" x14ac:dyDescent="0.3">
      <c r="D2159" t="s">
        <v>8219</v>
      </c>
      <c r="E2159">
        <v>27</v>
      </c>
    </row>
    <row r="2160" spans="4:5" x14ac:dyDescent="0.3">
      <c r="D2160" t="s">
        <v>8219</v>
      </c>
      <c r="E2160">
        <v>34</v>
      </c>
    </row>
    <row r="2161" spans="4:5" x14ac:dyDescent="0.3">
      <c r="D2161" t="s">
        <v>8219</v>
      </c>
      <c r="E2161">
        <v>20</v>
      </c>
    </row>
    <row r="2162" spans="4:5" x14ac:dyDescent="0.3">
      <c r="D2162" t="s">
        <v>8219</v>
      </c>
      <c r="E2162">
        <v>37</v>
      </c>
    </row>
    <row r="2163" spans="4:5" x14ac:dyDescent="0.3">
      <c r="D2163" t="s">
        <v>8219</v>
      </c>
      <c r="E2163">
        <v>20</v>
      </c>
    </row>
    <row r="2164" spans="4:5" x14ac:dyDescent="0.3">
      <c r="D2164" t="s">
        <v>8219</v>
      </c>
      <c r="E2164">
        <v>10</v>
      </c>
    </row>
    <row r="2165" spans="4:5" x14ac:dyDescent="0.3">
      <c r="D2165" t="s">
        <v>8219</v>
      </c>
      <c r="E2165">
        <v>26</v>
      </c>
    </row>
    <row r="2166" spans="4:5" x14ac:dyDescent="0.3">
      <c r="D2166" t="s">
        <v>8219</v>
      </c>
      <c r="E2166">
        <v>20</v>
      </c>
    </row>
    <row r="2167" spans="4:5" x14ac:dyDescent="0.3">
      <c r="D2167" t="s">
        <v>8219</v>
      </c>
      <c r="E2167">
        <v>46</v>
      </c>
    </row>
    <row r="2168" spans="4:5" x14ac:dyDescent="0.3">
      <c r="D2168" t="s">
        <v>8219</v>
      </c>
      <c r="E2168">
        <v>76</v>
      </c>
    </row>
    <row r="2169" spans="4:5" x14ac:dyDescent="0.3">
      <c r="D2169" t="s">
        <v>8219</v>
      </c>
      <c r="E2169">
        <v>41</v>
      </c>
    </row>
    <row r="2170" spans="4:5" x14ac:dyDescent="0.3">
      <c r="D2170" t="s">
        <v>8219</v>
      </c>
      <c r="E2170">
        <v>7</v>
      </c>
    </row>
    <row r="2171" spans="4:5" x14ac:dyDescent="0.3">
      <c r="D2171" t="s">
        <v>8219</v>
      </c>
      <c r="E2171">
        <v>49</v>
      </c>
    </row>
    <row r="2172" spans="4:5" x14ac:dyDescent="0.3">
      <c r="D2172" t="s">
        <v>8219</v>
      </c>
      <c r="E2172">
        <v>26</v>
      </c>
    </row>
    <row r="2173" spans="4:5" x14ac:dyDescent="0.3">
      <c r="D2173" t="s">
        <v>8219</v>
      </c>
      <c r="E2173">
        <v>65</v>
      </c>
    </row>
    <row r="2174" spans="4:5" x14ac:dyDescent="0.3">
      <c r="D2174" t="s">
        <v>8219</v>
      </c>
      <c r="E2174">
        <v>28</v>
      </c>
    </row>
    <row r="2175" spans="4:5" x14ac:dyDescent="0.3">
      <c r="D2175" t="s">
        <v>8219</v>
      </c>
      <c r="E2175">
        <v>8</v>
      </c>
    </row>
    <row r="2176" spans="4:5" x14ac:dyDescent="0.3">
      <c r="D2176" t="s">
        <v>8219</v>
      </c>
      <c r="E2176">
        <v>3</v>
      </c>
    </row>
    <row r="2177" spans="4:5" x14ac:dyDescent="0.3">
      <c r="D2177" t="s">
        <v>8219</v>
      </c>
      <c r="E2177">
        <v>9</v>
      </c>
    </row>
    <row r="2178" spans="4:5" x14ac:dyDescent="0.3">
      <c r="D2178" t="s">
        <v>8219</v>
      </c>
      <c r="E2178">
        <v>9</v>
      </c>
    </row>
    <row r="2179" spans="4:5" x14ac:dyDescent="0.3">
      <c r="D2179" t="s">
        <v>8219</v>
      </c>
      <c r="E2179">
        <v>20</v>
      </c>
    </row>
    <row r="2180" spans="4:5" x14ac:dyDescent="0.3">
      <c r="D2180" t="s">
        <v>8219</v>
      </c>
      <c r="E2180">
        <v>57</v>
      </c>
    </row>
    <row r="2181" spans="4:5" x14ac:dyDescent="0.3">
      <c r="D2181" t="s">
        <v>8219</v>
      </c>
      <c r="E2181">
        <v>8</v>
      </c>
    </row>
    <row r="2182" spans="4:5" x14ac:dyDescent="0.3">
      <c r="D2182" t="s">
        <v>8219</v>
      </c>
      <c r="E2182">
        <v>14</v>
      </c>
    </row>
    <row r="2183" spans="4:5" x14ac:dyDescent="0.3">
      <c r="D2183" t="s">
        <v>8219</v>
      </c>
      <c r="E2183">
        <v>17</v>
      </c>
    </row>
    <row r="2184" spans="4:5" x14ac:dyDescent="0.3">
      <c r="D2184" t="s">
        <v>8219</v>
      </c>
      <c r="E2184">
        <v>100</v>
      </c>
    </row>
    <row r="2185" spans="4:5" x14ac:dyDescent="0.3">
      <c r="D2185" t="s">
        <v>8219</v>
      </c>
      <c r="E2185">
        <v>32</v>
      </c>
    </row>
    <row r="2186" spans="4:5" x14ac:dyDescent="0.3">
      <c r="D2186" t="s">
        <v>8219</v>
      </c>
      <c r="E2186">
        <v>3</v>
      </c>
    </row>
  </sheetData>
  <conditionalFormatting sqref="A2:A1532 D2:D2186">
    <cfRule type="containsText" dxfId="7" priority="2" operator="containsText" text="live">
      <formula>NOT(ISERROR(SEARCH("live",A2)))</formula>
    </cfRule>
    <cfRule type="containsText" dxfId="6" priority="3" operator="containsText" text="canceled">
      <formula>NOT(ISERROR(SEARCH("canceled",A2)))</formula>
    </cfRule>
    <cfRule type="containsText" dxfId="5" priority="4" operator="containsText" text="failed">
      <formula>NOT(ISERROR(SEARCH("failed",A2)))</formula>
    </cfRule>
    <cfRule type="containsText" dxfId="4" priority="5" operator="containsText" text="successful">
      <formula>NOT(ISERROR(SEARCH("successful",A2)))</formula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4E0206-4ED4-41FD-9B1C-C9441E9364E2}">
  <dimension ref="A1:I14"/>
  <sheetViews>
    <sheetView topLeftCell="B2" workbookViewId="0">
      <selection activeCell="K37" sqref="K37"/>
    </sheetView>
  </sheetViews>
  <sheetFormatPr defaultRowHeight="14.4" x14ac:dyDescent="0.3"/>
  <cols>
    <col min="1" max="1" width="11" hidden="1" customWidth="1"/>
    <col min="2" max="2" width="26.5546875" bestFit="1" customWidth="1"/>
    <col min="3" max="3" width="16.44140625" bestFit="1" customWidth="1"/>
    <col min="4" max="4" width="12.77734375" bestFit="1" customWidth="1"/>
    <col min="5" max="5" width="15.5546875" bestFit="1" customWidth="1"/>
    <col min="6" max="6" width="12.21875" bestFit="1" customWidth="1"/>
    <col min="7" max="7" width="19.109375" bestFit="1" customWidth="1"/>
    <col min="8" max="8" width="15.44140625" bestFit="1" customWidth="1"/>
    <col min="9" max="9" width="18.21875" bestFit="1" customWidth="1"/>
  </cols>
  <sheetData>
    <row r="1" spans="1:9" hidden="1" x14ac:dyDescent="0.3">
      <c r="C1" t="s">
        <v>8400</v>
      </c>
      <c r="D1" t="s">
        <v>8401</v>
      </c>
      <c r="E1" t="s">
        <v>8220</v>
      </c>
    </row>
    <row r="2" spans="1:9" x14ac:dyDescent="0.3">
      <c r="A2">
        <v>0</v>
      </c>
      <c r="B2" t="s">
        <v>8380</v>
      </c>
      <c r="C2" t="s">
        <v>8381</v>
      </c>
      <c r="D2" t="s">
        <v>8382</v>
      </c>
      <c r="E2" t="s">
        <v>8383</v>
      </c>
      <c r="F2" t="s">
        <v>8384</v>
      </c>
      <c r="G2" t="s">
        <v>8385</v>
      </c>
      <c r="H2" t="s">
        <v>8386</v>
      </c>
      <c r="I2" t="s">
        <v>8387</v>
      </c>
    </row>
    <row r="3" spans="1:9" x14ac:dyDescent="0.3">
      <c r="A3">
        <v>999</v>
      </c>
      <c r="B3" t="s">
        <v>8388</v>
      </c>
      <c r="C3">
        <f>COUNTIFS(Master!$F:$F,C$1,Master!$D:$D,"&lt;="&amp;Bonus!$A3,Master!$D:$D,"&gt;"&amp;$A2)</f>
        <v>322</v>
      </c>
      <c r="D3">
        <f>COUNTIFS(Master!$F:$F,D$1,Master!$D:$D,"&lt;="&amp;Bonus!$A3,Master!$D:$D,"&gt;"&amp;$A2)</f>
        <v>113</v>
      </c>
      <c r="E3">
        <f>COUNTIFS(Master!$F:$F,E$1,Master!$D:$D,"&lt;="&amp;Bonus!$A3,Master!$D:$D,"&gt;"&amp;$A2)</f>
        <v>18</v>
      </c>
      <c r="F3">
        <f>SUM(C3:E3)</f>
        <v>453</v>
      </c>
      <c r="G3" s="5">
        <f>C3/$F3</f>
        <v>0.71081677704194257</v>
      </c>
      <c r="H3" s="5">
        <f t="shared" ref="H3:I14" si="0">D3/$F3</f>
        <v>0.24944812362030905</v>
      </c>
      <c r="I3" s="5">
        <f t="shared" si="0"/>
        <v>3.9735099337748346E-2</v>
      </c>
    </row>
    <row r="4" spans="1:9" x14ac:dyDescent="0.3">
      <c r="A4">
        <v>4999</v>
      </c>
      <c r="B4" t="s">
        <v>8389</v>
      </c>
      <c r="C4">
        <f>COUNTIFS(Master!$F:$F,C$1,Master!$D:$D,"&lt;="&amp;Bonus!$A4,Master!$D:$D,"&gt;"&amp;$A3)</f>
        <v>932</v>
      </c>
      <c r="D4">
        <f>COUNTIFS(Master!$F:$F,D$1,Master!$D:$D,"&lt;="&amp;Bonus!$A4,Master!$D:$D,"&gt;"&amp;$A3)</f>
        <v>420</v>
      </c>
      <c r="E4">
        <f>COUNTIFS(Master!$F:$F,E$1,Master!$D:$D,"&lt;="&amp;Bonus!$A4,Master!$D:$D,"&gt;"&amp;$A3)</f>
        <v>60</v>
      </c>
      <c r="F4">
        <f t="shared" ref="F4:F14" si="1">SUM(C4:E4)</f>
        <v>1412</v>
      </c>
      <c r="G4" s="5">
        <f t="shared" ref="G4:G14" si="2">C4/$F4</f>
        <v>0.66005665722379603</v>
      </c>
      <c r="H4" s="5">
        <f t="shared" si="0"/>
        <v>0.29745042492917845</v>
      </c>
      <c r="I4" s="5">
        <f t="shared" si="0"/>
        <v>4.2492917847025496E-2</v>
      </c>
    </row>
    <row r="5" spans="1:9" x14ac:dyDescent="0.3">
      <c r="A5">
        <v>9999</v>
      </c>
      <c r="B5" t="s">
        <v>8390</v>
      </c>
      <c r="C5">
        <f>COUNTIFS(Master!$F:$F,C$1,Master!$D:$D,"&lt;="&amp;Bonus!$A5,Master!$D:$D,"&gt;"&amp;$A4)</f>
        <v>381</v>
      </c>
      <c r="D5">
        <f>COUNTIFS(Master!$F:$F,D$1,Master!$D:$D,"&lt;="&amp;Bonus!$A5,Master!$D:$D,"&gt;"&amp;$A4)</f>
        <v>283</v>
      </c>
      <c r="E5">
        <f>COUNTIFS(Master!$F:$F,E$1,Master!$D:$D,"&lt;="&amp;Bonus!$A5,Master!$D:$D,"&gt;"&amp;$A4)</f>
        <v>52</v>
      </c>
      <c r="F5">
        <f t="shared" si="1"/>
        <v>716</v>
      </c>
      <c r="G5" s="5">
        <f t="shared" si="2"/>
        <v>0.53212290502793291</v>
      </c>
      <c r="H5" s="5">
        <f t="shared" si="0"/>
        <v>0.39525139664804471</v>
      </c>
      <c r="I5" s="5">
        <f t="shared" si="0"/>
        <v>7.2625698324022353E-2</v>
      </c>
    </row>
    <row r="6" spans="1:9" x14ac:dyDescent="0.3">
      <c r="A6">
        <v>14999</v>
      </c>
      <c r="B6" t="s">
        <v>8391</v>
      </c>
      <c r="C6">
        <f>COUNTIFS(Master!$F:$F,C$1,Master!$D:$D,"&lt;="&amp;Bonus!$A6,Master!$D:$D,"&gt;"&amp;$A5)</f>
        <v>168</v>
      </c>
      <c r="D6">
        <f>COUNTIFS(Master!$F:$F,D$1,Master!$D:$D,"&lt;="&amp;Bonus!$A6,Master!$D:$D,"&gt;"&amp;$A5)</f>
        <v>144</v>
      </c>
      <c r="E6">
        <f>COUNTIFS(Master!$F:$F,E$1,Master!$D:$D,"&lt;="&amp;Bonus!$A6,Master!$D:$D,"&gt;"&amp;$A5)</f>
        <v>40</v>
      </c>
      <c r="F6">
        <f t="shared" si="1"/>
        <v>352</v>
      </c>
      <c r="G6" s="5">
        <f t="shared" si="2"/>
        <v>0.47727272727272729</v>
      </c>
      <c r="H6" s="5">
        <f t="shared" si="0"/>
        <v>0.40909090909090912</v>
      </c>
      <c r="I6" s="5">
        <f t="shared" si="0"/>
        <v>0.11363636363636363</v>
      </c>
    </row>
    <row r="7" spans="1:9" x14ac:dyDescent="0.3">
      <c r="A7">
        <v>19999</v>
      </c>
      <c r="B7" t="s">
        <v>8392</v>
      </c>
      <c r="C7">
        <f>COUNTIFS(Master!$F:$F,C$1,Master!$D:$D,"&lt;="&amp;Bonus!$A7,Master!$D:$D,"&gt;"&amp;$A6)</f>
        <v>94</v>
      </c>
      <c r="D7">
        <f>COUNTIFS(Master!$F:$F,D$1,Master!$D:$D,"&lt;="&amp;Bonus!$A7,Master!$D:$D,"&gt;"&amp;$A6)</f>
        <v>90</v>
      </c>
      <c r="E7">
        <f>COUNTIFS(Master!$F:$F,E$1,Master!$D:$D,"&lt;="&amp;Bonus!$A7,Master!$D:$D,"&gt;"&amp;$A6)</f>
        <v>17</v>
      </c>
      <c r="F7">
        <f t="shared" si="1"/>
        <v>201</v>
      </c>
      <c r="G7" s="5">
        <f t="shared" si="2"/>
        <v>0.46766169154228854</v>
      </c>
      <c r="H7" s="5">
        <f t="shared" si="0"/>
        <v>0.44776119402985076</v>
      </c>
      <c r="I7" s="5">
        <f t="shared" si="0"/>
        <v>8.45771144278607E-2</v>
      </c>
    </row>
    <row r="8" spans="1:9" x14ac:dyDescent="0.3">
      <c r="A8">
        <v>24999</v>
      </c>
      <c r="B8" t="s">
        <v>8393</v>
      </c>
      <c r="C8">
        <f>COUNTIFS(Master!$F:$F,C$1,Master!$D:$D,"&lt;="&amp;Bonus!$A8,Master!$D:$D,"&gt;"&amp;$A7)</f>
        <v>62</v>
      </c>
      <c r="D8">
        <f>COUNTIFS(Master!$F:$F,D$1,Master!$D:$D,"&lt;="&amp;Bonus!$A8,Master!$D:$D,"&gt;"&amp;$A7)</f>
        <v>72</v>
      </c>
      <c r="E8">
        <f>COUNTIFS(Master!$F:$F,E$1,Master!$D:$D,"&lt;="&amp;Bonus!$A8,Master!$D:$D,"&gt;"&amp;$A7)</f>
        <v>14</v>
      </c>
      <c r="F8">
        <f t="shared" si="1"/>
        <v>148</v>
      </c>
      <c r="G8" s="5">
        <f t="shared" si="2"/>
        <v>0.41891891891891891</v>
      </c>
      <c r="H8" s="5">
        <f t="shared" si="0"/>
        <v>0.48648648648648651</v>
      </c>
      <c r="I8" s="5">
        <f t="shared" si="0"/>
        <v>9.45945945945946E-2</v>
      </c>
    </row>
    <row r="9" spans="1:9" x14ac:dyDescent="0.3">
      <c r="A9">
        <v>29999</v>
      </c>
      <c r="B9" t="s">
        <v>8394</v>
      </c>
      <c r="C9">
        <f>COUNTIFS(Master!$F:$F,C$1,Master!$D:$D,"&lt;="&amp;Bonus!$A9,Master!$D:$D,"&gt;"&amp;$A8)</f>
        <v>55</v>
      </c>
      <c r="D9">
        <f>COUNTIFS(Master!$F:$F,D$1,Master!$D:$D,"&lt;="&amp;Bonus!$A9,Master!$D:$D,"&gt;"&amp;$A8)</f>
        <v>64</v>
      </c>
      <c r="E9">
        <f>COUNTIFS(Master!$F:$F,E$1,Master!$D:$D,"&lt;="&amp;Bonus!$A9,Master!$D:$D,"&gt;"&amp;$A8)</f>
        <v>18</v>
      </c>
      <c r="F9">
        <f t="shared" si="1"/>
        <v>137</v>
      </c>
      <c r="G9" s="5">
        <f t="shared" si="2"/>
        <v>0.40145985401459855</v>
      </c>
      <c r="H9" s="5">
        <f t="shared" si="0"/>
        <v>0.46715328467153283</v>
      </c>
      <c r="I9" s="5">
        <f t="shared" si="0"/>
        <v>0.13138686131386862</v>
      </c>
    </row>
    <row r="10" spans="1:9" x14ac:dyDescent="0.3">
      <c r="A10">
        <v>34999</v>
      </c>
      <c r="B10" t="s">
        <v>8395</v>
      </c>
      <c r="C10">
        <f>COUNTIFS(Master!$F:$F,C$1,Master!$D:$D,"&lt;="&amp;Bonus!$A10,Master!$D:$D,"&gt;"&amp;$A9)</f>
        <v>32</v>
      </c>
      <c r="D10">
        <f>COUNTIFS(Master!$F:$F,D$1,Master!$D:$D,"&lt;="&amp;Bonus!$A10,Master!$D:$D,"&gt;"&amp;$A9)</f>
        <v>37</v>
      </c>
      <c r="E10">
        <f>COUNTIFS(Master!$F:$F,E$1,Master!$D:$D,"&lt;="&amp;Bonus!$A10,Master!$D:$D,"&gt;"&amp;$A9)</f>
        <v>13</v>
      </c>
      <c r="F10">
        <f t="shared" si="1"/>
        <v>82</v>
      </c>
      <c r="G10" s="5">
        <f t="shared" si="2"/>
        <v>0.3902439024390244</v>
      </c>
      <c r="H10" s="5">
        <f t="shared" si="0"/>
        <v>0.45121951219512196</v>
      </c>
      <c r="I10" s="5">
        <f t="shared" si="0"/>
        <v>0.15853658536585366</v>
      </c>
    </row>
    <row r="11" spans="1:9" x14ac:dyDescent="0.3">
      <c r="A11">
        <v>39999</v>
      </c>
      <c r="B11" t="s">
        <v>8396</v>
      </c>
      <c r="C11">
        <f>COUNTIFS(Master!$F:$F,C$1,Master!$D:$D,"&lt;="&amp;Bonus!$A11,Master!$D:$D,"&gt;"&amp;$A10)</f>
        <v>26</v>
      </c>
      <c r="D11">
        <f>COUNTIFS(Master!$F:$F,D$1,Master!$D:$D,"&lt;="&amp;Bonus!$A11,Master!$D:$D,"&gt;"&amp;$A10)</f>
        <v>22</v>
      </c>
      <c r="E11">
        <f>COUNTIFS(Master!$F:$F,E$1,Master!$D:$D,"&lt;="&amp;Bonus!$A11,Master!$D:$D,"&gt;"&amp;$A10)</f>
        <v>7</v>
      </c>
      <c r="F11">
        <f t="shared" si="1"/>
        <v>55</v>
      </c>
      <c r="G11" s="5">
        <f t="shared" si="2"/>
        <v>0.47272727272727272</v>
      </c>
      <c r="H11" s="5">
        <f t="shared" si="0"/>
        <v>0.4</v>
      </c>
      <c r="I11" s="5">
        <f t="shared" si="0"/>
        <v>0.12727272727272726</v>
      </c>
    </row>
    <row r="12" spans="1:9" x14ac:dyDescent="0.3">
      <c r="A12">
        <v>44999</v>
      </c>
      <c r="B12" t="s">
        <v>8397</v>
      </c>
      <c r="C12">
        <f>COUNTIFS(Master!$F:$F,C$1,Master!$D:$D,"&lt;="&amp;Bonus!$A12,Master!$D:$D,"&gt;"&amp;$A11)</f>
        <v>21</v>
      </c>
      <c r="D12">
        <f>COUNTIFS(Master!$F:$F,D$1,Master!$D:$D,"&lt;="&amp;Bonus!$A12,Master!$D:$D,"&gt;"&amp;$A11)</f>
        <v>16</v>
      </c>
      <c r="E12">
        <f>COUNTIFS(Master!$F:$F,E$1,Master!$D:$D,"&lt;="&amp;Bonus!$A12,Master!$D:$D,"&gt;"&amp;$A11)</f>
        <v>6</v>
      </c>
      <c r="F12">
        <f t="shared" si="1"/>
        <v>43</v>
      </c>
      <c r="G12" s="5">
        <f t="shared" si="2"/>
        <v>0.48837209302325579</v>
      </c>
      <c r="H12" s="5">
        <f t="shared" si="0"/>
        <v>0.37209302325581395</v>
      </c>
      <c r="I12" s="5">
        <f t="shared" si="0"/>
        <v>0.13953488372093023</v>
      </c>
    </row>
    <row r="13" spans="1:9" x14ac:dyDescent="0.3">
      <c r="A13">
        <v>49999</v>
      </c>
      <c r="B13" t="s">
        <v>8398</v>
      </c>
      <c r="C13">
        <f>COUNTIFS(Master!$F:$F,C$1,Master!$D:$D,"&lt;="&amp;Bonus!$A13,Master!$D:$D,"&gt;"&amp;$A12)</f>
        <v>6</v>
      </c>
      <c r="D13">
        <f>COUNTIFS(Master!$F:$F,D$1,Master!$D:$D,"&lt;="&amp;Bonus!$A13,Master!$D:$D,"&gt;"&amp;$A12)</f>
        <v>11</v>
      </c>
      <c r="E13">
        <f>COUNTIFS(Master!$F:$F,E$1,Master!$D:$D,"&lt;="&amp;Bonus!$A13,Master!$D:$D,"&gt;"&amp;$A12)</f>
        <v>4</v>
      </c>
      <c r="F13">
        <f t="shared" si="1"/>
        <v>21</v>
      </c>
      <c r="G13" s="5">
        <f t="shared" si="2"/>
        <v>0.2857142857142857</v>
      </c>
      <c r="H13" s="5">
        <f t="shared" si="0"/>
        <v>0.52380952380952384</v>
      </c>
      <c r="I13" s="5">
        <f t="shared" si="0"/>
        <v>0.19047619047619047</v>
      </c>
    </row>
    <row r="14" spans="1:9" x14ac:dyDescent="0.3">
      <c r="B14" t="s">
        <v>8399</v>
      </c>
      <c r="C14">
        <f>COUNTIFS(Master!$F:$F,C$1,Master!$D:$D,"&gt;"&amp;$A13)</f>
        <v>86</v>
      </c>
      <c r="D14">
        <f>COUNTIFS(Master!$F:$F,D$1,Master!$D:$D,"&gt;"&amp;$A13)</f>
        <v>258</v>
      </c>
      <c r="E14">
        <f>COUNTIFS(Master!$F:$F,E$1,Master!$D:$D,"&gt;"&amp;$A13)</f>
        <v>100</v>
      </c>
      <c r="F14">
        <f t="shared" si="1"/>
        <v>444</v>
      </c>
      <c r="G14" s="5">
        <f t="shared" si="2"/>
        <v>0.19369369369369369</v>
      </c>
      <c r="H14" s="5">
        <f t="shared" si="0"/>
        <v>0.58108108108108103</v>
      </c>
      <c r="I14" s="5">
        <f t="shared" si="0"/>
        <v>0.22522522522522523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55" zoomScaleNormal="55" workbookViewId="0">
      <selection activeCell="S2" sqref="S2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9.88671875" bestFit="1" customWidth="1"/>
    <col min="16" max="16" width="22.109375" bestFit="1" customWidth="1"/>
    <col min="17" max="17" width="11.77734375" customWidth="1"/>
    <col min="18" max="18" width="17.6640625" bestFit="1" customWidth="1"/>
    <col min="19" max="19" width="30.21875" bestFit="1" customWidth="1"/>
    <col min="20" max="20" width="29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E2/D2*100</f>
        <v>136.85882352941178</v>
      </c>
      <c r="P2" s="8">
        <f>E2/L2</f>
        <v>63.917582417582416</v>
      </c>
      <c r="Q2" t="str">
        <f>LEFT($N2,FIND("/",$N2)-1)</f>
        <v>film &amp; video</v>
      </c>
      <c r="R2" t="str">
        <f>RIGHT($N2,LEN(N2)-FIND("/",$N2))</f>
        <v>television</v>
      </c>
      <c r="S2" s="11">
        <f>((($J2/60)/60)/24)+DATE(1970,1,1)</f>
        <v>42177.007071759261</v>
      </c>
      <c r="T2" s="11">
        <f>((($I2/60)/60)/24)+DATE(1970,1,1)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E3/D3*100</f>
        <v>142.60827250608273</v>
      </c>
      <c r="P3" s="8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RIGHT($N3,LEN(N3)-FIND("/",$N3))</f>
        <v>television</v>
      </c>
      <c r="S3" s="11">
        <f t="shared" ref="S3:S66" si="4">((($J3/60)/60)/24)+DATE(1970,1,1)</f>
        <v>42766.600497685184</v>
      </c>
      <c r="T3" s="11">
        <f t="shared" ref="T3:T66" si="5">((($I3/60)/60)/24)+DATE(1970,1,1)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105</v>
      </c>
      <c r="P4" s="8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42405.702349537038</v>
      </c>
      <c r="T4" s="11">
        <f t="shared" si="5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103.89999999999999</v>
      </c>
      <c r="P5" s="8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41828.515127314815</v>
      </c>
      <c r="T5" s="11">
        <f t="shared" si="5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122.99154545454545</v>
      </c>
      <c r="P6" s="8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42327.834247685183</v>
      </c>
      <c r="T6" s="11">
        <f t="shared" si="5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109.77744436109028</v>
      </c>
      <c r="P7" s="8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42563.932951388888</v>
      </c>
      <c r="T7" s="11">
        <f t="shared" si="5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106.4875</v>
      </c>
      <c r="P8" s="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41794.072337962964</v>
      </c>
      <c r="T8" s="11">
        <f t="shared" si="5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101.22222222222221</v>
      </c>
      <c r="P9" s="8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42516.047071759262</v>
      </c>
      <c r="T9" s="11">
        <f t="shared" si="5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100.04342857142856</v>
      </c>
      <c r="P10" s="8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42468.94458333333</v>
      </c>
      <c r="T10" s="11">
        <f t="shared" si="5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125.998</v>
      </c>
      <c r="P11" s="8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42447.103518518517</v>
      </c>
      <c r="T11" s="11">
        <f t="shared" si="5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100.49999999999999</v>
      </c>
      <c r="P12" s="8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41780.068043981482</v>
      </c>
      <c r="T12" s="11">
        <f t="shared" si="5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120.5</v>
      </c>
      <c r="P13" s="8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42572.778495370367</v>
      </c>
      <c r="T13" s="11">
        <f t="shared" si="5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165.29333333333335</v>
      </c>
      <c r="P14" s="8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41791.713252314818</v>
      </c>
      <c r="T14" s="11">
        <f t="shared" si="5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159.97142857142856</v>
      </c>
      <c r="P15" s="8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42508.677187499998</v>
      </c>
      <c r="T15" s="11">
        <f t="shared" si="5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100.93333333333334</v>
      </c>
      <c r="P16" s="8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41808.02648148148</v>
      </c>
      <c r="T16" s="11">
        <f t="shared" si="5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106.60000000000001</v>
      </c>
      <c r="P17" s="8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42256.391875000001</v>
      </c>
      <c r="T17" s="11">
        <f t="shared" si="5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100.24166666666667</v>
      </c>
      <c r="P18" s="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41760.796423611115</v>
      </c>
      <c r="T18" s="11">
        <f t="shared" si="5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100.66666666666666</v>
      </c>
      <c r="P19" s="8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41917.731736111113</v>
      </c>
      <c r="T19" s="11">
        <f t="shared" si="5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106.32110000000002</v>
      </c>
      <c r="P20" s="8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41869.542314814818</v>
      </c>
      <c r="T20" s="11">
        <f t="shared" si="5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145.29411764705881</v>
      </c>
      <c r="P21" s="8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42175.816365740742</v>
      </c>
      <c r="T21" s="11">
        <f t="shared" si="5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100.2</v>
      </c>
      <c r="P22" s="8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42200.758240740746</v>
      </c>
      <c r="T22" s="11">
        <f t="shared" si="5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109.13513513513513</v>
      </c>
      <c r="P23" s="8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41878.627187500002</v>
      </c>
      <c r="T23" s="11">
        <f t="shared" si="5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117.14285714285715</v>
      </c>
      <c r="P24" s="8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41989.91134259259</v>
      </c>
      <c r="T24" s="11">
        <f t="shared" si="5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118.5</v>
      </c>
      <c r="P25" s="8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42097.778946759259</v>
      </c>
      <c r="T25" s="11">
        <f t="shared" si="5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108.80768571428572</v>
      </c>
      <c r="P26" s="8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42229.820173611108</v>
      </c>
      <c r="T26" s="11">
        <f t="shared" si="5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133.33333333333331</v>
      </c>
      <c r="P27" s="8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42318.025011574078</v>
      </c>
      <c r="T27" s="11">
        <f t="shared" si="5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155.20000000000002</v>
      </c>
      <c r="P28" s="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41828.515555555554</v>
      </c>
      <c r="T28" s="11">
        <f t="shared" si="5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111.72500000000001</v>
      </c>
      <c r="P29" s="8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41929.164733796293</v>
      </c>
      <c r="T29" s="11">
        <f t="shared" si="5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100.35000000000001</v>
      </c>
      <c r="P30" s="8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42324.96393518518</v>
      </c>
      <c r="T30" s="11">
        <f t="shared" si="5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123.33333333333334</v>
      </c>
      <c r="P31" s="8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41812.67324074074</v>
      </c>
      <c r="T31" s="11">
        <f t="shared" si="5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101.29975</v>
      </c>
      <c r="P32" s="8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41842.292997685188</v>
      </c>
      <c r="T32" s="11">
        <f t="shared" si="5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100</v>
      </c>
      <c r="P33" s="8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42376.79206018518</v>
      </c>
      <c r="T33" s="11">
        <f t="shared" si="5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100.24604569420035</v>
      </c>
      <c r="P34" s="8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42461.627511574072</v>
      </c>
      <c r="T34" s="11">
        <f t="shared" si="5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102.0952380952381</v>
      </c>
      <c r="P35" s="8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42286.660891203705</v>
      </c>
      <c r="T35" s="11">
        <f t="shared" si="5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130.46153846153845</v>
      </c>
      <c r="P36" s="8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41841.321770833332</v>
      </c>
      <c r="T36" s="11">
        <f t="shared" si="5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166.5</v>
      </c>
      <c r="P37" s="8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42098.291828703703</v>
      </c>
      <c r="T37" s="11">
        <f t="shared" si="5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142.15</v>
      </c>
      <c r="P38" s="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42068.307002314818</v>
      </c>
      <c r="T38" s="11">
        <f t="shared" si="5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183.44090909090909</v>
      </c>
      <c r="P39" s="8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42032.693043981482</v>
      </c>
      <c r="T39" s="11">
        <f t="shared" si="5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110.04</v>
      </c>
      <c r="P40" s="8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41375.057222222218</v>
      </c>
      <c r="T40" s="11">
        <f t="shared" si="5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130.98000000000002</v>
      </c>
      <c r="P41" s="8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41754.047083333331</v>
      </c>
      <c r="T41" s="11">
        <f t="shared" si="5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101.35000000000001</v>
      </c>
      <c r="P42" s="8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41789.21398148148</v>
      </c>
      <c r="T42" s="11">
        <f t="shared" si="5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100</v>
      </c>
      <c r="P43" s="8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41887.568912037037</v>
      </c>
      <c r="T43" s="11">
        <f t="shared" si="5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141.85714285714286</v>
      </c>
      <c r="P44" s="8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41971.639189814814</v>
      </c>
      <c r="T44" s="11">
        <f t="shared" si="5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308.65999999999997</v>
      </c>
      <c r="P45" s="8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41802.790347222224</v>
      </c>
      <c r="T45" s="11">
        <f t="shared" si="5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100</v>
      </c>
      <c r="P46" s="8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41874.098807870374</v>
      </c>
      <c r="T46" s="11">
        <f t="shared" si="5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120</v>
      </c>
      <c r="P47" s="8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42457.623923611114</v>
      </c>
      <c r="T47" s="11">
        <f t="shared" si="5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104.16666666666667</v>
      </c>
      <c r="P48" s="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42323.964976851858</v>
      </c>
      <c r="T48" s="11">
        <f t="shared" si="5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107.61100000000002</v>
      </c>
      <c r="P49" s="8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41932.819525462961</v>
      </c>
      <c r="T49" s="11">
        <f t="shared" si="5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107.94999999999999</v>
      </c>
      <c r="P50" s="8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42033.516898148147</v>
      </c>
      <c r="T50" s="11">
        <f t="shared" si="5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100</v>
      </c>
      <c r="P51" s="8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42271.176446759258</v>
      </c>
      <c r="T51" s="11">
        <f t="shared" si="5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100</v>
      </c>
      <c r="P52" s="8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41995.752986111111</v>
      </c>
      <c r="T52" s="11">
        <f t="shared" si="5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128.0181818181818</v>
      </c>
      <c r="P53" s="8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42196.928668981483</v>
      </c>
      <c r="T53" s="11">
        <f t="shared" si="5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116.21</v>
      </c>
      <c r="P54" s="8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41807.701921296299</v>
      </c>
      <c r="T54" s="11">
        <f t="shared" si="5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109.63333333333334</v>
      </c>
      <c r="P55" s="8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41719.549131944441</v>
      </c>
      <c r="T55" s="11">
        <f t="shared" si="5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101</v>
      </c>
      <c r="P56" s="8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42333.713206018518</v>
      </c>
      <c r="T56" s="11">
        <f t="shared" si="5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128.95348837209301</v>
      </c>
      <c r="P57" s="8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42496.968935185185</v>
      </c>
      <c r="T57" s="11">
        <f t="shared" si="5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107.26249999999999</v>
      </c>
      <c r="P58" s="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42149.548888888887</v>
      </c>
      <c r="T58" s="11">
        <f t="shared" si="5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101.89999999999999</v>
      </c>
      <c r="P59" s="8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42089.83289351852</v>
      </c>
      <c r="T59" s="11">
        <f t="shared" si="5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102.91</v>
      </c>
      <c r="P60" s="8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41932.745046296295</v>
      </c>
      <c r="T60" s="11">
        <f t="shared" si="5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100.12570000000001</v>
      </c>
      <c r="P61" s="8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42230.23583333334</v>
      </c>
      <c r="T61" s="11">
        <f t="shared" si="5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103.29622222222221</v>
      </c>
      <c r="P62" s="8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41701.901817129627</v>
      </c>
      <c r="T62" s="11">
        <f t="shared" si="5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148.30000000000001</v>
      </c>
      <c r="P63" s="8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41409.814317129632</v>
      </c>
      <c r="T63" s="11">
        <f t="shared" si="5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154.73333333333332</v>
      </c>
      <c r="P64" s="8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41311.799513888887</v>
      </c>
      <c r="T64" s="11">
        <f t="shared" si="5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113.51849999999999</v>
      </c>
      <c r="P65" s="8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41612.912187499998</v>
      </c>
      <c r="T65" s="11">
        <f t="shared" si="5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173.33333333333334</v>
      </c>
      <c r="P66" s="8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41433.01829861111</v>
      </c>
      <c r="T66" s="11">
        <f t="shared" si="5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6">E67/D67*100</f>
        <v>107.52857142857141</v>
      </c>
      <c r="P67" s="8">
        <f t="shared" ref="P67:P130" si="7">E67/L67</f>
        <v>132.05263157894737</v>
      </c>
      <c r="Q67" t="str">
        <f t="shared" ref="Q67:Q130" si="8">LEFT(N67,FIND("/",N67)-1)</f>
        <v>film &amp; video</v>
      </c>
      <c r="R67" t="str">
        <f t="shared" ref="R67:R130" si="9">RIGHT($N67,LEN(N67)-FIND("/",$N67))</f>
        <v>shorts</v>
      </c>
      <c r="S67" s="11">
        <f t="shared" ref="S67:S130" si="10">((($J67/60)/60)/24)+DATE(1970,1,1)</f>
        <v>41835.821226851855</v>
      </c>
      <c r="T67" s="11">
        <f t="shared" ref="T67:T130" si="11">((($I67/60)/60)/24)+DATE(1970,1,1)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6"/>
        <v>118.6</v>
      </c>
      <c r="P68" s="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42539.849768518514</v>
      </c>
      <c r="T68" s="11">
        <f t="shared" si="11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6"/>
        <v>116.25000000000001</v>
      </c>
      <c r="P69" s="8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41075.583379629628</v>
      </c>
      <c r="T69" s="11">
        <f t="shared" si="11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6"/>
        <v>127.16666666666667</v>
      </c>
      <c r="P70" s="8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41663.569340277776</v>
      </c>
      <c r="T70" s="11">
        <f t="shared" si="11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6"/>
        <v>110.9423</v>
      </c>
      <c r="P71" s="8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40786.187789351854</v>
      </c>
      <c r="T71" s="11">
        <f t="shared" si="11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6"/>
        <v>127.2</v>
      </c>
      <c r="P72" s="8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40730.896354166667</v>
      </c>
      <c r="T72" s="11">
        <f t="shared" si="11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6"/>
        <v>123.94444444444443</v>
      </c>
      <c r="P73" s="8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40997.271493055552</v>
      </c>
      <c r="T73" s="11">
        <f t="shared" si="11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6"/>
        <v>108.40909090909091</v>
      </c>
      <c r="P74" s="8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41208.010196759256</v>
      </c>
      <c r="T74" s="11">
        <f t="shared" si="11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6"/>
        <v>100</v>
      </c>
      <c r="P75" s="8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40587.75675925926</v>
      </c>
      <c r="T75" s="11">
        <f t="shared" si="11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6"/>
        <v>112.93199999999999</v>
      </c>
      <c r="P76" s="8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42360.487210648149</v>
      </c>
      <c r="T76" s="11">
        <f t="shared" si="11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6"/>
        <v>115.42857142857143</v>
      </c>
      <c r="P77" s="8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41357.209166666667</v>
      </c>
      <c r="T77" s="11">
        <f t="shared" si="11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6"/>
        <v>153.33333333333334</v>
      </c>
      <c r="P78" s="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40844.691643518519</v>
      </c>
      <c r="T78" s="11">
        <f t="shared" si="11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6"/>
        <v>392.5</v>
      </c>
      <c r="P79" s="8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40997.144872685189</v>
      </c>
      <c r="T79" s="11">
        <f t="shared" si="11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6"/>
        <v>2702</v>
      </c>
      <c r="P80" s="8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42604.730567129634</v>
      </c>
      <c r="T80" s="11">
        <f t="shared" si="11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6"/>
        <v>127</v>
      </c>
      <c r="P81" s="8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41724.776539351849</v>
      </c>
      <c r="T81" s="11">
        <f t="shared" si="11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6"/>
        <v>107.25</v>
      </c>
      <c r="P82" s="8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41583.083981481483</v>
      </c>
      <c r="T82" s="11">
        <f t="shared" si="11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6"/>
        <v>198</v>
      </c>
      <c r="P83" s="8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41100.158877314818</v>
      </c>
      <c r="T83" s="11">
        <f t="shared" si="11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6"/>
        <v>100.01249999999999</v>
      </c>
      <c r="P84" s="8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40795.820150462961</v>
      </c>
      <c r="T84" s="11">
        <f t="shared" si="11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6"/>
        <v>102.49999999999999</v>
      </c>
      <c r="P85" s="8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42042.615613425922</v>
      </c>
      <c r="T85" s="11">
        <f t="shared" si="11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6"/>
        <v>100</v>
      </c>
      <c r="P86" s="8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40648.757939814815</v>
      </c>
      <c r="T86" s="11">
        <f t="shared" si="11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6"/>
        <v>125.49999999999999</v>
      </c>
      <c r="P87" s="8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40779.125428240739</v>
      </c>
      <c r="T87" s="11">
        <f t="shared" si="11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6"/>
        <v>106.46666666666667</v>
      </c>
      <c r="P88" s="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42291.556076388893</v>
      </c>
      <c r="T88" s="11">
        <f t="shared" si="11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6"/>
        <v>104.60000000000001</v>
      </c>
      <c r="P89" s="8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40322.53938657407</v>
      </c>
      <c r="T89" s="11">
        <f t="shared" si="11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6"/>
        <v>102.85714285714285</v>
      </c>
      <c r="P90" s="8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41786.65892361111</v>
      </c>
      <c r="T90" s="11">
        <f t="shared" si="11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6"/>
        <v>115.06666666666668</v>
      </c>
      <c r="P91" s="8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41402.752222222225</v>
      </c>
      <c r="T91" s="11">
        <f t="shared" si="11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6"/>
        <v>100.4</v>
      </c>
      <c r="P92" s="8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40706.297442129631</v>
      </c>
      <c r="T92" s="11">
        <f t="shared" si="11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6"/>
        <v>120</v>
      </c>
      <c r="P93" s="8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40619.402361111112</v>
      </c>
      <c r="T93" s="11">
        <f t="shared" si="11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6"/>
        <v>105.2</v>
      </c>
      <c r="P94" s="8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42721.198877314819</v>
      </c>
      <c r="T94" s="11">
        <f t="shared" si="11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6"/>
        <v>110.60000000000001</v>
      </c>
      <c r="P95" s="8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41065.858067129629</v>
      </c>
      <c r="T95" s="11">
        <f t="shared" si="11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6"/>
        <v>104</v>
      </c>
      <c r="P96" s="8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41716.717847222222</v>
      </c>
      <c r="T96" s="11">
        <f t="shared" si="11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6"/>
        <v>131.42857142857142</v>
      </c>
      <c r="P97" s="8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40935.005104166667</v>
      </c>
      <c r="T97" s="11">
        <f t="shared" si="11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6"/>
        <v>114.66666666666667</v>
      </c>
      <c r="P98" s="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40324.662511574075</v>
      </c>
      <c r="T98" s="11">
        <f t="shared" si="11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6"/>
        <v>106.25</v>
      </c>
      <c r="P99" s="8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40706.135208333333</v>
      </c>
      <c r="T99" s="11">
        <f t="shared" si="11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6"/>
        <v>106.25</v>
      </c>
      <c r="P100" s="8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41214.79483796296</v>
      </c>
      <c r="T100" s="11">
        <f t="shared" si="11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6"/>
        <v>106.01933333333334</v>
      </c>
      <c r="P101" s="8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41631.902766203704</v>
      </c>
      <c r="T101" s="11">
        <f t="shared" si="11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6"/>
        <v>100</v>
      </c>
      <c r="P102" s="8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41197.753310185188</v>
      </c>
      <c r="T102" s="11">
        <f t="shared" si="11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6"/>
        <v>100</v>
      </c>
      <c r="P103" s="8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41274.776736111111</v>
      </c>
      <c r="T103" s="11">
        <f t="shared" si="11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6"/>
        <v>127.75000000000001</v>
      </c>
      <c r="P104" s="8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40505.131168981483</v>
      </c>
      <c r="T104" s="11">
        <f t="shared" si="11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6"/>
        <v>105.15384615384616</v>
      </c>
      <c r="P105" s="8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41682.805902777778</v>
      </c>
      <c r="T105" s="11">
        <f t="shared" si="11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6"/>
        <v>120</v>
      </c>
      <c r="P106" s="8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40612.695208333331</v>
      </c>
      <c r="T106" s="11">
        <f t="shared" si="11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6"/>
        <v>107.40909090909089</v>
      </c>
      <c r="P107" s="8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42485.724768518514</v>
      </c>
      <c r="T107" s="11">
        <f t="shared" si="11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6"/>
        <v>100.49999999999999</v>
      </c>
      <c r="P108" s="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40987.776631944449</v>
      </c>
      <c r="T108" s="11">
        <f t="shared" si="11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6"/>
        <v>102.46666666666667</v>
      </c>
      <c r="P109" s="8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40635.982488425929</v>
      </c>
      <c r="T109" s="11">
        <f t="shared" si="11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6"/>
        <v>246.66666666666669</v>
      </c>
      <c r="P110" s="8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41365.613078703704</v>
      </c>
      <c r="T110" s="11">
        <f t="shared" si="11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6"/>
        <v>219.49999999999997</v>
      </c>
      <c r="P111" s="8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40570.025810185187</v>
      </c>
      <c r="T111" s="11">
        <f t="shared" si="11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6"/>
        <v>130.76923076923077</v>
      </c>
      <c r="P112" s="8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41557.949687500004</v>
      </c>
      <c r="T112" s="11">
        <f t="shared" si="11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6"/>
        <v>154.57142857142858</v>
      </c>
      <c r="P113" s="8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42125.333182870367</v>
      </c>
      <c r="T113" s="11">
        <f t="shared" si="11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6"/>
        <v>104</v>
      </c>
      <c r="P114" s="8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41718.043032407404</v>
      </c>
      <c r="T114" s="11">
        <f t="shared" si="11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6"/>
        <v>141</v>
      </c>
      <c r="P115" s="8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40753.758425925924</v>
      </c>
      <c r="T115" s="11">
        <f t="shared" si="11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6"/>
        <v>103.33333333333334</v>
      </c>
      <c r="P116" s="8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40861.27416666667</v>
      </c>
      <c r="T116" s="11">
        <f t="shared" si="11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6"/>
        <v>140.44444444444443</v>
      </c>
      <c r="P117" s="8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40918.738935185182</v>
      </c>
      <c r="T117" s="11">
        <f t="shared" si="11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6"/>
        <v>113.65714285714286</v>
      </c>
      <c r="P118" s="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40595.497164351851</v>
      </c>
      <c r="T118" s="11">
        <f t="shared" si="11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6"/>
        <v>100.49377777777779</v>
      </c>
      <c r="P119" s="8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40248.834999999999</v>
      </c>
      <c r="T119" s="11">
        <f t="shared" si="11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6"/>
        <v>113.03159999999998</v>
      </c>
      <c r="P120" s="8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40723.053657407407</v>
      </c>
      <c r="T120" s="11">
        <f t="shared" si="11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6"/>
        <v>104.55692307692308</v>
      </c>
      <c r="P121" s="8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40739.069282407407</v>
      </c>
      <c r="T121" s="11">
        <f t="shared" si="11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6"/>
        <v>1.4285714285714287E-2</v>
      </c>
      <c r="P122" s="8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42616.049849537041</v>
      </c>
      <c r="T122" s="11">
        <f t="shared" si="11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6"/>
        <v>3.3333333333333333E-2</v>
      </c>
      <c r="P123" s="8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42096.704976851848</v>
      </c>
      <c r="T123" s="11">
        <f t="shared" si="11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6"/>
        <v>0</v>
      </c>
      <c r="P124" s="8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42593.431793981479</v>
      </c>
      <c r="T124" s="11">
        <f t="shared" si="11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6"/>
        <v>0.27454545454545454</v>
      </c>
      <c r="P125" s="8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41904.781990740739</v>
      </c>
      <c r="T125" s="11">
        <f t="shared" si="11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6"/>
        <v>0</v>
      </c>
      <c r="P126" s="8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42114.928726851853</v>
      </c>
      <c r="T126" s="11">
        <f t="shared" si="11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6"/>
        <v>14.000000000000002</v>
      </c>
      <c r="P127" s="8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42709.993981481486</v>
      </c>
      <c r="T127" s="11">
        <f t="shared" si="11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6"/>
        <v>5.548</v>
      </c>
      <c r="P128" s="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42135.589548611111</v>
      </c>
      <c r="T128" s="11">
        <f t="shared" si="11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6"/>
        <v>2.375</v>
      </c>
      <c r="P129" s="8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42067.62431712963</v>
      </c>
      <c r="T129" s="11">
        <f t="shared" si="11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6"/>
        <v>1.867</v>
      </c>
      <c r="P130" s="8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1">
        <f t="shared" si="10"/>
        <v>42628.22792824074</v>
      </c>
      <c r="T130" s="11">
        <f t="shared" si="11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12">E131/D131*100</f>
        <v>0</v>
      </c>
      <c r="P131" s="8" t="e">
        <f t="shared" ref="P131:P194" si="13">E131/L131</f>
        <v>#DIV/0!</v>
      </c>
      <c r="Q131" t="str">
        <f t="shared" ref="Q131:Q194" si="14">LEFT(N131,FIND("/",N131)-1)</f>
        <v>film &amp; video</v>
      </c>
      <c r="R131" t="str">
        <f t="shared" ref="R131:R194" si="15">RIGHT($N131,LEN(N131)-FIND("/",$N131))</f>
        <v>science fiction</v>
      </c>
      <c r="S131" s="11">
        <f t="shared" ref="S131:S194" si="16">((($J131/60)/60)/24)+DATE(1970,1,1)</f>
        <v>41882.937303240738</v>
      </c>
      <c r="T131" s="11">
        <f t="shared" ref="T131:T194" si="17">((($I131/60)/60)/24)+DATE(1970,1,1)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12"/>
        <v>0</v>
      </c>
      <c r="P132" s="8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41778.915416666663</v>
      </c>
      <c r="T132" s="11">
        <f t="shared" si="17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12"/>
        <v>0</v>
      </c>
      <c r="P133" s="8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42541.837511574078</v>
      </c>
      <c r="T133" s="11">
        <f t="shared" si="17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12"/>
        <v>9.5687499999999996</v>
      </c>
      <c r="P134" s="8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41905.812581018516</v>
      </c>
      <c r="T134" s="11">
        <f t="shared" si="17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12"/>
        <v>0</v>
      </c>
      <c r="P135" s="8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42491.80768518518</v>
      </c>
      <c r="T135" s="11">
        <f t="shared" si="17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12"/>
        <v>0</v>
      </c>
      <c r="P136" s="8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42221.909930555557</v>
      </c>
      <c r="T136" s="11">
        <f t="shared" si="17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12"/>
        <v>13.433333333333334</v>
      </c>
      <c r="P137" s="8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41788.381909722222</v>
      </c>
      <c r="T137" s="11">
        <f t="shared" si="17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12"/>
        <v>0</v>
      </c>
      <c r="P138" s="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42096.410115740742</v>
      </c>
      <c r="T138" s="11">
        <f t="shared" si="17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12"/>
        <v>0</v>
      </c>
      <c r="P139" s="8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42239.573993055557</v>
      </c>
      <c r="T139" s="11">
        <f t="shared" si="17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12"/>
        <v>3.1413333333333333</v>
      </c>
      <c r="P140" s="8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42186.257418981477</v>
      </c>
      <c r="T140" s="11">
        <f t="shared" si="17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12"/>
        <v>100</v>
      </c>
      <c r="P141" s="8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42187.920972222222</v>
      </c>
      <c r="T141" s="11">
        <f t="shared" si="17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12"/>
        <v>0</v>
      </c>
      <c r="P142" s="8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42053.198287037041</v>
      </c>
      <c r="T142" s="11">
        <f t="shared" si="17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12"/>
        <v>10.775</v>
      </c>
      <c r="P143" s="8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42110.153043981481</v>
      </c>
      <c r="T143" s="11">
        <f t="shared" si="17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12"/>
        <v>0.33333333333333337</v>
      </c>
      <c r="P144" s="8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41938.893263888887</v>
      </c>
      <c r="T144" s="11">
        <f t="shared" si="17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12"/>
        <v>0</v>
      </c>
      <c r="P145" s="8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42559.064143518524</v>
      </c>
      <c r="T145" s="11">
        <f t="shared" si="17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12"/>
        <v>27.6</v>
      </c>
      <c r="P146" s="8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42047.762407407412</v>
      </c>
      <c r="T146" s="11">
        <f t="shared" si="17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12"/>
        <v>7.5111111111111111</v>
      </c>
      <c r="P147" s="8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42200.542268518519</v>
      </c>
      <c r="T147" s="11">
        <f t="shared" si="17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12"/>
        <v>0.57499999999999996</v>
      </c>
      <c r="P148" s="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42693.016180555554</v>
      </c>
      <c r="T148" s="11">
        <f t="shared" si="17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12"/>
        <v>0</v>
      </c>
      <c r="P149" s="8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41969.767824074079</v>
      </c>
      <c r="T149" s="11">
        <f t="shared" si="17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12"/>
        <v>0.08</v>
      </c>
      <c r="P150" s="8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42397.281666666662</v>
      </c>
      <c r="T150" s="11">
        <f t="shared" si="17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12"/>
        <v>0.91999999999999993</v>
      </c>
      <c r="P151" s="8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41968.172106481477</v>
      </c>
      <c r="T151" s="11">
        <f t="shared" si="17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12"/>
        <v>23.163076923076922</v>
      </c>
      <c r="P152" s="8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42090.161828703705</v>
      </c>
      <c r="T152" s="11">
        <f t="shared" si="17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12"/>
        <v>5.5999999999999994E-2</v>
      </c>
      <c r="P153" s="8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42113.550821759258</v>
      </c>
      <c r="T153" s="11">
        <f t="shared" si="17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12"/>
        <v>7.8947368421052634E-3</v>
      </c>
      <c r="P154" s="8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41875.077546296299</v>
      </c>
      <c r="T154" s="11">
        <f t="shared" si="17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12"/>
        <v>0.71799999999999997</v>
      </c>
      <c r="P155" s="8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41933.586157407408</v>
      </c>
      <c r="T155" s="11">
        <f t="shared" si="17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12"/>
        <v>2.666666666666667</v>
      </c>
      <c r="P156" s="8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42115.547395833331</v>
      </c>
      <c r="T156" s="11">
        <f t="shared" si="17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12"/>
        <v>6.0000000000000001E-3</v>
      </c>
      <c r="P157" s="8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42168.559432870374</v>
      </c>
      <c r="T157" s="11">
        <f t="shared" si="17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12"/>
        <v>5.0999999999999996</v>
      </c>
      <c r="P158" s="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41794.124953703707</v>
      </c>
      <c r="T158" s="11">
        <f t="shared" si="17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12"/>
        <v>0.26711185308848079</v>
      </c>
      <c r="P159" s="8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42396.911712962959</v>
      </c>
      <c r="T159" s="11">
        <f t="shared" si="17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12"/>
        <v>0</v>
      </c>
      <c r="P160" s="8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41904.07671296296</v>
      </c>
      <c r="T160" s="11">
        <f t="shared" si="17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12"/>
        <v>2E-3</v>
      </c>
      <c r="P161" s="8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42514.434548611112</v>
      </c>
      <c r="T161" s="11">
        <f t="shared" si="17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12"/>
        <v>0</v>
      </c>
      <c r="P162" s="8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42171.913090277783</v>
      </c>
      <c r="T162" s="11">
        <f t="shared" si="17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12"/>
        <v>0.01</v>
      </c>
      <c r="P163" s="8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41792.687442129631</v>
      </c>
      <c r="T163" s="11">
        <f t="shared" si="17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12"/>
        <v>15.535714285714286</v>
      </c>
      <c r="P164" s="8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41835.126805555556</v>
      </c>
      <c r="T164" s="11">
        <f t="shared" si="17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12"/>
        <v>0</v>
      </c>
      <c r="P165" s="8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42243.961273148147</v>
      </c>
      <c r="T165" s="11">
        <f t="shared" si="17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12"/>
        <v>0.53333333333333333</v>
      </c>
      <c r="P166" s="8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41841.762743055559</v>
      </c>
      <c r="T166" s="11">
        <f t="shared" si="17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12"/>
        <v>0</v>
      </c>
      <c r="P167" s="8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42351.658842592587</v>
      </c>
      <c r="T167" s="11">
        <f t="shared" si="17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12"/>
        <v>60</v>
      </c>
      <c r="P168" s="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42721.075949074075</v>
      </c>
      <c r="T168" s="11">
        <f t="shared" si="17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12"/>
        <v>0.01</v>
      </c>
      <c r="P169" s="8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42160.927488425921</v>
      </c>
      <c r="T169" s="11">
        <f t="shared" si="17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12"/>
        <v>4.0625</v>
      </c>
      <c r="P170" s="8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42052.83530092593</v>
      </c>
      <c r="T170" s="11">
        <f t="shared" si="17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12"/>
        <v>22.400000000000002</v>
      </c>
      <c r="P171" s="8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41900.505312499998</v>
      </c>
      <c r="T171" s="11">
        <f t="shared" si="17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12"/>
        <v>3.25</v>
      </c>
      <c r="P172" s="8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42216.977812500001</v>
      </c>
      <c r="T172" s="11">
        <f t="shared" si="17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12"/>
        <v>2E-3</v>
      </c>
      <c r="P173" s="8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42534.180717592593</v>
      </c>
      <c r="T173" s="11">
        <f t="shared" si="17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12"/>
        <v>0</v>
      </c>
      <c r="P174" s="8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42047.394942129627</v>
      </c>
      <c r="T174" s="11">
        <f t="shared" si="17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12"/>
        <v>0</v>
      </c>
      <c r="P175" s="8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42033.573009259257</v>
      </c>
      <c r="T175" s="11">
        <f t="shared" si="17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12"/>
        <v>0</v>
      </c>
      <c r="P176" s="8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42072.758981481486</v>
      </c>
      <c r="T176" s="11">
        <f t="shared" si="17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12"/>
        <v>6.4850000000000003</v>
      </c>
      <c r="P177" s="8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41855.777905092589</v>
      </c>
      <c r="T177" s="11">
        <f t="shared" si="17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12"/>
        <v>0</v>
      </c>
      <c r="P178" s="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42191.824062500003</v>
      </c>
      <c r="T178" s="11">
        <f t="shared" si="17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12"/>
        <v>40</v>
      </c>
      <c r="P179" s="8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42070.047754629632</v>
      </c>
      <c r="T179" s="11">
        <f t="shared" si="17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12"/>
        <v>0</v>
      </c>
      <c r="P180" s="8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42304.955381944441</v>
      </c>
      <c r="T180" s="11">
        <f t="shared" si="17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12"/>
        <v>20</v>
      </c>
      <c r="P181" s="8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42403.080497685187</v>
      </c>
      <c r="T181" s="11">
        <f t="shared" si="17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12"/>
        <v>33.416666666666664</v>
      </c>
      <c r="P182" s="8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42067.991238425922</v>
      </c>
      <c r="T182" s="11">
        <f t="shared" si="17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12"/>
        <v>21.092608822670172</v>
      </c>
      <c r="P183" s="8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42147.741840277777</v>
      </c>
      <c r="T183" s="11">
        <f t="shared" si="17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12"/>
        <v>0</v>
      </c>
      <c r="P184" s="8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42712.011944444443</v>
      </c>
      <c r="T184" s="11">
        <f t="shared" si="17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12"/>
        <v>35.856000000000002</v>
      </c>
      <c r="P185" s="8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41939.810300925928</v>
      </c>
      <c r="T185" s="11">
        <f t="shared" si="17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12"/>
        <v>3.4000000000000004</v>
      </c>
      <c r="P186" s="8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41825.791226851856</v>
      </c>
      <c r="T186" s="11">
        <f t="shared" si="17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12"/>
        <v>5.5</v>
      </c>
      <c r="P187" s="8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42570.91133101852</v>
      </c>
      <c r="T187" s="11">
        <f t="shared" si="17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12"/>
        <v>0</v>
      </c>
      <c r="P188" s="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42767.812893518523</v>
      </c>
      <c r="T188" s="11">
        <f t="shared" si="17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12"/>
        <v>16</v>
      </c>
      <c r="P189" s="8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42182.234456018516</v>
      </c>
      <c r="T189" s="11">
        <f t="shared" si="17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12"/>
        <v>0</v>
      </c>
      <c r="P190" s="8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41857.18304398148</v>
      </c>
      <c r="T190" s="11">
        <f t="shared" si="17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12"/>
        <v>6.8999999999999992E-2</v>
      </c>
      <c r="P191" s="8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42556.690706018519</v>
      </c>
      <c r="T191" s="11">
        <f t="shared" si="17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12"/>
        <v>0.41666666666666669</v>
      </c>
      <c r="P192" s="8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42527.650995370372</v>
      </c>
      <c r="T192" s="11">
        <f t="shared" si="17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12"/>
        <v>5</v>
      </c>
      <c r="P193" s="8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42239.441412037035</v>
      </c>
      <c r="T193" s="11">
        <f t="shared" si="17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12"/>
        <v>1.6999999999999999E-3</v>
      </c>
      <c r="P194" s="8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1">
        <f t="shared" si="16"/>
        <v>41899.792037037041</v>
      </c>
      <c r="T194" s="11">
        <f t="shared" si="17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8">E195/D195*100</f>
        <v>0</v>
      </c>
      <c r="P195" s="8" t="e">
        <f t="shared" ref="P195:P258" si="19">E195/L195</f>
        <v>#DIV/0!</v>
      </c>
      <c r="Q195" t="str">
        <f t="shared" ref="Q195:Q258" si="20">LEFT(N195,FIND("/",N195)-1)</f>
        <v>film &amp; video</v>
      </c>
      <c r="R195" t="str">
        <f t="shared" ref="R195:R258" si="21">RIGHT($N195,LEN(N195)-FIND("/",$N195))</f>
        <v>drama</v>
      </c>
      <c r="S195" s="11">
        <f t="shared" ref="S195:S258" si="22">((($J195/60)/60)/24)+DATE(1970,1,1)</f>
        <v>41911.934791666667</v>
      </c>
      <c r="T195" s="11">
        <f t="shared" ref="T195:T258" si="23">((($I195/60)/60)/24)+DATE(1970,1,1)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8"/>
        <v>0.12</v>
      </c>
      <c r="P196" s="8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42375.996886574074</v>
      </c>
      <c r="T196" s="11">
        <f t="shared" si="23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8"/>
        <v>0</v>
      </c>
      <c r="P197" s="8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42135.67050925926</v>
      </c>
      <c r="T197" s="11">
        <f t="shared" si="23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8"/>
        <v>41.857142857142861</v>
      </c>
      <c r="P198" s="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42259.542800925927</v>
      </c>
      <c r="T198" s="11">
        <f t="shared" si="23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8"/>
        <v>10.48</v>
      </c>
      <c r="P199" s="8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42741.848379629635</v>
      </c>
      <c r="T199" s="11">
        <f t="shared" si="23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8"/>
        <v>1.1159999999999999</v>
      </c>
      <c r="P200" s="8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41887.383356481485</v>
      </c>
      <c r="T200" s="11">
        <f t="shared" si="23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8"/>
        <v>0</v>
      </c>
      <c r="P201" s="8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42584.123865740738</v>
      </c>
      <c r="T201" s="11">
        <f t="shared" si="23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8"/>
        <v>26.192500000000003</v>
      </c>
      <c r="P202" s="8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41867.083368055559</v>
      </c>
      <c r="T202" s="11">
        <f t="shared" si="23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8"/>
        <v>58.461538461538467</v>
      </c>
      <c r="P203" s="8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42023.818622685183</v>
      </c>
      <c r="T203" s="11">
        <f t="shared" si="23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8"/>
        <v>0</v>
      </c>
      <c r="P204" s="8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42255.927824074075</v>
      </c>
      <c r="T204" s="11">
        <f t="shared" si="23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8"/>
        <v>29.84</v>
      </c>
      <c r="P205" s="8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41973.847962962958</v>
      </c>
      <c r="T205" s="11">
        <f t="shared" si="23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8"/>
        <v>50.721666666666664</v>
      </c>
      <c r="P206" s="8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42556.583368055552</v>
      </c>
      <c r="T206" s="11">
        <f t="shared" si="23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8"/>
        <v>16.25</v>
      </c>
      <c r="P207" s="8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42248.632199074069</v>
      </c>
      <c r="T207" s="11">
        <f t="shared" si="23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8"/>
        <v>0</v>
      </c>
      <c r="P208" s="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42567.004432870366</v>
      </c>
      <c r="T208" s="11">
        <f t="shared" si="23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8"/>
        <v>15.214285714285714</v>
      </c>
      <c r="P209" s="8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41978.197199074071</v>
      </c>
      <c r="T209" s="11">
        <f t="shared" si="23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8"/>
        <v>0</v>
      </c>
      <c r="P210" s="8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41959.369988425926</v>
      </c>
      <c r="T210" s="11">
        <f t="shared" si="23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8"/>
        <v>0</v>
      </c>
      <c r="P211" s="8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42165.922858796301</v>
      </c>
      <c r="T211" s="11">
        <f t="shared" si="23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8"/>
        <v>25.25</v>
      </c>
      <c r="P212" s="8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42249.064722222218</v>
      </c>
      <c r="T212" s="11">
        <f t="shared" si="23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8"/>
        <v>44.6</v>
      </c>
      <c r="P213" s="8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42236.159918981488</v>
      </c>
      <c r="T213" s="11">
        <f t="shared" si="23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8"/>
        <v>1.5873015873015872E-2</v>
      </c>
      <c r="P214" s="8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42416.881018518514</v>
      </c>
      <c r="T214" s="11">
        <f t="shared" si="23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8"/>
        <v>0.04</v>
      </c>
      <c r="P215" s="8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42202.594293981485</v>
      </c>
      <c r="T215" s="11">
        <f t="shared" si="23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8"/>
        <v>8.0000000000000002E-3</v>
      </c>
      <c r="P216" s="8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42009.64061342593</v>
      </c>
      <c r="T216" s="11">
        <f t="shared" si="23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8"/>
        <v>0.22727272727272727</v>
      </c>
      <c r="P217" s="8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42375.230115740742</v>
      </c>
      <c r="T217" s="11">
        <f t="shared" si="23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8"/>
        <v>55.698440000000005</v>
      </c>
      <c r="P218" s="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42066.958761574075</v>
      </c>
      <c r="T218" s="11">
        <f t="shared" si="23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8"/>
        <v>11.943</v>
      </c>
      <c r="P219" s="8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41970.64061342593</v>
      </c>
      <c r="T219" s="11">
        <f t="shared" si="23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8"/>
        <v>2</v>
      </c>
      <c r="P220" s="8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42079.628344907411</v>
      </c>
      <c r="T220" s="11">
        <f t="shared" si="23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8"/>
        <v>17.630000000000003</v>
      </c>
      <c r="P221" s="8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42429.326678240745</v>
      </c>
      <c r="T221" s="11">
        <f t="shared" si="23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8"/>
        <v>0.72</v>
      </c>
      <c r="P222" s="8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42195.643865740742</v>
      </c>
      <c r="T222" s="11">
        <f t="shared" si="23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8"/>
        <v>0</v>
      </c>
      <c r="P223" s="8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42031.837546296301</v>
      </c>
      <c r="T223" s="11">
        <f t="shared" si="23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8"/>
        <v>13</v>
      </c>
      <c r="P224" s="8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42031.769884259258</v>
      </c>
      <c r="T224" s="11">
        <f t="shared" si="23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8"/>
        <v>0</v>
      </c>
      <c r="P225" s="8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42482.048032407409</v>
      </c>
      <c r="T225" s="11">
        <f t="shared" si="23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8"/>
        <v>0</v>
      </c>
      <c r="P226" s="8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42135.235254629632</v>
      </c>
      <c r="T226" s="11">
        <f t="shared" si="23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8"/>
        <v>0</v>
      </c>
      <c r="P227" s="8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42438.961273148147</v>
      </c>
      <c r="T227" s="11">
        <f t="shared" si="23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8"/>
        <v>0.86206896551724133</v>
      </c>
      <c r="P228" s="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42106.666018518517</v>
      </c>
      <c r="T228" s="11">
        <f t="shared" si="23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8"/>
        <v>0</v>
      </c>
      <c r="P229" s="8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42164.893993055557</v>
      </c>
      <c r="T229" s="11">
        <f t="shared" si="23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8"/>
        <v>0</v>
      </c>
      <c r="P230" s="8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42096.686400462961</v>
      </c>
      <c r="T230" s="11">
        <f t="shared" si="23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8"/>
        <v>0</v>
      </c>
      <c r="P231" s="8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42383.933993055558</v>
      </c>
      <c r="T231" s="11">
        <f t="shared" si="23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8"/>
        <v>0.4</v>
      </c>
      <c r="P232" s="8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42129.777210648142</v>
      </c>
      <c r="T232" s="11">
        <f t="shared" si="23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8"/>
        <v>0</v>
      </c>
      <c r="P233" s="8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42341.958923611113</v>
      </c>
      <c r="T233" s="11">
        <f t="shared" si="23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8"/>
        <v>2.75</v>
      </c>
      <c r="P234" s="8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42032.82576388889</v>
      </c>
      <c r="T234" s="11">
        <f t="shared" si="23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8"/>
        <v>0</v>
      </c>
      <c r="P235" s="8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42612.911712962959</v>
      </c>
      <c r="T235" s="11">
        <f t="shared" si="23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8"/>
        <v>40.1</v>
      </c>
      <c r="P236" s="8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42136.035405092596</v>
      </c>
      <c r="T236" s="11">
        <f t="shared" si="23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8"/>
        <v>0</v>
      </c>
      <c r="P237" s="8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42164.908530092594</v>
      </c>
      <c r="T237" s="11">
        <f t="shared" si="23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8"/>
        <v>0</v>
      </c>
      <c r="P238" s="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42321.08447916666</v>
      </c>
      <c r="T238" s="11">
        <f t="shared" si="23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8"/>
        <v>0.33333333333333337</v>
      </c>
      <c r="P239" s="8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42377.577187499999</v>
      </c>
      <c r="T239" s="11">
        <f t="shared" si="23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8"/>
        <v>0</v>
      </c>
      <c r="P240" s="8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42713.962499999994</v>
      </c>
      <c r="T240" s="11">
        <f t="shared" si="23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8"/>
        <v>25</v>
      </c>
      <c r="P241" s="8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42297.110300925924</v>
      </c>
      <c r="T241" s="11">
        <f t="shared" si="23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8"/>
        <v>107.63413333333334</v>
      </c>
      <c r="P242" s="8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41354.708460648151</v>
      </c>
      <c r="T242" s="11">
        <f t="shared" si="23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8"/>
        <v>112.63736263736264</v>
      </c>
      <c r="P243" s="8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41949.697962962964</v>
      </c>
      <c r="T243" s="11">
        <f t="shared" si="23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8"/>
        <v>113.46153846153845</v>
      </c>
      <c r="P244" s="8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40862.492939814816</v>
      </c>
      <c r="T244" s="11">
        <f t="shared" si="23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8"/>
        <v>102.592</v>
      </c>
      <c r="P245" s="8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41662.047500000001</v>
      </c>
      <c r="T245" s="11">
        <f t="shared" si="23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8"/>
        <v>113.75714285714287</v>
      </c>
      <c r="P246" s="8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40213.323599537034</v>
      </c>
      <c r="T246" s="11">
        <f t="shared" si="23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8"/>
        <v>103.71999999999998</v>
      </c>
      <c r="P247" s="8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41107.053067129629</v>
      </c>
      <c r="T247" s="11">
        <f t="shared" si="23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8"/>
        <v>305.46000000000004</v>
      </c>
      <c r="P248" s="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40480.363483796296</v>
      </c>
      <c r="T248" s="11">
        <f t="shared" si="23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8"/>
        <v>134.1</v>
      </c>
      <c r="P249" s="8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40430.604328703703</v>
      </c>
      <c r="T249" s="11">
        <f t="shared" si="23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8"/>
        <v>101.33294117647058</v>
      </c>
      <c r="P250" s="8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40870.774409722224</v>
      </c>
      <c r="T250" s="11">
        <f t="shared" si="23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8"/>
        <v>112.92</v>
      </c>
      <c r="P251" s="8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40332.923842592594</v>
      </c>
      <c r="T251" s="11">
        <f t="shared" si="23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8"/>
        <v>105.58333333333334</v>
      </c>
      <c r="P252" s="8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41401.565868055557</v>
      </c>
      <c r="T252" s="11">
        <f t="shared" si="23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8"/>
        <v>125.57142857142858</v>
      </c>
      <c r="P253" s="8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41013.787569444445</v>
      </c>
      <c r="T253" s="11">
        <f t="shared" si="23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8"/>
        <v>184.56</v>
      </c>
      <c r="P254" s="8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40266.662708333337</v>
      </c>
      <c r="T254" s="11">
        <f t="shared" si="23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8"/>
        <v>100.73333333333335</v>
      </c>
      <c r="P255" s="8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40924.650868055556</v>
      </c>
      <c r="T255" s="11">
        <f t="shared" si="23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8"/>
        <v>116.94725</v>
      </c>
      <c r="P256" s="8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42263.952662037031</v>
      </c>
      <c r="T256" s="11">
        <f t="shared" si="23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8"/>
        <v>106.73325</v>
      </c>
      <c r="P257" s="8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40588.526412037041</v>
      </c>
      <c r="T257" s="11">
        <f t="shared" si="23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8"/>
        <v>139.1</v>
      </c>
      <c r="P258" s="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1">
        <f t="shared" si="22"/>
        <v>41319.769293981481</v>
      </c>
      <c r="T258" s="11">
        <f t="shared" si="23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24">E259/D259*100</f>
        <v>106.72648571428572</v>
      </c>
      <c r="P259" s="8">
        <f t="shared" ref="P259:P322" si="25">E259/L259</f>
        <v>66.70405357142856</v>
      </c>
      <c r="Q259" t="str">
        <f t="shared" ref="Q259:Q322" si="26">LEFT(N259,FIND("/",N259)-1)</f>
        <v>film &amp; video</v>
      </c>
      <c r="R259" t="str">
        <f t="shared" ref="R259:R322" si="27">RIGHT($N259,LEN(N259)-FIND("/",$N259))</f>
        <v>documentary</v>
      </c>
      <c r="S259" s="11">
        <f t="shared" ref="S259:S322" si="28">((($J259/60)/60)/24)+DATE(1970,1,1)</f>
        <v>42479.626875000002</v>
      </c>
      <c r="T259" s="11">
        <f t="shared" ref="T259:T322" si="29">((($I259/60)/60)/24)+DATE(1970,1,1)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24"/>
        <v>191.14</v>
      </c>
      <c r="P260" s="8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40682.051689814813</v>
      </c>
      <c r="T260" s="11">
        <f t="shared" si="2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24"/>
        <v>131.93789333333334</v>
      </c>
      <c r="P261" s="8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42072.738067129627</v>
      </c>
      <c r="T261" s="11">
        <f t="shared" si="2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24"/>
        <v>106.4</v>
      </c>
      <c r="P262" s="8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40330.755543981482</v>
      </c>
      <c r="T262" s="11">
        <f t="shared" si="2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24"/>
        <v>107.4</v>
      </c>
      <c r="P263" s="8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41017.885462962964</v>
      </c>
      <c r="T263" s="11">
        <f t="shared" si="2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24"/>
        <v>240</v>
      </c>
      <c r="P264" s="8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40555.24800925926</v>
      </c>
      <c r="T264" s="11">
        <f t="shared" si="2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24"/>
        <v>118.08108</v>
      </c>
      <c r="P265" s="8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41149.954791666663</v>
      </c>
      <c r="T265" s="11">
        <f t="shared" si="2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24"/>
        <v>118.19999999999999</v>
      </c>
      <c r="P266" s="8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41010.620312500003</v>
      </c>
      <c r="T266" s="11">
        <f t="shared" si="2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24"/>
        <v>111.1</v>
      </c>
      <c r="P267" s="8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40267.245717592588</v>
      </c>
      <c r="T267" s="11">
        <f t="shared" si="2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24"/>
        <v>145.5</v>
      </c>
      <c r="P268" s="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40205.174849537041</v>
      </c>
      <c r="T268" s="11">
        <f t="shared" si="2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24"/>
        <v>131.62883248730967</v>
      </c>
      <c r="P269" s="8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41785.452534722222</v>
      </c>
      <c r="T269" s="11">
        <f t="shared" si="2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24"/>
        <v>111.4</v>
      </c>
      <c r="P270" s="8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40809.15252314815</v>
      </c>
      <c r="T270" s="11">
        <f t="shared" si="2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24"/>
        <v>147.23376999999999</v>
      </c>
      <c r="P271" s="8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42758.197013888886</v>
      </c>
      <c r="T271" s="11">
        <f t="shared" si="2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24"/>
        <v>152.60869565217391</v>
      </c>
      <c r="P272" s="8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40637.866550925923</v>
      </c>
      <c r="T272" s="11">
        <f t="shared" si="2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24"/>
        <v>104.67999999999999</v>
      </c>
      <c r="P273" s="8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41612.10024305556</v>
      </c>
      <c r="T273" s="11">
        <f t="shared" si="2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24"/>
        <v>177.43366666666668</v>
      </c>
      <c r="P274" s="8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40235.900358796294</v>
      </c>
      <c r="T274" s="11">
        <f t="shared" si="2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24"/>
        <v>107.7758</v>
      </c>
      <c r="P275" s="8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40697.498449074075</v>
      </c>
      <c r="T275" s="11">
        <f t="shared" si="2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24"/>
        <v>156</v>
      </c>
      <c r="P276" s="8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40969.912372685183</v>
      </c>
      <c r="T276" s="11">
        <f t="shared" si="2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24"/>
        <v>108.395</v>
      </c>
      <c r="P277" s="8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41193.032013888893</v>
      </c>
      <c r="T277" s="11">
        <f t="shared" si="2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24"/>
        <v>147.6</v>
      </c>
      <c r="P278" s="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40967.081874999996</v>
      </c>
      <c r="T278" s="11">
        <f t="shared" si="2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24"/>
        <v>110.38153846153847</v>
      </c>
      <c r="P279" s="8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42117.891423611116</v>
      </c>
      <c r="T279" s="11">
        <f t="shared" si="2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24"/>
        <v>150.34814814814814</v>
      </c>
      <c r="P280" s="8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41164.040960648148</v>
      </c>
      <c r="T280" s="11">
        <f t="shared" si="2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24"/>
        <v>157.31829411764707</v>
      </c>
      <c r="P281" s="8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42759.244166666671</v>
      </c>
      <c r="T281" s="11">
        <f t="shared" si="2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24"/>
        <v>156.14400000000001</v>
      </c>
      <c r="P282" s="8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41744.590682870366</v>
      </c>
      <c r="T282" s="11">
        <f t="shared" si="2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24"/>
        <v>120.58763636363636</v>
      </c>
      <c r="P283" s="8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39950.163344907407</v>
      </c>
      <c r="T283" s="11">
        <f t="shared" si="2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24"/>
        <v>101.18888888888888</v>
      </c>
      <c r="P284" s="8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40194.920046296298</v>
      </c>
      <c r="T284" s="11">
        <f t="shared" si="2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24"/>
        <v>114.27249999999999</v>
      </c>
      <c r="P285" s="8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40675.71</v>
      </c>
      <c r="T285" s="11">
        <f t="shared" si="2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24"/>
        <v>104.62615</v>
      </c>
      <c r="P286" s="8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40904.738194444442</v>
      </c>
      <c r="T286" s="11">
        <f t="shared" si="2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24"/>
        <v>228.82507142857142</v>
      </c>
      <c r="P287" s="8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41506.756111111114</v>
      </c>
      <c r="T287" s="11">
        <f t="shared" si="2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24"/>
        <v>109.15333333333332</v>
      </c>
      <c r="P288" s="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41313.816249999996</v>
      </c>
      <c r="T288" s="11">
        <f t="shared" si="2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24"/>
        <v>176.29999999999998</v>
      </c>
      <c r="P289" s="8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41184.277986111112</v>
      </c>
      <c r="T289" s="11">
        <f t="shared" si="2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24"/>
        <v>103.21061999999999</v>
      </c>
      <c r="P290" s="8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41051.168900462959</v>
      </c>
      <c r="T290" s="11">
        <f t="shared" si="2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24"/>
        <v>104.82000000000001</v>
      </c>
      <c r="P291" s="8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41550.456412037034</v>
      </c>
      <c r="T291" s="11">
        <f t="shared" si="2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24"/>
        <v>106.68444444444445</v>
      </c>
      <c r="P292" s="8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40526.36917824074</v>
      </c>
      <c r="T292" s="11">
        <f t="shared" si="2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24"/>
        <v>120.02</v>
      </c>
      <c r="P293" s="8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41376.769050925926</v>
      </c>
      <c r="T293" s="11">
        <f t="shared" si="2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24"/>
        <v>101.50693333333334</v>
      </c>
      <c r="P294" s="8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40812.803229166668</v>
      </c>
      <c r="T294" s="11">
        <f t="shared" si="2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24"/>
        <v>101.38461538461539</v>
      </c>
      <c r="P295" s="8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41719.667986111112</v>
      </c>
      <c r="T295" s="11">
        <f t="shared" si="2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24"/>
        <v>100</v>
      </c>
      <c r="P296" s="8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40343.084421296298</v>
      </c>
      <c r="T296" s="11">
        <f t="shared" si="2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24"/>
        <v>133.10911999999999</v>
      </c>
      <c r="P297" s="8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41519.004733796297</v>
      </c>
      <c r="T297" s="11">
        <f t="shared" si="2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24"/>
        <v>118.72620000000001</v>
      </c>
      <c r="P298" s="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41134.475497685184</v>
      </c>
      <c r="T298" s="11">
        <f t="shared" si="2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24"/>
        <v>100.64</v>
      </c>
      <c r="P299" s="8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42089.72802083334</v>
      </c>
      <c r="T299" s="11">
        <f t="shared" si="2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24"/>
        <v>108.93241269841269</v>
      </c>
      <c r="P300" s="8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41709.463518518518</v>
      </c>
      <c r="T300" s="11">
        <f t="shared" si="2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24"/>
        <v>178.95250000000001</v>
      </c>
      <c r="P301" s="8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40469.225231481483</v>
      </c>
      <c r="T301" s="11">
        <f t="shared" si="2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24"/>
        <v>101.72264</v>
      </c>
      <c r="P302" s="8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40626.959930555553</v>
      </c>
      <c r="T302" s="11">
        <f t="shared" si="2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24"/>
        <v>118.73499999999999</v>
      </c>
      <c r="P303" s="8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41312.737673611111</v>
      </c>
      <c r="T303" s="11">
        <f t="shared" si="2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24"/>
        <v>100.46</v>
      </c>
      <c r="P304" s="8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40933.856921296298</v>
      </c>
      <c r="T304" s="11">
        <f t="shared" si="2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24"/>
        <v>137.46666666666667</v>
      </c>
      <c r="P305" s="8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41032.071134259262</v>
      </c>
      <c r="T305" s="11">
        <f t="shared" si="2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24"/>
        <v>231.64705882352939</v>
      </c>
      <c r="P306" s="8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41114.094872685186</v>
      </c>
      <c r="T306" s="11">
        <f t="shared" si="2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24"/>
        <v>130.33333333333331</v>
      </c>
      <c r="P307" s="8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40948.630196759259</v>
      </c>
      <c r="T307" s="11">
        <f t="shared" si="2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24"/>
        <v>292.89999999999998</v>
      </c>
      <c r="P308" s="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41333.837187500001</v>
      </c>
      <c r="T308" s="11">
        <f t="shared" si="2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24"/>
        <v>111.31818181818183</v>
      </c>
      <c r="P309" s="8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41282.944456018515</v>
      </c>
      <c r="T309" s="11">
        <f t="shared" si="2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24"/>
        <v>105.56666666666668</v>
      </c>
      <c r="P310" s="8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40567.694560185184</v>
      </c>
      <c r="T310" s="11">
        <f t="shared" si="2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24"/>
        <v>118.94444444444446</v>
      </c>
      <c r="P311" s="8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41134.751550925925</v>
      </c>
      <c r="T311" s="11">
        <f t="shared" si="2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24"/>
        <v>104.129</v>
      </c>
      <c r="P312" s="8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40821.183136574073</v>
      </c>
      <c r="T312" s="11">
        <f t="shared" si="2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24"/>
        <v>104.10165000000001</v>
      </c>
      <c r="P313" s="8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40868.219814814816</v>
      </c>
      <c r="T313" s="11">
        <f t="shared" si="2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24"/>
        <v>111.87499999999999</v>
      </c>
      <c r="P314" s="8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41348.877685185187</v>
      </c>
      <c r="T314" s="11">
        <f t="shared" si="2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24"/>
        <v>104.73529411764706</v>
      </c>
      <c r="P315" s="8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40357.227939814817</v>
      </c>
      <c r="T315" s="11">
        <f t="shared" si="2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24"/>
        <v>385.15000000000003</v>
      </c>
      <c r="P316" s="8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41304.833194444444</v>
      </c>
      <c r="T316" s="11">
        <f t="shared" si="2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24"/>
        <v>101.248</v>
      </c>
      <c r="P317" s="8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41113.77238425926</v>
      </c>
      <c r="T317" s="11">
        <f t="shared" si="2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24"/>
        <v>113.77333333333333</v>
      </c>
      <c r="P318" s="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41950.923576388886</v>
      </c>
      <c r="T318" s="11">
        <f t="shared" si="2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24"/>
        <v>100.80333333333333</v>
      </c>
      <c r="P319" s="8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41589.676886574074</v>
      </c>
      <c r="T319" s="11">
        <f t="shared" si="2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24"/>
        <v>283.32</v>
      </c>
      <c r="P320" s="8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41330.038784722223</v>
      </c>
      <c r="T320" s="11">
        <f t="shared" si="2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24"/>
        <v>112.68</v>
      </c>
      <c r="P321" s="8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40123.83829861111</v>
      </c>
      <c r="T321" s="11">
        <f t="shared" si="2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24"/>
        <v>106.58000000000001</v>
      </c>
      <c r="P322" s="8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1">
        <f t="shared" si="28"/>
        <v>42331.551307870366</v>
      </c>
      <c r="T322" s="11">
        <f t="shared" si="2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30">E323/D323*100</f>
        <v>102.66285714285715</v>
      </c>
      <c r="P323" s="8">
        <f t="shared" ref="P323:P386" si="31">E323/L323</f>
        <v>106.62314540059347</v>
      </c>
      <c r="Q323" t="str">
        <f t="shared" ref="Q323:Q386" si="32">LEFT(N323,FIND("/",N323)-1)</f>
        <v>film &amp; video</v>
      </c>
      <c r="R323" t="str">
        <f t="shared" ref="R323:R386" si="33">RIGHT($N323,LEN(N323)-FIND("/",$N323))</f>
        <v>documentary</v>
      </c>
      <c r="S323" s="11">
        <f t="shared" ref="S323:S386" si="34">((($J323/60)/60)/24)+DATE(1970,1,1)</f>
        <v>42647.446597222224</v>
      </c>
      <c r="T323" s="11">
        <f t="shared" ref="T323:T386" si="35">((($I323/60)/60)/24)+DATE(1970,1,1)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30"/>
        <v>107.91200000000001</v>
      </c>
      <c r="P324" s="8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42473.57</v>
      </c>
      <c r="T324" s="11">
        <f t="shared" si="35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30"/>
        <v>123.07407407407408</v>
      </c>
      <c r="P325" s="8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42697.32136574074</v>
      </c>
      <c r="T325" s="11">
        <f t="shared" si="35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30"/>
        <v>101.6</v>
      </c>
      <c r="P326" s="8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42184.626250000001</v>
      </c>
      <c r="T326" s="11">
        <f t="shared" si="35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30"/>
        <v>104.396</v>
      </c>
      <c r="P327" s="8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42689.187881944439</v>
      </c>
      <c r="T327" s="11">
        <f t="shared" si="35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30"/>
        <v>112.92973333333333</v>
      </c>
      <c r="P328" s="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42775.314884259264</v>
      </c>
      <c r="T328" s="11">
        <f t="shared" si="35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30"/>
        <v>136.4</v>
      </c>
      <c r="P329" s="8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42058.235289351855</v>
      </c>
      <c r="T329" s="11">
        <f t="shared" si="35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30"/>
        <v>103.61439999999999</v>
      </c>
      <c r="P330" s="8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42278.946620370371</v>
      </c>
      <c r="T330" s="11">
        <f t="shared" si="35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30"/>
        <v>105.5</v>
      </c>
      <c r="P331" s="8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42291.46674768519</v>
      </c>
      <c r="T331" s="11">
        <f t="shared" si="35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30"/>
        <v>101.82857142857142</v>
      </c>
      <c r="P332" s="8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41379.515775462962</v>
      </c>
      <c r="T332" s="11">
        <f t="shared" si="35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30"/>
        <v>106.60499999999999</v>
      </c>
      <c r="P333" s="8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42507.581412037034</v>
      </c>
      <c r="T333" s="11">
        <f t="shared" si="35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30"/>
        <v>113.015</v>
      </c>
      <c r="P334" s="8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42263.680289351847</v>
      </c>
      <c r="T334" s="11">
        <f t="shared" si="35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30"/>
        <v>125.22750000000001</v>
      </c>
      <c r="P335" s="8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42437.636469907404</v>
      </c>
      <c r="T335" s="11">
        <f t="shared" si="35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30"/>
        <v>101.19</v>
      </c>
      <c r="P336" s="8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42101.682372685187</v>
      </c>
      <c r="T336" s="11">
        <f t="shared" si="35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30"/>
        <v>102.76470588235294</v>
      </c>
      <c r="P337" s="8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42101.737442129626</v>
      </c>
      <c r="T337" s="11">
        <f t="shared" si="35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30"/>
        <v>116.83911999999998</v>
      </c>
      <c r="P338" s="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42291.596273148149</v>
      </c>
      <c r="T338" s="11">
        <f t="shared" si="35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30"/>
        <v>101.16833333333335</v>
      </c>
      <c r="P339" s="8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42047.128564814819</v>
      </c>
      <c r="T339" s="11">
        <f t="shared" si="35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30"/>
        <v>110.13360000000002</v>
      </c>
      <c r="P340" s="8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42559.755671296298</v>
      </c>
      <c r="T340" s="11">
        <f t="shared" si="35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30"/>
        <v>108.08333333333333</v>
      </c>
      <c r="P341" s="8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42093.760046296295</v>
      </c>
      <c r="T341" s="11">
        <f t="shared" si="35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30"/>
        <v>125.02285714285715</v>
      </c>
      <c r="P342" s="8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42772.669062500005</v>
      </c>
      <c r="T342" s="11">
        <f t="shared" si="35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30"/>
        <v>106.71428571428572</v>
      </c>
      <c r="P343" s="8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41894.879606481481</v>
      </c>
      <c r="T343" s="11">
        <f t="shared" si="35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30"/>
        <v>100.36639999999998</v>
      </c>
      <c r="P344" s="8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42459.780844907407</v>
      </c>
      <c r="T344" s="11">
        <f t="shared" si="35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30"/>
        <v>102.02863333333335</v>
      </c>
      <c r="P345" s="8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41926.73778935185</v>
      </c>
      <c r="T345" s="11">
        <f t="shared" si="35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30"/>
        <v>102.08358208955224</v>
      </c>
      <c r="P346" s="8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42111.970995370371</v>
      </c>
      <c r="T346" s="11">
        <f t="shared" si="35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30"/>
        <v>123.27586206896552</v>
      </c>
      <c r="P347" s="8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42114.944328703699</v>
      </c>
      <c r="T347" s="11">
        <f t="shared" si="35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30"/>
        <v>170.28880000000001</v>
      </c>
      <c r="P348" s="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42261.500243055561</v>
      </c>
      <c r="T348" s="11">
        <f t="shared" si="35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30"/>
        <v>111.59049999999999</v>
      </c>
      <c r="P349" s="8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42292.495474537034</v>
      </c>
      <c r="T349" s="11">
        <f t="shared" si="35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30"/>
        <v>103</v>
      </c>
      <c r="P350" s="8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42207.58699074074</v>
      </c>
      <c r="T350" s="11">
        <f t="shared" si="35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30"/>
        <v>106.63570159857905</v>
      </c>
      <c r="P351" s="8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42760.498935185184</v>
      </c>
      <c r="T351" s="11">
        <f t="shared" si="35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30"/>
        <v>114.75999999999999</v>
      </c>
      <c r="P352" s="8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42586.066076388888</v>
      </c>
      <c r="T352" s="11">
        <f t="shared" si="35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30"/>
        <v>127.34117647058822</v>
      </c>
      <c r="P353" s="8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42427.964745370366</v>
      </c>
      <c r="T353" s="11">
        <f t="shared" si="35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30"/>
        <v>116.56</v>
      </c>
      <c r="P354" s="8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41890.167453703703</v>
      </c>
      <c r="T354" s="11">
        <f t="shared" si="35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30"/>
        <v>108.61819426615318</v>
      </c>
      <c r="P355" s="8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42297.791886574079</v>
      </c>
      <c r="T355" s="11">
        <f t="shared" si="35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30"/>
        <v>103.94285714285714</v>
      </c>
      <c r="P356" s="8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42438.827789351853</v>
      </c>
      <c r="T356" s="11">
        <f t="shared" si="35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30"/>
        <v>116.25714285714285</v>
      </c>
      <c r="P357" s="8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41943.293912037036</v>
      </c>
      <c r="T357" s="11">
        <f t="shared" si="35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30"/>
        <v>102.69239999999999</v>
      </c>
      <c r="P358" s="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42415.803159722222</v>
      </c>
      <c r="T358" s="11">
        <f t="shared" si="35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30"/>
        <v>174</v>
      </c>
      <c r="P359" s="8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42078.222187499996</v>
      </c>
      <c r="T359" s="11">
        <f t="shared" si="35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30"/>
        <v>103.08800000000001</v>
      </c>
      <c r="P360" s="8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42507.860196759255</v>
      </c>
      <c r="T360" s="11">
        <f t="shared" si="35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30"/>
        <v>104.85537190082646</v>
      </c>
      <c r="P361" s="8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41935.070486111108</v>
      </c>
      <c r="T361" s="11">
        <f t="shared" si="35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30"/>
        <v>101.375</v>
      </c>
      <c r="P362" s="8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42163.897916666669</v>
      </c>
      <c r="T362" s="11">
        <f t="shared" si="35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30"/>
        <v>111.07699999999998</v>
      </c>
      <c r="P363" s="8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41936.001226851848</v>
      </c>
      <c r="T363" s="11">
        <f t="shared" si="35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30"/>
        <v>124.15933781686496</v>
      </c>
      <c r="P364" s="8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41837.210543981484</v>
      </c>
      <c r="T364" s="11">
        <f t="shared" si="35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30"/>
        <v>101.33333333333334</v>
      </c>
      <c r="P365" s="8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40255.744629629626</v>
      </c>
      <c r="T365" s="11">
        <f t="shared" si="35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30"/>
        <v>110.16142857142856</v>
      </c>
      <c r="P366" s="8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41780.859629629631</v>
      </c>
      <c r="T366" s="11">
        <f t="shared" si="35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30"/>
        <v>103.97333333333334</v>
      </c>
      <c r="P367" s="8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41668.606469907405</v>
      </c>
      <c r="T367" s="11">
        <f t="shared" si="35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30"/>
        <v>101.31578947368421</v>
      </c>
      <c r="P368" s="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41019.793032407404</v>
      </c>
      <c r="T368" s="11">
        <f t="shared" si="35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30"/>
        <v>103.3501</v>
      </c>
      <c r="P369" s="8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41355.577291666668</v>
      </c>
      <c r="T369" s="11">
        <f t="shared" si="35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30"/>
        <v>104.11200000000001</v>
      </c>
      <c r="P370" s="8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42043.605578703704</v>
      </c>
      <c r="T370" s="11">
        <f t="shared" si="35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30"/>
        <v>110.15569230769231</v>
      </c>
      <c r="P371" s="8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40893.551724537036</v>
      </c>
      <c r="T371" s="11">
        <f t="shared" si="35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30"/>
        <v>122.02</v>
      </c>
      <c r="P372" s="8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42711.795138888891</v>
      </c>
      <c r="T372" s="11">
        <f t="shared" si="35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30"/>
        <v>114.16866666666667</v>
      </c>
      <c r="P373" s="8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41261.767812500002</v>
      </c>
      <c r="T373" s="11">
        <f t="shared" si="35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30"/>
        <v>125.33333333333334</v>
      </c>
      <c r="P374" s="8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42425.576898148152</v>
      </c>
      <c r="T374" s="11">
        <f t="shared" si="35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30"/>
        <v>106.66666666666667</v>
      </c>
      <c r="P375" s="8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41078.91201388889</v>
      </c>
      <c r="T375" s="11">
        <f t="shared" si="35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30"/>
        <v>130.65</v>
      </c>
      <c r="P376" s="8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40757.889247685183</v>
      </c>
      <c r="T376" s="11">
        <f t="shared" si="35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30"/>
        <v>120</v>
      </c>
      <c r="P377" s="8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41657.985081018516</v>
      </c>
      <c r="T377" s="11">
        <f t="shared" si="35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30"/>
        <v>105.9591836734694</v>
      </c>
      <c r="P378" s="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42576.452731481477</v>
      </c>
      <c r="T378" s="11">
        <f t="shared" si="35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30"/>
        <v>114.39999999999999</v>
      </c>
      <c r="P379" s="8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42292.250787037032</v>
      </c>
      <c r="T379" s="11">
        <f t="shared" si="35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30"/>
        <v>111.76666666666665</v>
      </c>
      <c r="P380" s="8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42370.571851851855</v>
      </c>
      <c r="T380" s="11">
        <f t="shared" si="35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30"/>
        <v>116.08000000000001</v>
      </c>
      <c r="P381" s="8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40987.688333333332</v>
      </c>
      <c r="T381" s="11">
        <f t="shared" si="35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30"/>
        <v>141.5</v>
      </c>
      <c r="P382" s="8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42367.719814814816</v>
      </c>
      <c r="T382" s="11">
        <f t="shared" si="35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30"/>
        <v>104.72999999999999</v>
      </c>
      <c r="P383" s="8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41085.698113425926</v>
      </c>
      <c r="T383" s="11">
        <f t="shared" si="35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30"/>
        <v>255.83333333333331</v>
      </c>
      <c r="P384" s="8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41144.709490740745</v>
      </c>
      <c r="T384" s="11">
        <f t="shared" si="35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30"/>
        <v>206.70670670670671</v>
      </c>
      <c r="P385" s="8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41755.117581018516</v>
      </c>
      <c r="T385" s="11">
        <f t="shared" si="35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30"/>
        <v>112.105</v>
      </c>
      <c r="P386" s="8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1">
        <f t="shared" si="34"/>
        <v>41980.781793981485</v>
      </c>
      <c r="T386" s="11">
        <f t="shared" si="35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36">E387/D387*100</f>
        <v>105.982</v>
      </c>
      <c r="P387" s="8">
        <f t="shared" ref="P387:P450" si="37">E387/L387</f>
        <v>111.79535864978902</v>
      </c>
      <c r="Q387" t="str">
        <f t="shared" ref="Q387:Q450" si="38">LEFT(N387,FIND("/",N387)-1)</f>
        <v>film &amp; video</v>
      </c>
      <c r="R387" t="str">
        <f t="shared" ref="R387:R450" si="39">RIGHT($N387,LEN(N387)-FIND("/",$N387))</f>
        <v>documentary</v>
      </c>
      <c r="S387" s="11">
        <f t="shared" ref="S387:S450" si="40">((($J387/60)/60)/24)+DATE(1970,1,1)</f>
        <v>41934.584502314814</v>
      </c>
      <c r="T387" s="11">
        <f t="shared" ref="T387:T450" si="41">((($I387/60)/60)/24)+DATE(1970,1,1)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36"/>
        <v>100.16666666666667</v>
      </c>
      <c r="P388" s="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42211.951284722221</v>
      </c>
      <c r="T388" s="11">
        <f t="shared" si="41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36"/>
        <v>213.98947368421051</v>
      </c>
      <c r="P389" s="8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42200.67659722222</v>
      </c>
      <c r="T389" s="11">
        <f t="shared" si="41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36"/>
        <v>126.16000000000001</v>
      </c>
      <c r="P390" s="8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42549.076157407413</v>
      </c>
      <c r="T390" s="11">
        <f t="shared" si="41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36"/>
        <v>181.53547058823528</v>
      </c>
      <c r="P391" s="8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41674.063078703701</v>
      </c>
      <c r="T391" s="11">
        <f t="shared" si="41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36"/>
        <v>100</v>
      </c>
      <c r="P392" s="8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42112.036712962959</v>
      </c>
      <c r="T392" s="11">
        <f t="shared" si="41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36"/>
        <v>100.61</v>
      </c>
      <c r="P393" s="8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40865.042256944449</v>
      </c>
      <c r="T393" s="11">
        <f t="shared" si="41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36"/>
        <v>100.9027027027027</v>
      </c>
      <c r="P394" s="8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40763.717256944445</v>
      </c>
      <c r="T394" s="11">
        <f t="shared" si="41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36"/>
        <v>110.446</v>
      </c>
      <c r="P395" s="8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41526.708935185183</v>
      </c>
      <c r="T395" s="11">
        <f t="shared" si="41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36"/>
        <v>111.8936170212766</v>
      </c>
      <c r="P396" s="8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42417.818078703705</v>
      </c>
      <c r="T396" s="11">
        <f t="shared" si="41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36"/>
        <v>108.04450000000001</v>
      </c>
      <c r="P397" s="8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40990.909259259257</v>
      </c>
      <c r="T397" s="11">
        <f t="shared" si="41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36"/>
        <v>106.66666666666667</v>
      </c>
      <c r="P398" s="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41082.564884259256</v>
      </c>
      <c r="T398" s="11">
        <f t="shared" si="41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36"/>
        <v>103.90027322404372</v>
      </c>
      <c r="P399" s="8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40379.776435185187</v>
      </c>
      <c r="T399" s="11">
        <f t="shared" si="41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36"/>
        <v>125.16000000000001</v>
      </c>
      <c r="P400" s="8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42078.793124999997</v>
      </c>
      <c r="T400" s="11">
        <f t="shared" si="41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36"/>
        <v>106.80499999999999</v>
      </c>
      <c r="P401" s="8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42687.875775462962</v>
      </c>
      <c r="T401" s="11">
        <f t="shared" si="41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36"/>
        <v>112.30249999999999</v>
      </c>
      <c r="P402" s="8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41745.635960648149</v>
      </c>
      <c r="T402" s="11">
        <f t="shared" si="41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36"/>
        <v>103.812</v>
      </c>
      <c r="P403" s="8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40732.842245370368</v>
      </c>
      <c r="T403" s="11">
        <f t="shared" si="41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36"/>
        <v>141.65</v>
      </c>
      <c r="P404" s="8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42292.539548611108</v>
      </c>
      <c r="T404" s="11">
        <f t="shared" si="41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36"/>
        <v>105.25999999999999</v>
      </c>
      <c r="P405" s="8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40718.310659722221</v>
      </c>
      <c r="T405" s="11">
        <f t="shared" si="41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36"/>
        <v>103.09142857142857</v>
      </c>
      <c r="P406" s="8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41646.628032407411</v>
      </c>
      <c r="T406" s="11">
        <f t="shared" si="41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36"/>
        <v>107.65957446808511</v>
      </c>
      <c r="P407" s="8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41674.08494212963</v>
      </c>
      <c r="T407" s="11">
        <f t="shared" si="41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36"/>
        <v>107.70464285714286</v>
      </c>
      <c r="P408" s="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40638.162465277775</v>
      </c>
      <c r="T408" s="11">
        <f t="shared" si="41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36"/>
        <v>101.55000000000001</v>
      </c>
      <c r="P409" s="8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40806.870949074073</v>
      </c>
      <c r="T409" s="11">
        <f t="shared" si="41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36"/>
        <v>101.43766666666667</v>
      </c>
      <c r="P410" s="8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41543.735995370371</v>
      </c>
      <c r="T410" s="11">
        <f t="shared" si="41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36"/>
        <v>136.80000000000001</v>
      </c>
      <c r="P411" s="8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42543.862777777773</v>
      </c>
      <c r="T411" s="11">
        <f t="shared" si="41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36"/>
        <v>128.29999999999998</v>
      </c>
      <c r="P412" s="8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42113.981446759266</v>
      </c>
      <c r="T412" s="11">
        <f t="shared" si="41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36"/>
        <v>101.05</v>
      </c>
      <c r="P413" s="8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41598.17597222222</v>
      </c>
      <c r="T413" s="11">
        <f t="shared" si="41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36"/>
        <v>126.84</v>
      </c>
      <c r="P414" s="8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41099.742800925924</v>
      </c>
      <c r="T414" s="11">
        <f t="shared" si="41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36"/>
        <v>105.0859375</v>
      </c>
      <c r="P415" s="8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41079.877442129626</v>
      </c>
      <c r="T415" s="11">
        <f t="shared" si="41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36"/>
        <v>102.85405405405406</v>
      </c>
      <c r="P416" s="8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41529.063252314816</v>
      </c>
      <c r="T416" s="11">
        <f t="shared" si="41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36"/>
        <v>102.14714285714285</v>
      </c>
      <c r="P417" s="8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41904.851875</v>
      </c>
      <c r="T417" s="11">
        <f t="shared" si="41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36"/>
        <v>120.21700000000001</v>
      </c>
      <c r="P418" s="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41648.396192129629</v>
      </c>
      <c r="T418" s="11">
        <f t="shared" si="41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36"/>
        <v>100.24761904761905</v>
      </c>
      <c r="P419" s="8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41360.970601851855</v>
      </c>
      <c r="T419" s="11">
        <f t="shared" si="41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36"/>
        <v>100.63392857142857</v>
      </c>
      <c r="P420" s="8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42178.282372685186</v>
      </c>
      <c r="T420" s="11">
        <f t="shared" si="41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36"/>
        <v>100.4375</v>
      </c>
      <c r="P421" s="8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41394.842442129629</v>
      </c>
      <c r="T421" s="11">
        <f t="shared" si="41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36"/>
        <v>0.43939393939393934</v>
      </c>
      <c r="P422" s="8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41682.23646990741</v>
      </c>
      <c r="T422" s="11">
        <f t="shared" si="41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36"/>
        <v>2.0066666666666668</v>
      </c>
      <c r="P423" s="8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42177.491388888884</v>
      </c>
      <c r="T423" s="11">
        <f t="shared" si="41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36"/>
        <v>1.075</v>
      </c>
      <c r="P424" s="8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41863.260381944441</v>
      </c>
      <c r="T424" s="11">
        <f t="shared" si="41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36"/>
        <v>0.76500000000000001</v>
      </c>
      <c r="P425" s="8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41400.92627314815</v>
      </c>
      <c r="T425" s="11">
        <f t="shared" si="41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36"/>
        <v>6.7966666666666677</v>
      </c>
      <c r="P426" s="8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40934.376145833332</v>
      </c>
      <c r="T426" s="11">
        <f t="shared" si="41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36"/>
        <v>1.2E-2</v>
      </c>
      <c r="P427" s="8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42275.861157407402</v>
      </c>
      <c r="T427" s="11">
        <f t="shared" si="41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36"/>
        <v>1.3299999999999998</v>
      </c>
      <c r="P428" s="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42400.711967592593</v>
      </c>
      <c r="T428" s="11">
        <f t="shared" si="41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36"/>
        <v>0</v>
      </c>
      <c r="P429" s="8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42285.909027777772</v>
      </c>
      <c r="T429" s="11">
        <f t="shared" si="41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36"/>
        <v>5.6333333333333329</v>
      </c>
      <c r="P430" s="8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41778.766724537039</v>
      </c>
      <c r="T430" s="11">
        <f t="shared" si="41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36"/>
        <v>0</v>
      </c>
      <c r="P431" s="8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40070.901412037041</v>
      </c>
      <c r="T431" s="11">
        <f t="shared" si="41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36"/>
        <v>2.4</v>
      </c>
      <c r="P432" s="8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41513.107256944444</v>
      </c>
      <c r="T432" s="11">
        <f t="shared" si="41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36"/>
        <v>13.833333333333334</v>
      </c>
      <c r="P433" s="8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42526.871331018512</v>
      </c>
      <c r="T433" s="11">
        <f t="shared" si="41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36"/>
        <v>9.5</v>
      </c>
      <c r="P434" s="8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42238.726631944446</v>
      </c>
      <c r="T434" s="11">
        <f t="shared" si="41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36"/>
        <v>0</v>
      </c>
      <c r="P435" s="8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42228.629884259266</v>
      </c>
      <c r="T435" s="11">
        <f t="shared" si="41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36"/>
        <v>5</v>
      </c>
      <c r="P436" s="8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41576.834513888891</v>
      </c>
      <c r="T436" s="11">
        <f t="shared" si="41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36"/>
        <v>2.7272727272727275E-3</v>
      </c>
      <c r="P437" s="8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41500.747453703705</v>
      </c>
      <c r="T437" s="11">
        <f t="shared" si="41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36"/>
        <v>0</v>
      </c>
      <c r="P438" s="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41456.36241898148</v>
      </c>
      <c r="T438" s="11">
        <f t="shared" si="41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36"/>
        <v>0</v>
      </c>
      <c r="P439" s="8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42591.31858796296</v>
      </c>
      <c r="T439" s="11">
        <f t="shared" si="41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36"/>
        <v>9.379999999999999</v>
      </c>
      <c r="P440" s="8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42296.261087962965</v>
      </c>
      <c r="T440" s="11">
        <f t="shared" si="41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36"/>
        <v>0</v>
      </c>
      <c r="P441" s="8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41919.761782407404</v>
      </c>
      <c r="T441" s="11">
        <f t="shared" si="41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36"/>
        <v>0.1</v>
      </c>
      <c r="P442" s="8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42423.985567129625</v>
      </c>
      <c r="T442" s="11">
        <f t="shared" si="41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36"/>
        <v>0</v>
      </c>
      <c r="P443" s="8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41550.793935185182</v>
      </c>
      <c r="T443" s="11">
        <f t="shared" si="41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36"/>
        <v>39.358823529411765</v>
      </c>
      <c r="P444" s="8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42024.888692129629</v>
      </c>
      <c r="T444" s="11">
        <f t="shared" si="41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36"/>
        <v>0.1</v>
      </c>
      <c r="P445" s="8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41650.015057870369</v>
      </c>
      <c r="T445" s="11">
        <f t="shared" si="41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36"/>
        <v>5</v>
      </c>
      <c r="P446" s="8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40894.906956018516</v>
      </c>
      <c r="T446" s="11">
        <f t="shared" si="41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36"/>
        <v>3.3333333333333335E-3</v>
      </c>
      <c r="P447" s="8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42130.335358796292</v>
      </c>
      <c r="T447" s="11">
        <f t="shared" si="41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36"/>
        <v>7.2952380952380951</v>
      </c>
      <c r="P448" s="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42037.083564814813</v>
      </c>
      <c r="T448" s="11">
        <f t="shared" si="41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36"/>
        <v>1.6666666666666666E-2</v>
      </c>
      <c r="P449" s="8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41331.555127314816</v>
      </c>
      <c r="T449" s="11">
        <f t="shared" si="41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36"/>
        <v>3.2804000000000002</v>
      </c>
      <c r="P450" s="8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1">
        <f t="shared" si="40"/>
        <v>41753.758043981477</v>
      </c>
      <c r="T450" s="11">
        <f t="shared" si="41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42">E451/D451*100</f>
        <v>2.25</v>
      </c>
      <c r="P451" s="8">
        <f t="shared" ref="P451:P514" si="43">E451/L451</f>
        <v>9</v>
      </c>
      <c r="Q451" t="str">
        <f t="shared" ref="Q451:Q514" si="44">LEFT(N451,FIND("/",N451)-1)</f>
        <v>film &amp; video</v>
      </c>
      <c r="R451" t="str">
        <f t="shared" ref="R451:R514" si="45">RIGHT($N451,LEN(N451)-FIND("/",$N451))</f>
        <v>animation</v>
      </c>
      <c r="S451" s="11">
        <f t="shared" ref="S451:S514" si="46">((($J451/60)/60)/24)+DATE(1970,1,1)</f>
        <v>41534.568113425928</v>
      </c>
      <c r="T451" s="11">
        <f t="shared" ref="T451:T514" si="47">((($I451/60)/60)/24)+DATE(1970,1,1)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42"/>
        <v>0.79200000000000004</v>
      </c>
      <c r="P452" s="8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41654.946759259255</v>
      </c>
      <c r="T452" s="11">
        <f t="shared" si="47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42"/>
        <v>0</v>
      </c>
      <c r="P453" s="8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41634.715173611112</v>
      </c>
      <c r="T453" s="11">
        <f t="shared" si="47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42"/>
        <v>64</v>
      </c>
      <c r="P454" s="8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42107.703877314809</v>
      </c>
      <c r="T454" s="11">
        <f t="shared" si="47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42"/>
        <v>2.7404479578392621E-2</v>
      </c>
      <c r="P455" s="8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42038.824988425928</v>
      </c>
      <c r="T455" s="11">
        <f t="shared" si="47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42"/>
        <v>0.82000000000000006</v>
      </c>
      <c r="P456" s="8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41938.717256944445</v>
      </c>
      <c r="T456" s="11">
        <f t="shared" si="47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42"/>
        <v>6.9230769230769221E-2</v>
      </c>
      <c r="P457" s="8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40971.002569444441</v>
      </c>
      <c r="T457" s="11">
        <f t="shared" si="47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42"/>
        <v>0.68631863186318631</v>
      </c>
      <c r="P458" s="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41547.694456018515</v>
      </c>
      <c r="T458" s="11">
        <f t="shared" si="47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42"/>
        <v>0</v>
      </c>
      <c r="P459" s="8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41837.767500000002</v>
      </c>
      <c r="T459" s="11">
        <f t="shared" si="47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42"/>
        <v>8.2100000000000009</v>
      </c>
      <c r="P460" s="8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41378.69976851852</v>
      </c>
      <c r="T460" s="11">
        <f t="shared" si="47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42"/>
        <v>6.4102564102564097E-2</v>
      </c>
      <c r="P461" s="8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40800.6403587963</v>
      </c>
      <c r="T461" s="11">
        <f t="shared" si="47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42"/>
        <v>0.29411764705882354</v>
      </c>
      <c r="P462" s="8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41759.542534722219</v>
      </c>
      <c r="T462" s="11">
        <f t="shared" si="47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42"/>
        <v>0</v>
      </c>
      <c r="P463" s="8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41407.84684027778</v>
      </c>
      <c r="T463" s="11">
        <f t="shared" si="47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42"/>
        <v>0</v>
      </c>
      <c r="P464" s="8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40705.126631944448</v>
      </c>
      <c r="T464" s="11">
        <f t="shared" si="47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42"/>
        <v>2.2727272727272729</v>
      </c>
      <c r="P465" s="8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40750.710104166668</v>
      </c>
      <c r="T465" s="11">
        <f t="shared" si="47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42"/>
        <v>9.9009900990099015E-2</v>
      </c>
      <c r="P466" s="8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42488.848784722228</v>
      </c>
      <c r="T466" s="11">
        <f t="shared" si="47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42"/>
        <v>26.953125</v>
      </c>
      <c r="P467" s="8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41801.120069444441</v>
      </c>
      <c r="T467" s="11">
        <f t="shared" si="47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42"/>
        <v>0.76</v>
      </c>
      <c r="P468" s="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41129.942870370374</v>
      </c>
      <c r="T468" s="11">
        <f t="shared" si="47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42"/>
        <v>21.574999999999999</v>
      </c>
      <c r="P469" s="8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41135.679791666669</v>
      </c>
      <c r="T469" s="11">
        <f t="shared" si="47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42"/>
        <v>0</v>
      </c>
      <c r="P470" s="8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41041.167627314811</v>
      </c>
      <c r="T470" s="11">
        <f t="shared" si="47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42"/>
        <v>0</v>
      </c>
      <c r="P471" s="8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41827.989861111113</v>
      </c>
      <c r="T471" s="11">
        <f t="shared" si="47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42"/>
        <v>1.02</v>
      </c>
      <c r="P472" s="8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41605.167696759258</v>
      </c>
      <c r="T472" s="11">
        <f t="shared" si="47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42"/>
        <v>11.892727272727273</v>
      </c>
      <c r="P473" s="8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41703.721979166665</v>
      </c>
      <c r="T473" s="11">
        <f t="shared" si="47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42"/>
        <v>17.625</v>
      </c>
      <c r="P474" s="8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41844.922662037039</v>
      </c>
      <c r="T474" s="11">
        <f t="shared" si="47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42"/>
        <v>2.87</v>
      </c>
      <c r="P475" s="8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41869.698136574072</v>
      </c>
      <c r="T475" s="11">
        <f t="shared" si="47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42"/>
        <v>3.0303030303030304E-2</v>
      </c>
      <c r="P476" s="8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42753.329039351855</v>
      </c>
      <c r="T476" s="11">
        <f t="shared" si="47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42"/>
        <v>0</v>
      </c>
      <c r="P477" s="8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42100.086145833338</v>
      </c>
      <c r="T477" s="11">
        <f t="shared" si="47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42"/>
        <v>2.230268181818182</v>
      </c>
      <c r="P478" s="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41757.975011574075</v>
      </c>
      <c r="T478" s="11">
        <f t="shared" si="47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42"/>
        <v>0</v>
      </c>
      <c r="P479" s="8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40987.83488425926</v>
      </c>
      <c r="T479" s="11">
        <f t="shared" si="47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42"/>
        <v>0</v>
      </c>
      <c r="P480" s="8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42065.910983796297</v>
      </c>
      <c r="T480" s="11">
        <f t="shared" si="47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42"/>
        <v>32.56</v>
      </c>
      <c r="P481" s="8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41904.407812500001</v>
      </c>
      <c r="T481" s="11">
        <f t="shared" si="47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42"/>
        <v>19.41</v>
      </c>
      <c r="P482" s="8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41465.500173611108</v>
      </c>
      <c r="T482" s="11">
        <f t="shared" si="47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42"/>
        <v>6.1</v>
      </c>
      <c r="P483" s="8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41162.672326388885</v>
      </c>
      <c r="T483" s="11">
        <f t="shared" si="47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42"/>
        <v>0.1</v>
      </c>
      <c r="P484" s="8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42447.896875000006</v>
      </c>
      <c r="T484" s="11">
        <f t="shared" si="47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42"/>
        <v>50.2</v>
      </c>
      <c r="P485" s="8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41243.197592592594</v>
      </c>
      <c r="T485" s="11">
        <f t="shared" si="47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42"/>
        <v>0.18625</v>
      </c>
      <c r="P486" s="8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42272.93949074074</v>
      </c>
      <c r="T486" s="11">
        <f t="shared" si="47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42"/>
        <v>21.906971229845084</v>
      </c>
      <c r="P487" s="8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41381.50577546296</v>
      </c>
      <c r="T487" s="11">
        <f t="shared" si="47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42"/>
        <v>9.0909090909090905E-3</v>
      </c>
      <c r="P488" s="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41761.94258101852</v>
      </c>
      <c r="T488" s="11">
        <f t="shared" si="47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42"/>
        <v>0</v>
      </c>
      <c r="P489" s="8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42669.594837962963</v>
      </c>
      <c r="T489" s="11">
        <f t="shared" si="47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42"/>
        <v>0</v>
      </c>
      <c r="P490" s="8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42714.054398148146</v>
      </c>
      <c r="T490" s="11">
        <f t="shared" si="47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42"/>
        <v>0.28667813379201834</v>
      </c>
      <c r="P491" s="8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40882.481666666667</v>
      </c>
      <c r="T491" s="11">
        <f t="shared" si="47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42"/>
        <v>0</v>
      </c>
      <c r="P492" s="8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41113.968576388892</v>
      </c>
      <c r="T492" s="11">
        <f t="shared" si="47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42"/>
        <v>0</v>
      </c>
      <c r="P493" s="8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42366.982627314821</v>
      </c>
      <c r="T493" s="11">
        <f t="shared" si="47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42"/>
        <v>0</v>
      </c>
      <c r="P494" s="8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42596.03506944445</v>
      </c>
      <c r="T494" s="11">
        <f t="shared" si="47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42"/>
        <v>0</v>
      </c>
      <c r="P495" s="8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42114.726134259254</v>
      </c>
      <c r="T495" s="11">
        <f t="shared" si="47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42"/>
        <v>0.155</v>
      </c>
      <c r="P496" s="8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41799.830613425926</v>
      </c>
      <c r="T496" s="11">
        <f t="shared" si="47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42"/>
        <v>0</v>
      </c>
      <c r="P497" s="8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42171.827604166669</v>
      </c>
      <c r="T497" s="11">
        <f t="shared" si="47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42"/>
        <v>1.6666666666666668E-3</v>
      </c>
      <c r="P498" s="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41620.93141203704</v>
      </c>
      <c r="T498" s="11">
        <f t="shared" si="47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42"/>
        <v>0.6696428571428571</v>
      </c>
      <c r="P499" s="8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41945.037789351853</v>
      </c>
      <c r="T499" s="11">
        <f t="shared" si="47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42"/>
        <v>4.5985132395404564</v>
      </c>
      <c r="P500" s="8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40858.762141203704</v>
      </c>
      <c r="T500" s="11">
        <f t="shared" si="47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42"/>
        <v>9.5500000000000007</v>
      </c>
      <c r="P501" s="8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40043.895462962959</v>
      </c>
      <c r="T501" s="11">
        <f t="shared" si="47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42"/>
        <v>3.3076923076923079</v>
      </c>
      <c r="P502" s="8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40247.886006944449</v>
      </c>
      <c r="T502" s="11">
        <f t="shared" si="47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42"/>
        <v>0</v>
      </c>
      <c r="P503" s="8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40703.234386574077</v>
      </c>
      <c r="T503" s="11">
        <f t="shared" si="47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42"/>
        <v>1.1499999999999999</v>
      </c>
      <c r="P504" s="8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40956.553530092591</v>
      </c>
      <c r="T504" s="11">
        <f t="shared" si="47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42"/>
        <v>1.7538461538461538</v>
      </c>
      <c r="P505" s="8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41991.526655092588</v>
      </c>
      <c r="T505" s="11">
        <f t="shared" si="47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42"/>
        <v>1.3673469387755102</v>
      </c>
      <c r="P506" s="8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40949.98364583333</v>
      </c>
      <c r="T506" s="11">
        <f t="shared" si="47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42"/>
        <v>0.43333333333333329</v>
      </c>
      <c r="P507" s="8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42318.098217592589</v>
      </c>
      <c r="T507" s="11">
        <f t="shared" si="47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42"/>
        <v>0.125</v>
      </c>
      <c r="P508" s="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41466.552314814813</v>
      </c>
      <c r="T508" s="11">
        <f t="shared" si="47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42"/>
        <v>3.2</v>
      </c>
      <c r="P509" s="8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41156.958993055552</v>
      </c>
      <c r="T509" s="11">
        <f t="shared" si="47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42"/>
        <v>0.8</v>
      </c>
      <c r="P510" s="8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40995.024317129632</v>
      </c>
      <c r="T510" s="11">
        <f t="shared" si="47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42"/>
        <v>0.2</v>
      </c>
      <c r="P511" s="8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42153.631597222222</v>
      </c>
      <c r="T511" s="11">
        <f t="shared" si="47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42"/>
        <v>0</v>
      </c>
      <c r="P512" s="8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42400.176377314812</v>
      </c>
      <c r="T512" s="11">
        <f t="shared" si="47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42"/>
        <v>3</v>
      </c>
      <c r="P513" s="8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41340.303032407406</v>
      </c>
      <c r="T513" s="11">
        <f t="shared" si="47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42"/>
        <v>0.13749999999999998</v>
      </c>
      <c r="P514" s="8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1">
        <f t="shared" si="46"/>
        <v>42649.742210648154</v>
      </c>
      <c r="T514" s="11">
        <f t="shared" si="47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48">E515/D515*100</f>
        <v>13.923999999999999</v>
      </c>
      <c r="P515" s="8">
        <f t="shared" ref="P515:P578" si="49">E515/L515</f>
        <v>102.38235294117646</v>
      </c>
      <c r="Q515" t="str">
        <f t="shared" ref="Q515:Q578" si="50">LEFT(N515,FIND("/",N515)-1)</f>
        <v>film &amp; video</v>
      </c>
      <c r="R515" t="str">
        <f t="shared" ref="R515:R578" si="51">RIGHT($N515,LEN(N515)-FIND("/",$N515))</f>
        <v>animation</v>
      </c>
      <c r="S515" s="11">
        <f t="shared" ref="S515:S578" si="52">((($J515/60)/60)/24)+DATE(1970,1,1)</f>
        <v>42552.653993055559</v>
      </c>
      <c r="T515" s="11">
        <f t="shared" ref="T515:T578" si="53">((($I515/60)/60)/24)+DATE(1970,1,1)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48"/>
        <v>3.3333333333333335</v>
      </c>
      <c r="P516" s="8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41830.613969907405</v>
      </c>
      <c r="T516" s="11">
        <f t="shared" si="53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48"/>
        <v>25.41340206185567</v>
      </c>
      <c r="P517" s="8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42327.490752314814</v>
      </c>
      <c r="T517" s="11">
        <f t="shared" si="53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48"/>
        <v>0</v>
      </c>
      <c r="P518" s="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42091.778703703705</v>
      </c>
      <c r="T518" s="11">
        <f t="shared" si="53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48"/>
        <v>1.3666666666666667</v>
      </c>
      <c r="P519" s="8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42738.615289351852</v>
      </c>
      <c r="T519" s="11">
        <f t="shared" si="53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48"/>
        <v>0</v>
      </c>
      <c r="P520" s="8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42223.616018518514</v>
      </c>
      <c r="T520" s="11">
        <f t="shared" si="53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48"/>
        <v>22.881426547787683</v>
      </c>
      <c r="P521" s="8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41218.391446759262</v>
      </c>
      <c r="T521" s="11">
        <f t="shared" si="53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48"/>
        <v>102.1</v>
      </c>
      <c r="P522" s="8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42318.702094907407</v>
      </c>
      <c r="T522" s="11">
        <f t="shared" si="53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48"/>
        <v>104.64</v>
      </c>
      <c r="P523" s="8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42646.092812499999</v>
      </c>
      <c r="T523" s="11">
        <f t="shared" si="53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48"/>
        <v>114.66666666666667</v>
      </c>
      <c r="P524" s="8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42430.040798611109</v>
      </c>
      <c r="T524" s="11">
        <f t="shared" si="53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48"/>
        <v>120.6</v>
      </c>
      <c r="P525" s="8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42238.13282407407</v>
      </c>
      <c r="T525" s="11">
        <f t="shared" si="53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48"/>
        <v>108.67285714285715</v>
      </c>
      <c r="P526" s="8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42492.717233796298</v>
      </c>
      <c r="T526" s="11">
        <f t="shared" si="53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48"/>
        <v>100</v>
      </c>
      <c r="P527" s="8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41850.400937500002</v>
      </c>
      <c r="T527" s="11">
        <f t="shared" si="53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48"/>
        <v>113.99999999999999</v>
      </c>
      <c r="P528" s="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42192.591944444444</v>
      </c>
      <c r="T528" s="11">
        <f t="shared" si="53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48"/>
        <v>100.85</v>
      </c>
      <c r="P529" s="8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42753.205625000002</v>
      </c>
      <c r="T529" s="11">
        <f t="shared" si="53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48"/>
        <v>115.65217391304347</v>
      </c>
      <c r="P530" s="8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42155.920219907406</v>
      </c>
      <c r="T530" s="11">
        <f t="shared" si="53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48"/>
        <v>130.41666666666666</v>
      </c>
      <c r="P531" s="8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42725.031180555554</v>
      </c>
      <c r="T531" s="11">
        <f t="shared" si="53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48"/>
        <v>107.78267254038178</v>
      </c>
      <c r="P532" s="8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42157.591064814813</v>
      </c>
      <c r="T532" s="11">
        <f t="shared" si="53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48"/>
        <v>100</v>
      </c>
      <c r="P533" s="8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42676.065150462964</v>
      </c>
      <c r="T533" s="11">
        <f t="shared" si="53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48"/>
        <v>123.25</v>
      </c>
      <c r="P534" s="8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42473.007037037038</v>
      </c>
      <c r="T534" s="11">
        <f t="shared" si="53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48"/>
        <v>100.2</v>
      </c>
      <c r="P535" s="8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42482.43478009259</v>
      </c>
      <c r="T535" s="11">
        <f t="shared" si="53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48"/>
        <v>104.66666666666666</v>
      </c>
      <c r="P536" s="8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42270.810995370368</v>
      </c>
      <c r="T536" s="11">
        <f t="shared" si="53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48"/>
        <v>102.49999999999999</v>
      </c>
      <c r="P537" s="8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42711.545196759253</v>
      </c>
      <c r="T537" s="11">
        <f t="shared" si="53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48"/>
        <v>118.25757575757576</v>
      </c>
      <c r="P538" s="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42179.344988425932</v>
      </c>
      <c r="T538" s="11">
        <f t="shared" si="53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48"/>
        <v>120.5</v>
      </c>
      <c r="P539" s="8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42282.768414351856</v>
      </c>
      <c r="T539" s="11">
        <f t="shared" si="53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48"/>
        <v>302.42</v>
      </c>
      <c r="P540" s="8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42473.794710648144</v>
      </c>
      <c r="T540" s="11">
        <f t="shared" si="53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48"/>
        <v>100.64400000000001</v>
      </c>
      <c r="P541" s="8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42535.049849537041</v>
      </c>
      <c r="T541" s="11">
        <f t="shared" si="53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48"/>
        <v>6.6666666666666671E-3</v>
      </c>
      <c r="P542" s="8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42009.817199074074</v>
      </c>
      <c r="T542" s="11">
        <f t="shared" si="53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48"/>
        <v>0.55555555555555558</v>
      </c>
      <c r="P543" s="8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42276.046689814815</v>
      </c>
      <c r="T543" s="11">
        <f t="shared" si="53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48"/>
        <v>3.9999999999999996E-4</v>
      </c>
      <c r="P544" s="8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42433.737453703703</v>
      </c>
      <c r="T544" s="11">
        <f t="shared" si="53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48"/>
        <v>0.31818181818181818</v>
      </c>
      <c r="P545" s="8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41914.092152777775</v>
      </c>
      <c r="T545" s="11">
        <f t="shared" si="53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48"/>
        <v>1.2</v>
      </c>
      <c r="P546" s="8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42525.656944444447</v>
      </c>
      <c r="T546" s="11">
        <f t="shared" si="53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48"/>
        <v>27.383999999999997</v>
      </c>
      <c r="P547" s="8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2"/>
        <v>42283.592465277776</v>
      </c>
      <c r="T547" s="11">
        <f t="shared" si="53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48"/>
        <v>8.666666666666667E-2</v>
      </c>
      <c r="P548" s="8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42249.667997685188</v>
      </c>
      <c r="T548" s="11">
        <f t="shared" si="53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48"/>
        <v>0</v>
      </c>
      <c r="P549" s="8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1">
        <f t="shared" si="52"/>
        <v>42380.696342592593</v>
      </c>
      <c r="T549" s="11">
        <f t="shared" si="53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48"/>
        <v>0.09</v>
      </c>
      <c r="P550" s="8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42276.903333333335</v>
      </c>
      <c r="T550" s="11">
        <f t="shared" si="53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48"/>
        <v>2.7199999999999998</v>
      </c>
      <c r="P551" s="8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42163.636828703704</v>
      </c>
      <c r="T551" s="11">
        <f t="shared" si="53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48"/>
        <v>0.70000000000000007</v>
      </c>
      <c r="P552" s="8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42753.678761574076</v>
      </c>
      <c r="T552" s="11">
        <f t="shared" si="53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48"/>
        <v>5.0413333333333332</v>
      </c>
      <c r="P553" s="8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2"/>
        <v>42173.275740740741</v>
      </c>
      <c r="T553" s="11">
        <f t="shared" si="53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48"/>
        <v>0</v>
      </c>
      <c r="P554" s="8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1">
        <f t="shared" si="52"/>
        <v>42318.616851851853</v>
      </c>
      <c r="T554" s="11">
        <f t="shared" si="53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48"/>
        <v>0.49199999999999999</v>
      </c>
      <c r="P555" s="8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41927.71980324074</v>
      </c>
      <c r="T555" s="11">
        <f t="shared" si="53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48"/>
        <v>36.589147286821706</v>
      </c>
      <c r="P556" s="8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2"/>
        <v>41901.684861111113</v>
      </c>
      <c r="T556" s="11">
        <f t="shared" si="53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48"/>
        <v>0</v>
      </c>
      <c r="P557" s="8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1">
        <f t="shared" si="52"/>
        <v>42503.353506944448</v>
      </c>
      <c r="T557" s="11">
        <f t="shared" si="53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48"/>
        <v>2.5</v>
      </c>
      <c r="P558" s="8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42345.860150462962</v>
      </c>
      <c r="T558" s="11">
        <f t="shared" si="53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48"/>
        <v>0.91066666666666674</v>
      </c>
      <c r="P559" s="8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42676.942164351851</v>
      </c>
      <c r="T559" s="11">
        <f t="shared" si="53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48"/>
        <v>0</v>
      </c>
      <c r="P560" s="8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1">
        <f t="shared" si="52"/>
        <v>42057.883159722223</v>
      </c>
      <c r="T560" s="11">
        <f t="shared" si="53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48"/>
        <v>2.0833333333333336E-2</v>
      </c>
      <c r="P561" s="8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42321.283101851848</v>
      </c>
      <c r="T561" s="11">
        <f t="shared" si="53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48"/>
        <v>1.2E-2</v>
      </c>
      <c r="P562" s="8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41960.771354166667</v>
      </c>
      <c r="T562" s="11">
        <f t="shared" si="53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48"/>
        <v>0.36666666666666664</v>
      </c>
      <c r="P563" s="8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42268.658715277779</v>
      </c>
      <c r="T563" s="11">
        <f t="shared" si="53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48"/>
        <v>0</v>
      </c>
      <c r="P564" s="8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1">
        <f t="shared" si="52"/>
        <v>42692.389062500006</v>
      </c>
      <c r="T564" s="11">
        <f t="shared" si="53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48"/>
        <v>9.0666666666666659E-2</v>
      </c>
      <c r="P565" s="8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42022.069988425923</v>
      </c>
      <c r="T565" s="11">
        <f t="shared" si="53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48"/>
        <v>5.5555555555555558E-3</v>
      </c>
      <c r="P566" s="8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42411.942997685182</v>
      </c>
      <c r="T566" s="11">
        <f t="shared" si="53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48"/>
        <v>0</v>
      </c>
      <c r="P567" s="8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1">
        <f t="shared" si="52"/>
        <v>42165.785289351858</v>
      </c>
      <c r="T567" s="11">
        <f t="shared" si="53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48"/>
        <v>0.02</v>
      </c>
      <c r="P568" s="8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42535.68440972222</v>
      </c>
      <c r="T568" s="11">
        <f t="shared" si="53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48"/>
        <v>0</v>
      </c>
      <c r="P569" s="8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1">
        <f t="shared" si="52"/>
        <v>41975.842523148152</v>
      </c>
      <c r="T569" s="11">
        <f t="shared" si="53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48"/>
        <v>1</v>
      </c>
      <c r="P570" s="8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42348.9215625</v>
      </c>
      <c r="T570" s="11">
        <f t="shared" si="53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48"/>
        <v>0.8</v>
      </c>
      <c r="P571" s="8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42340.847361111111</v>
      </c>
      <c r="T571" s="11">
        <f t="shared" si="53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48"/>
        <v>0.16705882352941176</v>
      </c>
      <c r="P572" s="8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42388.798252314817</v>
      </c>
      <c r="T572" s="11">
        <f t="shared" si="53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48"/>
        <v>0.42399999999999999</v>
      </c>
      <c r="P573" s="8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42192.816238425927</v>
      </c>
      <c r="T573" s="11">
        <f t="shared" si="53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48"/>
        <v>0</v>
      </c>
      <c r="P574" s="8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1">
        <f t="shared" si="52"/>
        <v>42282.71629629629</v>
      </c>
      <c r="T574" s="11">
        <f t="shared" si="53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48"/>
        <v>0.38925389253892539</v>
      </c>
      <c r="P575" s="8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2"/>
        <v>41963.050127314811</v>
      </c>
      <c r="T575" s="11">
        <f t="shared" si="53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48"/>
        <v>0.7155635062611807</v>
      </c>
      <c r="P576" s="8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42632.443368055552</v>
      </c>
      <c r="T576" s="11">
        <f t="shared" si="53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48"/>
        <v>0.43166666666666664</v>
      </c>
      <c r="P577" s="8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42138.692627314813</v>
      </c>
      <c r="T577" s="11">
        <f t="shared" si="53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48"/>
        <v>1.25E-3</v>
      </c>
      <c r="P578" s="8">
        <f t="shared" si="49"/>
        <v>1</v>
      </c>
      <c r="Q578" t="str">
        <f t="shared" si="50"/>
        <v>technology</v>
      </c>
      <c r="R578" t="str">
        <f t="shared" si="51"/>
        <v>web</v>
      </c>
      <c r="S578" s="11">
        <f t="shared" si="52"/>
        <v>42031.471666666665</v>
      </c>
      <c r="T578" s="11">
        <f t="shared" si="53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54">E579/D579*100</f>
        <v>0.2</v>
      </c>
      <c r="P579" s="8">
        <f t="shared" ref="P579:P642" si="55">E579/L579</f>
        <v>10</v>
      </c>
      <c r="Q579" t="str">
        <f t="shared" ref="Q579:Q642" si="56">LEFT(N579,FIND("/",N579)-1)</f>
        <v>technology</v>
      </c>
      <c r="R579" t="str">
        <f t="shared" ref="R579:R642" si="57">RIGHT($N579,LEN(N579)-FIND("/",$N579))</f>
        <v>web</v>
      </c>
      <c r="S579" s="11">
        <f t="shared" ref="S579:S642" si="58">((($J579/60)/60)/24)+DATE(1970,1,1)</f>
        <v>42450.589143518519</v>
      </c>
      <c r="T579" s="11">
        <f t="shared" ref="T579:T642" si="59">((($I579/60)/60)/24)+DATE(1970,1,1)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54"/>
        <v>1.12E-2</v>
      </c>
      <c r="P580" s="8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42230.578622685185</v>
      </c>
      <c r="T580" s="11">
        <f t="shared" si="5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54"/>
        <v>1.4583333333333333</v>
      </c>
      <c r="P581" s="8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41968.852118055554</v>
      </c>
      <c r="T581" s="11">
        <f t="shared" si="5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54"/>
        <v>3.3333333333333333E-2</v>
      </c>
      <c r="P582" s="8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42605.908182870371</v>
      </c>
      <c r="T582" s="11">
        <f t="shared" si="5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54"/>
        <v>0</v>
      </c>
      <c r="P583" s="8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1">
        <f t="shared" si="58"/>
        <v>42188.012777777782</v>
      </c>
      <c r="T583" s="11">
        <f t="shared" si="5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54"/>
        <v>0</v>
      </c>
      <c r="P584" s="8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1">
        <f t="shared" si="58"/>
        <v>42055.739803240736</v>
      </c>
      <c r="T584" s="11">
        <f t="shared" si="5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54"/>
        <v>1.1111111111111112E-2</v>
      </c>
      <c r="P585" s="8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42052.93850694444</v>
      </c>
      <c r="T585" s="11">
        <f t="shared" si="5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54"/>
        <v>1</v>
      </c>
      <c r="P586" s="8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42049.716620370367</v>
      </c>
      <c r="T586" s="11">
        <f t="shared" si="5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54"/>
        <v>0</v>
      </c>
      <c r="P587" s="8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1">
        <f t="shared" si="58"/>
        <v>42283.3909375</v>
      </c>
      <c r="T587" s="11">
        <f t="shared" si="5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54"/>
        <v>0.55999999999999994</v>
      </c>
      <c r="P588" s="8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42020.854247685187</v>
      </c>
      <c r="T588" s="11">
        <f t="shared" si="5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54"/>
        <v>9.0833333333333339</v>
      </c>
      <c r="P589" s="8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42080.757326388892</v>
      </c>
      <c r="T589" s="11">
        <f t="shared" si="5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54"/>
        <v>3.3444444444444441</v>
      </c>
      <c r="P590" s="8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42631.769513888896</v>
      </c>
      <c r="T590" s="11">
        <f t="shared" si="5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54"/>
        <v>1.3333333333333334E-2</v>
      </c>
      <c r="P591" s="8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42178.614571759259</v>
      </c>
      <c r="T591" s="11">
        <f t="shared" si="5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54"/>
        <v>4.46</v>
      </c>
      <c r="P592" s="8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42377.554756944446</v>
      </c>
      <c r="T592" s="11">
        <f t="shared" si="5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54"/>
        <v>6.0999999999999999E-2</v>
      </c>
      <c r="P593" s="8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42177.543171296296</v>
      </c>
      <c r="T593" s="11">
        <f t="shared" si="5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54"/>
        <v>3.3333333333333335</v>
      </c>
      <c r="P594" s="8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41946.232175925928</v>
      </c>
      <c r="T594" s="11">
        <f t="shared" si="5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54"/>
        <v>23</v>
      </c>
      <c r="P595" s="8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42070.677604166667</v>
      </c>
      <c r="T595" s="11">
        <f t="shared" si="5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54"/>
        <v>0.104</v>
      </c>
      <c r="P596" s="8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42446.780162037037</v>
      </c>
      <c r="T596" s="11">
        <f t="shared" si="5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54"/>
        <v>0.42599999999999999</v>
      </c>
      <c r="P597" s="8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42083.069884259254</v>
      </c>
      <c r="T597" s="11">
        <f t="shared" si="5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54"/>
        <v>0.03</v>
      </c>
      <c r="P598" s="8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42646.896898148145</v>
      </c>
      <c r="T598" s="11">
        <f t="shared" si="5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54"/>
        <v>0.26666666666666666</v>
      </c>
      <c r="P599" s="8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42545.705266203702</v>
      </c>
      <c r="T599" s="11">
        <f t="shared" si="5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54"/>
        <v>34</v>
      </c>
      <c r="P600" s="8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41948.00209490741</v>
      </c>
      <c r="T600" s="11">
        <f t="shared" si="5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54"/>
        <v>6.2E-2</v>
      </c>
      <c r="P601" s="8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42047.812523148154</v>
      </c>
      <c r="T601" s="11">
        <f t="shared" si="5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54"/>
        <v>2</v>
      </c>
      <c r="P602" s="8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42073.798171296294</v>
      </c>
      <c r="T602" s="11">
        <f t="shared" si="5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54"/>
        <v>1.4000000000000001</v>
      </c>
      <c r="P603" s="8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41969.858090277776</v>
      </c>
      <c r="T603" s="11">
        <f t="shared" si="5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54"/>
        <v>0</v>
      </c>
      <c r="P604" s="8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1">
        <f t="shared" si="58"/>
        <v>42143.79415509259</v>
      </c>
      <c r="T604" s="11">
        <f t="shared" si="5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54"/>
        <v>3.9334666666666664</v>
      </c>
      <c r="P605" s="8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41835.639155092591</v>
      </c>
      <c r="T605" s="11">
        <f t="shared" si="5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54"/>
        <v>0</v>
      </c>
      <c r="P606" s="8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1">
        <f t="shared" si="58"/>
        <v>41849.035370370373</v>
      </c>
      <c r="T606" s="11">
        <f t="shared" si="5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54"/>
        <v>2.62</v>
      </c>
      <c r="P607" s="8">
        <f t="shared" si="55"/>
        <v>16.375</v>
      </c>
      <c r="Q607" t="str">
        <f t="shared" si="56"/>
        <v>technology</v>
      </c>
      <c r="R607" t="str">
        <f t="shared" si="57"/>
        <v>web</v>
      </c>
      <c r="S607" s="11">
        <f t="shared" si="58"/>
        <v>42194.357731481476</v>
      </c>
      <c r="T607" s="11">
        <f t="shared" si="5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54"/>
        <v>0.2</v>
      </c>
      <c r="P608" s="8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42102.650567129633</v>
      </c>
      <c r="T608" s="11">
        <f t="shared" si="5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54"/>
        <v>0</v>
      </c>
      <c r="P609" s="8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1">
        <f t="shared" si="58"/>
        <v>42300.825648148151</v>
      </c>
      <c r="T609" s="11">
        <f t="shared" si="5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54"/>
        <v>0.97400000000000009</v>
      </c>
      <c r="P610" s="8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42140.921064814815</v>
      </c>
      <c r="T610" s="11">
        <f t="shared" si="5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54"/>
        <v>0.64102564102564097</v>
      </c>
      <c r="P611" s="8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42307.034074074079</v>
      </c>
      <c r="T611" s="11">
        <f t="shared" si="5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54"/>
        <v>0</v>
      </c>
      <c r="P612" s="8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1">
        <f t="shared" si="58"/>
        <v>42086.83085648148</v>
      </c>
      <c r="T612" s="11">
        <f t="shared" si="5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54"/>
        <v>0</v>
      </c>
      <c r="P613" s="8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1">
        <f t="shared" si="58"/>
        <v>42328.560613425929</v>
      </c>
      <c r="T613" s="11">
        <f t="shared" si="5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54"/>
        <v>0</v>
      </c>
      <c r="P614" s="8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1">
        <f t="shared" si="58"/>
        <v>42585.031782407401</v>
      </c>
      <c r="T614" s="11">
        <f t="shared" si="5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54"/>
        <v>21.363333333333333</v>
      </c>
      <c r="P615" s="8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8"/>
        <v>42247.496759259258</v>
      </c>
      <c r="T615" s="11">
        <f t="shared" si="5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54"/>
        <v>0</v>
      </c>
      <c r="P616" s="8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1">
        <f t="shared" si="58"/>
        <v>42515.061805555553</v>
      </c>
      <c r="T616" s="11">
        <f t="shared" si="5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54"/>
        <v>0</v>
      </c>
      <c r="P617" s="8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1">
        <f t="shared" si="58"/>
        <v>42242.122210648144</v>
      </c>
      <c r="T617" s="11">
        <f t="shared" si="5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54"/>
        <v>0</v>
      </c>
      <c r="P618" s="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1">
        <f t="shared" si="58"/>
        <v>42761.376238425932</v>
      </c>
      <c r="T618" s="11">
        <f t="shared" si="5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54"/>
        <v>3</v>
      </c>
      <c r="P619" s="8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42087.343090277776</v>
      </c>
      <c r="T619" s="11">
        <f t="shared" si="5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54"/>
        <v>0</v>
      </c>
      <c r="P620" s="8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1">
        <f t="shared" si="58"/>
        <v>42317.810219907406</v>
      </c>
      <c r="T620" s="11">
        <f t="shared" si="5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54"/>
        <v>3.9999999999999996E-5</v>
      </c>
      <c r="P621" s="8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41908.650347222225</v>
      </c>
      <c r="T621" s="11">
        <f t="shared" si="5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54"/>
        <v>1</v>
      </c>
      <c r="P622" s="8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41831.716874999998</v>
      </c>
      <c r="T622" s="11">
        <f t="shared" si="5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54"/>
        <v>1.044</v>
      </c>
      <c r="P623" s="8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42528.987696759257</v>
      </c>
      <c r="T623" s="11">
        <f t="shared" si="5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54"/>
        <v>5.6833333333333336</v>
      </c>
      <c r="P624" s="8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8"/>
        <v>42532.774745370371</v>
      </c>
      <c r="T624" s="11">
        <f t="shared" si="5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54"/>
        <v>0</v>
      </c>
      <c r="P625" s="8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1">
        <f t="shared" si="58"/>
        <v>42122.009224537032</v>
      </c>
      <c r="T625" s="11">
        <f t="shared" si="5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54"/>
        <v>0</v>
      </c>
      <c r="P626" s="8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1">
        <f t="shared" si="58"/>
        <v>42108.988900462966</v>
      </c>
      <c r="T626" s="11">
        <f t="shared" si="5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54"/>
        <v>0</v>
      </c>
      <c r="P627" s="8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1">
        <f t="shared" si="58"/>
        <v>42790.895567129628</v>
      </c>
      <c r="T627" s="11">
        <f t="shared" si="5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54"/>
        <v>17.380000000000003</v>
      </c>
      <c r="P628" s="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8"/>
        <v>42198.559479166666</v>
      </c>
      <c r="T628" s="11">
        <f t="shared" si="5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54"/>
        <v>0.02</v>
      </c>
      <c r="P629" s="8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42384.306840277779</v>
      </c>
      <c r="T629" s="11">
        <f t="shared" si="5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54"/>
        <v>0</v>
      </c>
      <c r="P630" s="8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1">
        <f t="shared" si="58"/>
        <v>41803.692789351851</v>
      </c>
      <c r="T630" s="11">
        <f t="shared" si="5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54"/>
        <v>0.17500000000000002</v>
      </c>
      <c r="P631" s="8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8"/>
        <v>42474.637824074074</v>
      </c>
      <c r="T631" s="11">
        <f t="shared" si="5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54"/>
        <v>8.3340278356529712E-2</v>
      </c>
      <c r="P632" s="8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42223.619456018518</v>
      </c>
      <c r="T632" s="11">
        <f t="shared" si="5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54"/>
        <v>1.38</v>
      </c>
      <c r="P633" s="8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8"/>
        <v>42489.772326388891</v>
      </c>
      <c r="T633" s="11">
        <f t="shared" si="5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54"/>
        <v>0</v>
      </c>
      <c r="P634" s="8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1">
        <f t="shared" si="58"/>
        <v>42303.659317129626</v>
      </c>
      <c r="T634" s="11">
        <f t="shared" si="5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54"/>
        <v>12.45</v>
      </c>
      <c r="P635" s="8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42507.29932870371</v>
      </c>
      <c r="T635" s="11">
        <f t="shared" si="5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54"/>
        <v>0.02</v>
      </c>
      <c r="P636" s="8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42031.928576388891</v>
      </c>
      <c r="T636" s="11">
        <f t="shared" si="5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54"/>
        <v>8.0000000000000002E-3</v>
      </c>
      <c r="P637" s="8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42076.092152777783</v>
      </c>
      <c r="T637" s="11">
        <f t="shared" si="5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54"/>
        <v>0.2</v>
      </c>
      <c r="P638" s="8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42131.455439814818</v>
      </c>
      <c r="T638" s="11">
        <f t="shared" si="5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54"/>
        <v>0</v>
      </c>
      <c r="P639" s="8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1">
        <f t="shared" si="58"/>
        <v>42762.962013888886</v>
      </c>
      <c r="T639" s="11">
        <f t="shared" si="5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54"/>
        <v>9.0000000000000011E-3</v>
      </c>
      <c r="P640" s="8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42759.593310185184</v>
      </c>
      <c r="T640" s="11">
        <f t="shared" si="5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54"/>
        <v>9.9999999999999991E-5</v>
      </c>
      <c r="P641" s="8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41865.583275462966</v>
      </c>
      <c r="T641" s="11">
        <f t="shared" si="5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54"/>
        <v>144.28571428571428</v>
      </c>
      <c r="P642" s="8">
        <f t="shared" si="55"/>
        <v>50.5</v>
      </c>
      <c r="Q642" t="str">
        <f t="shared" si="56"/>
        <v>technology</v>
      </c>
      <c r="R642" t="str">
        <f t="shared" si="57"/>
        <v>wearables</v>
      </c>
      <c r="S642" s="11">
        <f t="shared" si="58"/>
        <v>42683.420312500006</v>
      </c>
      <c r="T642" s="11">
        <f t="shared" si="5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60">E643/D643*100</f>
        <v>119.16249999999999</v>
      </c>
      <c r="P643" s="8">
        <f t="shared" ref="P643:P706" si="61">E643/L643</f>
        <v>151.31746031746033</v>
      </c>
      <c r="Q643" t="str">
        <f t="shared" ref="Q643:Q706" si="62">LEFT(N643,FIND("/",N643)-1)</f>
        <v>technology</v>
      </c>
      <c r="R643" t="str">
        <f t="shared" ref="R643:R706" si="63">RIGHT($N643,LEN(N643)-FIND("/",$N643))</f>
        <v>wearables</v>
      </c>
      <c r="S643" s="11">
        <f t="shared" ref="S643:S706" si="64">((($J643/60)/60)/24)+DATE(1970,1,1)</f>
        <v>42199.57</v>
      </c>
      <c r="T643" s="11">
        <f t="shared" ref="T643:T706" si="65">((($I643/60)/60)/24)+DATE(1970,1,1)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60"/>
        <v>1460.4850000000001</v>
      </c>
      <c r="P644" s="8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64"/>
        <v>42199.651319444441</v>
      </c>
      <c r="T644" s="11">
        <f t="shared" si="65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60"/>
        <v>105.80799999999999</v>
      </c>
      <c r="P645" s="8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42100.642071759255</v>
      </c>
      <c r="T645" s="11">
        <f t="shared" si="65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60"/>
        <v>300.11791999999997</v>
      </c>
      <c r="P646" s="8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4"/>
        <v>41898.665960648148</v>
      </c>
      <c r="T646" s="11">
        <f t="shared" si="65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60"/>
        <v>278.7</v>
      </c>
      <c r="P647" s="8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42564.026319444441</v>
      </c>
      <c r="T647" s="11">
        <f t="shared" si="65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60"/>
        <v>131.87625</v>
      </c>
      <c r="P648" s="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41832.852627314816</v>
      </c>
      <c r="T648" s="11">
        <f t="shared" si="65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60"/>
        <v>107.05</v>
      </c>
      <c r="P649" s="8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42416.767928240741</v>
      </c>
      <c r="T649" s="11">
        <f t="shared" si="65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60"/>
        <v>126.82285714285715</v>
      </c>
      <c r="P650" s="8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41891.693379629629</v>
      </c>
      <c r="T650" s="11">
        <f t="shared" si="65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60"/>
        <v>139.96</v>
      </c>
      <c r="P651" s="8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41877.912187499998</v>
      </c>
      <c r="T651" s="11">
        <f t="shared" si="65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60"/>
        <v>112.4</v>
      </c>
      <c r="P652" s="8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41932.036851851852</v>
      </c>
      <c r="T652" s="11">
        <f t="shared" si="65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60"/>
        <v>100.52799999999999</v>
      </c>
      <c r="P653" s="8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41956.017488425925</v>
      </c>
      <c r="T653" s="11">
        <f t="shared" si="65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60"/>
        <v>100.46666666666665</v>
      </c>
      <c r="P654" s="8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42675.690393518518</v>
      </c>
      <c r="T654" s="11">
        <f t="shared" si="65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60"/>
        <v>141.446</v>
      </c>
      <c r="P655" s="8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42199.618518518517</v>
      </c>
      <c r="T655" s="11">
        <f t="shared" si="65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60"/>
        <v>267.29166666666669</v>
      </c>
      <c r="P656" s="8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4"/>
        <v>42163.957326388889</v>
      </c>
      <c r="T656" s="11">
        <f t="shared" si="65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60"/>
        <v>146.88749999999999</v>
      </c>
      <c r="P657" s="8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42045.957314814819</v>
      </c>
      <c r="T657" s="11">
        <f t="shared" si="65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60"/>
        <v>213.56</v>
      </c>
      <c r="P658" s="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42417.804618055554</v>
      </c>
      <c r="T658" s="11">
        <f t="shared" si="65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60"/>
        <v>125.69999999999999</v>
      </c>
      <c r="P659" s="8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42331.84574074074</v>
      </c>
      <c r="T659" s="11">
        <f t="shared" si="65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60"/>
        <v>104.46206037108834</v>
      </c>
      <c r="P660" s="8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42179.160752314812</v>
      </c>
      <c r="T660" s="11">
        <f t="shared" si="65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60"/>
        <v>100.56666666666668</v>
      </c>
      <c r="P661" s="8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42209.593692129631</v>
      </c>
      <c r="T661" s="11">
        <f t="shared" si="65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60"/>
        <v>3.0579999999999998</v>
      </c>
      <c r="P662" s="8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41922.741655092592</v>
      </c>
      <c r="T662" s="11">
        <f t="shared" si="65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60"/>
        <v>0.95</v>
      </c>
      <c r="P663" s="8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42636.645358796297</v>
      </c>
      <c r="T663" s="11">
        <f t="shared" si="65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60"/>
        <v>0.4</v>
      </c>
      <c r="P664" s="8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41990.438043981485</v>
      </c>
      <c r="T664" s="11">
        <f t="shared" si="65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60"/>
        <v>0.35000000000000003</v>
      </c>
      <c r="P665" s="8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42173.843240740738</v>
      </c>
      <c r="T665" s="11">
        <f t="shared" si="65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60"/>
        <v>7.5333333333333332</v>
      </c>
      <c r="P666" s="8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42077.666377314818</v>
      </c>
      <c r="T666" s="11">
        <f t="shared" si="65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60"/>
        <v>18.64</v>
      </c>
      <c r="P667" s="8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42688.711354166662</v>
      </c>
      <c r="T667" s="11">
        <f t="shared" si="65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60"/>
        <v>4.0000000000000001E-3</v>
      </c>
      <c r="P668" s="8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41838.832152777781</v>
      </c>
      <c r="T668" s="11">
        <f t="shared" si="65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60"/>
        <v>10.02</v>
      </c>
      <c r="P669" s="8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42632.373414351852</v>
      </c>
      <c r="T669" s="11">
        <f t="shared" si="65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60"/>
        <v>4.5600000000000005</v>
      </c>
      <c r="P670" s="8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42090.831273148149</v>
      </c>
      <c r="T670" s="11">
        <f t="shared" si="65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60"/>
        <v>21.5075</v>
      </c>
      <c r="P671" s="8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42527.625671296293</v>
      </c>
      <c r="T671" s="11">
        <f t="shared" si="65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60"/>
        <v>29.276666666666667</v>
      </c>
      <c r="P672" s="8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4"/>
        <v>42506.709722222222</v>
      </c>
      <c r="T672" s="11">
        <f t="shared" si="65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60"/>
        <v>39.426666666666662</v>
      </c>
      <c r="P673" s="8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4"/>
        <v>41984.692731481482</v>
      </c>
      <c r="T673" s="11">
        <f t="shared" si="65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60"/>
        <v>21.628</v>
      </c>
      <c r="P674" s="8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4"/>
        <v>41974.219490740739</v>
      </c>
      <c r="T674" s="11">
        <f t="shared" si="65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60"/>
        <v>0.20500000000000002</v>
      </c>
      <c r="P675" s="8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4"/>
        <v>41838.840474537035</v>
      </c>
      <c r="T675" s="11">
        <f t="shared" si="65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60"/>
        <v>0.03</v>
      </c>
      <c r="P676" s="8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41803.116053240738</v>
      </c>
      <c r="T676" s="11">
        <f t="shared" si="65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60"/>
        <v>14.85</v>
      </c>
      <c r="P677" s="8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4"/>
        <v>41975.930601851855</v>
      </c>
      <c r="T677" s="11">
        <f t="shared" si="65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60"/>
        <v>1.4710000000000001</v>
      </c>
      <c r="P678" s="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4"/>
        <v>42012.768298611118</v>
      </c>
      <c r="T678" s="11">
        <f t="shared" si="65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60"/>
        <v>25.584</v>
      </c>
      <c r="P679" s="8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42504.403877314813</v>
      </c>
      <c r="T679" s="11">
        <f t="shared" si="65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60"/>
        <v>3.8206896551724134</v>
      </c>
      <c r="P680" s="8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4"/>
        <v>42481.376597222217</v>
      </c>
      <c r="T680" s="11">
        <f t="shared" si="65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60"/>
        <v>15.485964912280703</v>
      </c>
      <c r="P681" s="8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4"/>
        <v>42556.695706018523</v>
      </c>
      <c r="T681" s="11">
        <f t="shared" si="65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60"/>
        <v>25.912000000000003</v>
      </c>
      <c r="P682" s="8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4"/>
        <v>41864.501516203702</v>
      </c>
      <c r="T682" s="11">
        <f t="shared" si="65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60"/>
        <v>0.04</v>
      </c>
      <c r="P683" s="8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42639.805601851855</v>
      </c>
      <c r="T683" s="11">
        <f t="shared" si="65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60"/>
        <v>0.106</v>
      </c>
      <c r="P684" s="8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42778.765300925923</v>
      </c>
      <c r="T684" s="11">
        <f t="shared" si="65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60"/>
        <v>0.85142857142857142</v>
      </c>
      <c r="P685" s="8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4"/>
        <v>42634.900046296301</v>
      </c>
      <c r="T685" s="11">
        <f t="shared" si="65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60"/>
        <v>7.4837500000000006</v>
      </c>
      <c r="P686" s="8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41809.473275462966</v>
      </c>
      <c r="T686" s="11">
        <f t="shared" si="65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60"/>
        <v>27.650000000000002</v>
      </c>
      <c r="P687" s="8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41971.866574074069</v>
      </c>
      <c r="T687" s="11">
        <f t="shared" si="65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60"/>
        <v>0</v>
      </c>
      <c r="P688" s="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1">
        <f t="shared" si="64"/>
        <v>42189.673263888893</v>
      </c>
      <c r="T688" s="11">
        <f t="shared" si="65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60"/>
        <v>3.55</v>
      </c>
      <c r="P689" s="8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4"/>
        <v>42711.750613425931</v>
      </c>
      <c r="T689" s="11">
        <f t="shared" si="65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60"/>
        <v>72.989999999999995</v>
      </c>
      <c r="P690" s="8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42262.104780092588</v>
      </c>
      <c r="T690" s="11">
        <f t="shared" si="65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60"/>
        <v>57.648750000000007</v>
      </c>
      <c r="P691" s="8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4"/>
        <v>42675.66778935185</v>
      </c>
      <c r="T691" s="11">
        <f t="shared" si="65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60"/>
        <v>12.34</v>
      </c>
      <c r="P692" s="8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4"/>
        <v>42579.634733796294</v>
      </c>
      <c r="T692" s="11">
        <f t="shared" si="65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60"/>
        <v>0.52</v>
      </c>
      <c r="P693" s="8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42158.028310185182</v>
      </c>
      <c r="T693" s="11">
        <f t="shared" si="65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60"/>
        <v>6.5299999999999994</v>
      </c>
      <c r="P694" s="8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4"/>
        <v>42696.37572916667</v>
      </c>
      <c r="T694" s="11">
        <f t="shared" si="65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60"/>
        <v>35.338000000000001</v>
      </c>
      <c r="P695" s="8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4"/>
        <v>42094.808182870373</v>
      </c>
      <c r="T695" s="11">
        <f t="shared" si="65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60"/>
        <v>0.39333333333333331</v>
      </c>
      <c r="P696" s="8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4"/>
        <v>42737.663877314815</v>
      </c>
      <c r="T696" s="11">
        <f t="shared" si="65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60"/>
        <v>1.06</v>
      </c>
      <c r="P697" s="8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4"/>
        <v>41913.521064814813</v>
      </c>
      <c r="T697" s="11">
        <f t="shared" si="65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60"/>
        <v>5.7142857142857147E-4</v>
      </c>
      <c r="P698" s="8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41815.927106481482</v>
      </c>
      <c r="T698" s="11">
        <f t="shared" si="65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60"/>
        <v>46.379999999999995</v>
      </c>
      <c r="P699" s="8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4"/>
        <v>42388.523020833338</v>
      </c>
      <c r="T699" s="11">
        <f t="shared" si="65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60"/>
        <v>15.39</v>
      </c>
      <c r="P700" s="8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4"/>
        <v>41866.931076388886</v>
      </c>
      <c r="T700" s="11">
        <f t="shared" si="65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60"/>
        <v>82.422107692307705</v>
      </c>
      <c r="P701" s="8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4"/>
        <v>41563.485509259262</v>
      </c>
      <c r="T701" s="11">
        <f t="shared" si="65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60"/>
        <v>2.6866666666666665</v>
      </c>
      <c r="P702" s="8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42715.688437500001</v>
      </c>
      <c r="T702" s="11">
        <f t="shared" si="65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60"/>
        <v>26.6</v>
      </c>
      <c r="P703" s="8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4"/>
        <v>41813.662962962961</v>
      </c>
      <c r="T703" s="11">
        <f t="shared" si="65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60"/>
        <v>30.813400000000001</v>
      </c>
      <c r="P704" s="8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42668.726701388892</v>
      </c>
      <c r="T704" s="11">
        <f t="shared" si="65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60"/>
        <v>5.58</v>
      </c>
      <c r="P705" s="8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42711.950798611113</v>
      </c>
      <c r="T705" s="11">
        <f t="shared" si="65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60"/>
        <v>0.87454545454545463</v>
      </c>
      <c r="P706" s="8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1">
        <f t="shared" si="64"/>
        <v>42726.192916666667</v>
      </c>
      <c r="T706" s="11">
        <f t="shared" si="65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66">E707/D707*100</f>
        <v>0.97699999999999987</v>
      </c>
      <c r="P707" s="8">
        <f t="shared" ref="P707:P770" si="67">E707/L707</f>
        <v>195.4</v>
      </c>
      <c r="Q707" t="str">
        <f t="shared" ref="Q707:Q770" si="68">LEFT(N707,FIND("/",N707)-1)</f>
        <v>technology</v>
      </c>
      <c r="R707" t="str">
        <f t="shared" ref="R707:R770" si="69">RIGHT($N707,LEN(N707)-FIND("/",$N707))</f>
        <v>wearables</v>
      </c>
      <c r="S707" s="11">
        <f t="shared" ref="S707:S770" si="70">((($J707/60)/60)/24)+DATE(1970,1,1)</f>
        <v>42726.491643518515</v>
      </c>
      <c r="T707" s="11">
        <f t="shared" ref="T707:T770" si="71">((($I707/60)/60)/24)+DATE(1970,1,1)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66"/>
        <v>0</v>
      </c>
      <c r="P708" s="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1">
        <f t="shared" si="70"/>
        <v>42676.995173611111</v>
      </c>
      <c r="T708" s="11">
        <f t="shared" si="71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66"/>
        <v>78.927352941176466</v>
      </c>
      <c r="P709" s="8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0"/>
        <v>42696.663506944446</v>
      </c>
      <c r="T709" s="11">
        <f t="shared" si="71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66"/>
        <v>22.092500000000001</v>
      </c>
      <c r="P710" s="8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0"/>
        <v>41835.581018518518</v>
      </c>
      <c r="T710" s="11">
        <f t="shared" si="71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66"/>
        <v>0.40666666666666662</v>
      </c>
      <c r="P711" s="8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41948.041192129633</v>
      </c>
      <c r="T711" s="11">
        <f t="shared" si="71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66"/>
        <v>0</v>
      </c>
      <c r="P712" s="8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1">
        <f t="shared" si="70"/>
        <v>41837.984976851854</v>
      </c>
      <c r="T712" s="11">
        <f t="shared" si="71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66"/>
        <v>33.790999999999997</v>
      </c>
      <c r="P713" s="8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0"/>
        <v>42678.459120370375</v>
      </c>
      <c r="T713" s="11">
        <f t="shared" si="71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66"/>
        <v>0.21649484536082475</v>
      </c>
      <c r="P714" s="8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42384.680925925932</v>
      </c>
      <c r="T714" s="11">
        <f t="shared" si="71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66"/>
        <v>0.79600000000000004</v>
      </c>
      <c r="P715" s="8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42496.529305555552</v>
      </c>
      <c r="T715" s="11">
        <f t="shared" si="71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66"/>
        <v>14.993333333333334</v>
      </c>
      <c r="P716" s="8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0"/>
        <v>42734.787986111114</v>
      </c>
      <c r="T716" s="11">
        <f t="shared" si="71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66"/>
        <v>5.0509090909090908</v>
      </c>
      <c r="P717" s="8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42273.090740740736</v>
      </c>
      <c r="T717" s="11">
        <f t="shared" si="71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66"/>
        <v>10.214285714285715</v>
      </c>
      <c r="P718" s="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41940.658645833333</v>
      </c>
      <c r="T718" s="11">
        <f t="shared" si="71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66"/>
        <v>0.30499999999999999</v>
      </c>
      <c r="P719" s="8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41857.854189814818</v>
      </c>
      <c r="T719" s="11">
        <f t="shared" si="71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66"/>
        <v>0.75</v>
      </c>
      <c r="P720" s="8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42752.845451388886</v>
      </c>
      <c r="T720" s="11">
        <f t="shared" si="71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66"/>
        <v>1.2933333333333332</v>
      </c>
      <c r="P721" s="8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42409.040231481486</v>
      </c>
      <c r="T721" s="11">
        <f t="shared" si="71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66"/>
        <v>143.94736842105263</v>
      </c>
      <c r="P722" s="8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40909.649201388893</v>
      </c>
      <c r="T722" s="11">
        <f t="shared" si="71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66"/>
        <v>122.10975609756099</v>
      </c>
      <c r="P723" s="8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41807.571840277778</v>
      </c>
      <c r="T723" s="11">
        <f t="shared" si="71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66"/>
        <v>132.024</v>
      </c>
      <c r="P724" s="8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0"/>
        <v>40977.805300925924</v>
      </c>
      <c r="T724" s="11">
        <f t="shared" si="71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66"/>
        <v>109.38000000000001</v>
      </c>
      <c r="P725" s="8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42184.816539351858</v>
      </c>
      <c r="T725" s="11">
        <f t="shared" si="71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66"/>
        <v>105.47157142857144</v>
      </c>
      <c r="P726" s="8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0"/>
        <v>40694.638460648144</v>
      </c>
      <c r="T726" s="11">
        <f t="shared" si="71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66"/>
        <v>100.35000000000001</v>
      </c>
      <c r="P727" s="8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42321.626296296294</v>
      </c>
      <c r="T727" s="11">
        <f t="shared" si="71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66"/>
        <v>101.4</v>
      </c>
      <c r="P728" s="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41346.042673611111</v>
      </c>
      <c r="T728" s="11">
        <f t="shared" si="71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66"/>
        <v>155.51428571428571</v>
      </c>
      <c r="P729" s="8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41247.020243055551</v>
      </c>
      <c r="T729" s="11">
        <f t="shared" si="71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66"/>
        <v>105.566</v>
      </c>
      <c r="P730" s="8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40731.837465277778</v>
      </c>
      <c r="T730" s="11">
        <f t="shared" si="71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66"/>
        <v>130.65</v>
      </c>
      <c r="P731" s="8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41111.185891203706</v>
      </c>
      <c r="T731" s="11">
        <f t="shared" si="71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66"/>
        <v>132.19</v>
      </c>
      <c r="P732" s="8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40854.745266203703</v>
      </c>
      <c r="T732" s="11">
        <f t="shared" si="71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66"/>
        <v>126</v>
      </c>
      <c r="P733" s="8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0"/>
        <v>40879.795682870368</v>
      </c>
      <c r="T733" s="11">
        <f t="shared" si="71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66"/>
        <v>160</v>
      </c>
      <c r="P734" s="8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0"/>
        <v>41486.424317129626</v>
      </c>
      <c r="T734" s="11">
        <f t="shared" si="71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66"/>
        <v>120.48</v>
      </c>
      <c r="P735" s="8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0"/>
        <v>41598.420046296298</v>
      </c>
      <c r="T735" s="11">
        <f t="shared" si="71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66"/>
        <v>125.52941176470588</v>
      </c>
      <c r="P736" s="8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42102.164583333331</v>
      </c>
      <c r="T736" s="11">
        <f t="shared" si="71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66"/>
        <v>114.40638297872341</v>
      </c>
      <c r="P737" s="8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41946.029467592591</v>
      </c>
      <c r="T737" s="11">
        <f t="shared" si="71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66"/>
        <v>315.13888888888891</v>
      </c>
      <c r="P738" s="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41579.734259259261</v>
      </c>
      <c r="T738" s="11">
        <f t="shared" si="71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66"/>
        <v>122.39999999999999</v>
      </c>
      <c r="P739" s="8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41667.275312500002</v>
      </c>
      <c r="T739" s="11">
        <f t="shared" si="71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66"/>
        <v>106.73333333333332</v>
      </c>
      <c r="P740" s="8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41943.604097222218</v>
      </c>
      <c r="T740" s="11">
        <f t="shared" si="71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66"/>
        <v>158.33333333333331</v>
      </c>
      <c r="P741" s="8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41829.502650462964</v>
      </c>
      <c r="T741" s="11">
        <f t="shared" si="71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66"/>
        <v>107.4</v>
      </c>
      <c r="P742" s="8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42162.146782407406</v>
      </c>
      <c r="T742" s="11">
        <f t="shared" si="71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66"/>
        <v>102.25999999999999</v>
      </c>
      <c r="P743" s="8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41401.648217592592</v>
      </c>
      <c r="T743" s="11">
        <f t="shared" si="71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66"/>
        <v>110.71428571428572</v>
      </c>
      <c r="P744" s="8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0"/>
        <v>41689.917962962965</v>
      </c>
      <c r="T744" s="11">
        <f t="shared" si="71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66"/>
        <v>148</v>
      </c>
      <c r="P745" s="8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0"/>
        <v>40990.709317129629</v>
      </c>
      <c r="T745" s="11">
        <f t="shared" si="71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66"/>
        <v>102.32000000000001</v>
      </c>
      <c r="P746" s="8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41226.95721064815</v>
      </c>
      <c r="T746" s="11">
        <f t="shared" si="71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66"/>
        <v>179.09909909909908</v>
      </c>
      <c r="P747" s="8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41367.572280092594</v>
      </c>
      <c r="T747" s="11">
        <f t="shared" si="71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66"/>
        <v>111.08135252761969</v>
      </c>
      <c r="P748" s="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41157.042928240742</v>
      </c>
      <c r="T748" s="11">
        <f t="shared" si="71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66"/>
        <v>100.04285714285714</v>
      </c>
      <c r="P749" s="8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0"/>
        <v>41988.548831018517</v>
      </c>
      <c r="T749" s="11">
        <f t="shared" si="71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66"/>
        <v>100.25</v>
      </c>
      <c r="P750" s="8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41831.846828703703</v>
      </c>
      <c r="T750" s="11">
        <f t="shared" si="71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66"/>
        <v>105.56</v>
      </c>
      <c r="P751" s="8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42733.94131944445</v>
      </c>
      <c r="T751" s="11">
        <f t="shared" si="71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66"/>
        <v>102.58775877587757</v>
      </c>
      <c r="P752" s="8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0"/>
        <v>41299.878148148149</v>
      </c>
      <c r="T752" s="11">
        <f t="shared" si="71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66"/>
        <v>118.5</v>
      </c>
      <c r="P753" s="8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40713.630497685182</v>
      </c>
      <c r="T753" s="11">
        <f t="shared" si="71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66"/>
        <v>111.7</v>
      </c>
      <c r="P754" s="8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42639.421493055561</v>
      </c>
      <c r="T754" s="11">
        <f t="shared" si="71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66"/>
        <v>128</v>
      </c>
      <c r="P755" s="8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42019.590173611112</v>
      </c>
      <c r="T755" s="11">
        <f t="shared" si="71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66"/>
        <v>103.75000000000001</v>
      </c>
      <c r="P756" s="8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41249.749085648145</v>
      </c>
      <c r="T756" s="11">
        <f t="shared" si="71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66"/>
        <v>101.9076</v>
      </c>
      <c r="P757" s="8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0"/>
        <v>41383.605057870373</v>
      </c>
      <c r="T757" s="11">
        <f t="shared" si="71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66"/>
        <v>117.71428571428571</v>
      </c>
      <c r="P758" s="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40590.766886574071</v>
      </c>
      <c r="T758" s="11">
        <f t="shared" si="71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66"/>
        <v>238</v>
      </c>
      <c r="P759" s="8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41235.054560185185</v>
      </c>
      <c r="T759" s="11">
        <f t="shared" si="71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66"/>
        <v>102</v>
      </c>
      <c r="P760" s="8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40429.836435185185</v>
      </c>
      <c r="T760" s="11">
        <f t="shared" si="71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66"/>
        <v>101.92000000000002</v>
      </c>
      <c r="P761" s="8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0"/>
        <v>41789.330312500002</v>
      </c>
      <c r="T761" s="11">
        <f t="shared" si="71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66"/>
        <v>0</v>
      </c>
      <c r="P762" s="8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1">
        <f t="shared" si="70"/>
        <v>42670.764039351852</v>
      </c>
      <c r="T762" s="11">
        <f t="shared" si="71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66"/>
        <v>4.7</v>
      </c>
      <c r="P763" s="8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0"/>
        <v>41642.751458333332</v>
      </c>
      <c r="T763" s="11">
        <f t="shared" si="71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66"/>
        <v>0</v>
      </c>
      <c r="P764" s="8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1">
        <f t="shared" si="70"/>
        <v>42690.858449074076</v>
      </c>
      <c r="T764" s="11">
        <f t="shared" si="71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66"/>
        <v>0.11655011655011654</v>
      </c>
      <c r="P765" s="8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41471.446851851848</v>
      </c>
      <c r="T765" s="11">
        <f t="shared" si="71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66"/>
        <v>0</v>
      </c>
      <c r="P766" s="8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1">
        <f t="shared" si="70"/>
        <v>42227.173159722224</v>
      </c>
      <c r="T766" s="11">
        <f t="shared" si="71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66"/>
        <v>36.014285714285712</v>
      </c>
      <c r="P767" s="8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0"/>
        <v>41901.542638888888</v>
      </c>
      <c r="T767" s="11">
        <f t="shared" si="71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66"/>
        <v>0</v>
      </c>
      <c r="P768" s="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1">
        <f t="shared" si="70"/>
        <v>42021.783368055556</v>
      </c>
      <c r="T768" s="11">
        <f t="shared" si="71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66"/>
        <v>3.54</v>
      </c>
      <c r="P769" s="8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42115.143634259264</v>
      </c>
      <c r="T769" s="11">
        <f t="shared" si="71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66"/>
        <v>0</v>
      </c>
      <c r="P770" s="8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1">
        <f t="shared" si="70"/>
        <v>41594.207060185188</v>
      </c>
      <c r="T770" s="11">
        <f t="shared" si="71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72">E771/D771*100</f>
        <v>41.4</v>
      </c>
      <c r="P771" s="8">
        <f t="shared" ref="P771:P834" si="73">E771/L771</f>
        <v>31.846153846153847</v>
      </c>
      <c r="Q771" t="str">
        <f t="shared" ref="Q771:Q834" si="74">LEFT(N771,FIND("/",N771)-1)</f>
        <v>publishing</v>
      </c>
      <c r="R771" t="str">
        <f t="shared" ref="R771:R834" si="75">RIGHT($N771,LEN(N771)-FIND("/",$N771))</f>
        <v>fiction</v>
      </c>
      <c r="S771" s="11">
        <f t="shared" ref="S771:S834" si="76">((($J771/60)/60)/24)+DATE(1970,1,1)</f>
        <v>41604.996458333335</v>
      </c>
      <c r="T771" s="11">
        <f t="shared" ref="T771:T834" si="77">((($I771/60)/60)/24)+DATE(1970,1,1)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72"/>
        <v>0</v>
      </c>
      <c r="P772" s="8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1">
        <f t="shared" si="76"/>
        <v>41289.999641203707</v>
      </c>
      <c r="T772" s="11">
        <f t="shared" si="77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72"/>
        <v>2.6315789473684209E-2</v>
      </c>
      <c r="P773" s="8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42349.824097222227</v>
      </c>
      <c r="T773" s="11">
        <f t="shared" si="77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72"/>
        <v>3.3333333333333335</v>
      </c>
      <c r="P774" s="8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40068.056932870371</v>
      </c>
      <c r="T774" s="11">
        <f t="shared" si="77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72"/>
        <v>0.85129023676509719</v>
      </c>
      <c r="P775" s="8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42100.735937499994</v>
      </c>
      <c r="T775" s="11">
        <f t="shared" si="77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72"/>
        <v>70.199999999999989</v>
      </c>
      <c r="P776" s="8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41663.780300925922</v>
      </c>
      <c r="T776" s="11">
        <f t="shared" si="77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72"/>
        <v>1.7000000000000002</v>
      </c>
      <c r="P777" s="8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40863.060127314813</v>
      </c>
      <c r="T777" s="11">
        <f t="shared" si="77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72"/>
        <v>51.4</v>
      </c>
      <c r="P778" s="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6"/>
        <v>42250.685706018514</v>
      </c>
      <c r="T778" s="11">
        <f t="shared" si="77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72"/>
        <v>0.70000000000000007</v>
      </c>
      <c r="P779" s="8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41456.981215277774</v>
      </c>
      <c r="T779" s="11">
        <f t="shared" si="77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72"/>
        <v>0.4</v>
      </c>
      <c r="P780" s="8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41729.702314814815</v>
      </c>
      <c r="T780" s="11">
        <f t="shared" si="77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72"/>
        <v>2.666666666666667</v>
      </c>
      <c r="P781" s="8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6"/>
        <v>40436.68408564815</v>
      </c>
      <c r="T781" s="11">
        <f t="shared" si="77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72"/>
        <v>104</v>
      </c>
      <c r="P782" s="8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6"/>
        <v>40636.673900462964</v>
      </c>
      <c r="T782" s="11">
        <f t="shared" si="77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72"/>
        <v>133.15375</v>
      </c>
      <c r="P783" s="8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6"/>
        <v>41403.000856481485</v>
      </c>
      <c r="T783" s="11">
        <f t="shared" si="77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72"/>
        <v>100</v>
      </c>
      <c r="P784" s="8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41116.758125</v>
      </c>
      <c r="T784" s="11">
        <f t="shared" si="77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72"/>
        <v>148.13333333333333</v>
      </c>
      <c r="P785" s="8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6"/>
        <v>40987.773715277777</v>
      </c>
      <c r="T785" s="11">
        <f t="shared" si="77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72"/>
        <v>102.49999999999999</v>
      </c>
      <c r="P786" s="8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41675.149525462963</v>
      </c>
      <c r="T786" s="11">
        <f t="shared" si="77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72"/>
        <v>180.62799999999999</v>
      </c>
      <c r="P787" s="8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6"/>
        <v>41303.593923611108</v>
      </c>
      <c r="T787" s="11">
        <f t="shared" si="77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72"/>
        <v>142.79999999999998</v>
      </c>
      <c r="P788" s="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6"/>
        <v>40983.055949074071</v>
      </c>
      <c r="T788" s="11">
        <f t="shared" si="77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72"/>
        <v>114.16666666666666</v>
      </c>
      <c r="P789" s="8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41549.627615740741</v>
      </c>
      <c r="T789" s="11">
        <f t="shared" si="77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72"/>
        <v>203.505</v>
      </c>
      <c r="P790" s="8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6"/>
        <v>41059.006805555553</v>
      </c>
      <c r="T790" s="11">
        <f t="shared" si="77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72"/>
        <v>109.41176470588236</v>
      </c>
      <c r="P791" s="8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6"/>
        <v>41277.186111111114</v>
      </c>
      <c r="T791" s="11">
        <f t="shared" si="77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72"/>
        <v>144.37459999999999</v>
      </c>
      <c r="P792" s="8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6"/>
        <v>41276.047905092593</v>
      </c>
      <c r="T792" s="11">
        <f t="shared" si="77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72"/>
        <v>103.86666666666666</v>
      </c>
      <c r="P793" s="8">
        <f t="shared" si="73"/>
        <v>60.859375</v>
      </c>
      <c r="Q793" t="str">
        <f t="shared" si="74"/>
        <v>music</v>
      </c>
      <c r="R793" t="str">
        <f t="shared" si="75"/>
        <v>rock</v>
      </c>
      <c r="S793" s="11">
        <f t="shared" si="76"/>
        <v>41557.780624999999</v>
      </c>
      <c r="T793" s="11">
        <f t="shared" si="77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72"/>
        <v>100.44440000000002</v>
      </c>
      <c r="P794" s="8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6"/>
        <v>41555.873645833337</v>
      </c>
      <c r="T794" s="11">
        <f t="shared" si="77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72"/>
        <v>102.77927272727271</v>
      </c>
      <c r="P795" s="8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6"/>
        <v>41442.741249999999</v>
      </c>
      <c r="T795" s="11">
        <f t="shared" si="77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72"/>
        <v>105.31250000000001</v>
      </c>
      <c r="P796" s="8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6"/>
        <v>40736.115011574075</v>
      </c>
      <c r="T796" s="11">
        <f t="shared" si="77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72"/>
        <v>111.78571428571429</v>
      </c>
      <c r="P797" s="8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6"/>
        <v>40963.613032407404</v>
      </c>
      <c r="T797" s="11">
        <f t="shared" si="77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72"/>
        <v>101.35000000000001</v>
      </c>
      <c r="P798" s="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41502.882928240739</v>
      </c>
      <c r="T798" s="11">
        <f t="shared" si="77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72"/>
        <v>107.53333333333333</v>
      </c>
      <c r="P799" s="8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6"/>
        <v>40996.994074074071</v>
      </c>
      <c r="T799" s="11">
        <f t="shared" si="77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72"/>
        <v>114.88571428571429</v>
      </c>
      <c r="P800" s="8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6"/>
        <v>41882.590127314819</v>
      </c>
      <c r="T800" s="11">
        <f t="shared" si="77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72"/>
        <v>100.02</v>
      </c>
      <c r="P801" s="8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6"/>
        <v>40996.667199074072</v>
      </c>
      <c r="T801" s="11">
        <f t="shared" si="77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72"/>
        <v>152.13333333333335</v>
      </c>
      <c r="P802" s="8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41863.433495370373</v>
      </c>
      <c r="T802" s="11">
        <f t="shared" si="77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72"/>
        <v>111.52149999999999</v>
      </c>
      <c r="P803" s="8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6"/>
        <v>40695.795370370368</v>
      </c>
      <c r="T803" s="11">
        <f t="shared" si="77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72"/>
        <v>101.33333333333334</v>
      </c>
      <c r="P804" s="8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6"/>
        <v>41123.022268518522</v>
      </c>
      <c r="T804" s="11">
        <f t="shared" si="77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72"/>
        <v>123.2608695652174</v>
      </c>
      <c r="P805" s="8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6"/>
        <v>40665.949976851851</v>
      </c>
      <c r="T805" s="11">
        <f t="shared" si="77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72"/>
        <v>100</v>
      </c>
      <c r="P806" s="8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40730.105625000004</v>
      </c>
      <c r="T806" s="11">
        <f t="shared" si="77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72"/>
        <v>105</v>
      </c>
      <c r="P807" s="8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6"/>
        <v>40690.823055555556</v>
      </c>
      <c r="T807" s="11">
        <f t="shared" si="77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72"/>
        <v>104.4375</v>
      </c>
      <c r="P808" s="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40763.691423611112</v>
      </c>
      <c r="T808" s="11">
        <f t="shared" si="77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72"/>
        <v>105.125</v>
      </c>
      <c r="P809" s="8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6"/>
        <v>42759.628599537042</v>
      </c>
      <c r="T809" s="11">
        <f t="shared" si="77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72"/>
        <v>100</v>
      </c>
      <c r="P810" s="8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41962.100532407407</v>
      </c>
      <c r="T810" s="11">
        <f t="shared" si="77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72"/>
        <v>103.77499999999999</v>
      </c>
      <c r="P811" s="8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6"/>
        <v>41628.833680555559</v>
      </c>
      <c r="T811" s="11">
        <f t="shared" si="77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72"/>
        <v>105</v>
      </c>
      <c r="P812" s="8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6"/>
        <v>41123.056273148148</v>
      </c>
      <c r="T812" s="11">
        <f t="shared" si="77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72"/>
        <v>104</v>
      </c>
      <c r="P813" s="8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6"/>
        <v>41443.643541666665</v>
      </c>
      <c r="T813" s="11">
        <f t="shared" si="77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72"/>
        <v>151.83333333333334</v>
      </c>
      <c r="P814" s="8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6"/>
        <v>41282.017962962964</v>
      </c>
      <c r="T814" s="11">
        <f t="shared" si="77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72"/>
        <v>159.99600000000001</v>
      </c>
      <c r="P815" s="8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6"/>
        <v>41080.960243055553</v>
      </c>
      <c r="T815" s="11">
        <f t="shared" si="77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72"/>
        <v>127.3</v>
      </c>
      <c r="P816" s="8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40679.743067129632</v>
      </c>
      <c r="T816" s="11">
        <f t="shared" si="77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72"/>
        <v>107</v>
      </c>
      <c r="P817" s="8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6"/>
        <v>41914.917858796296</v>
      </c>
      <c r="T817" s="11">
        <f t="shared" si="77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72"/>
        <v>115.12214285714286</v>
      </c>
      <c r="P818" s="8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41341.870868055557</v>
      </c>
      <c r="T818" s="11">
        <f t="shared" si="77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72"/>
        <v>137.11066666666665</v>
      </c>
      <c r="P819" s="8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6"/>
        <v>40925.599664351852</v>
      </c>
      <c r="T819" s="11">
        <f t="shared" si="77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72"/>
        <v>155.71428571428572</v>
      </c>
      <c r="P820" s="8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6"/>
        <v>41120.882881944446</v>
      </c>
      <c r="T820" s="11">
        <f t="shared" si="77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72"/>
        <v>108.74999999999999</v>
      </c>
      <c r="P821" s="8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41619.998310185183</v>
      </c>
      <c r="T821" s="11">
        <f t="shared" si="77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72"/>
        <v>134.05000000000001</v>
      </c>
      <c r="P822" s="8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6"/>
        <v>41768.841921296298</v>
      </c>
      <c r="T822" s="11">
        <f t="shared" si="77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72"/>
        <v>100</v>
      </c>
      <c r="P823" s="8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42093.922048611115</v>
      </c>
      <c r="T823" s="11">
        <f t="shared" si="77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72"/>
        <v>119.16666666666667</v>
      </c>
      <c r="P824" s="8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6"/>
        <v>41157.947337962964</v>
      </c>
      <c r="T824" s="11">
        <f t="shared" si="77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72"/>
        <v>179.5</v>
      </c>
      <c r="P825" s="8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6"/>
        <v>42055.972824074073</v>
      </c>
      <c r="T825" s="11">
        <f t="shared" si="77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72"/>
        <v>134.38124999999999</v>
      </c>
      <c r="P826" s="8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6"/>
        <v>40250.242106481484</v>
      </c>
      <c r="T826" s="11">
        <f t="shared" si="77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72"/>
        <v>100.43200000000002</v>
      </c>
      <c r="P827" s="8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6"/>
        <v>41186.306527777779</v>
      </c>
      <c r="T827" s="11">
        <f t="shared" si="77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72"/>
        <v>101.45454545454547</v>
      </c>
      <c r="P828" s="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6"/>
        <v>40973.038541666669</v>
      </c>
      <c r="T828" s="11">
        <f t="shared" si="77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72"/>
        <v>103.33333333333334</v>
      </c>
      <c r="P829" s="8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6"/>
        <v>40927.473460648151</v>
      </c>
      <c r="T829" s="11">
        <f t="shared" si="77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72"/>
        <v>107</v>
      </c>
      <c r="P830" s="8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6"/>
        <v>41073.050717592596</v>
      </c>
      <c r="T830" s="11">
        <f t="shared" si="77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72"/>
        <v>104</v>
      </c>
      <c r="P831" s="8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42504.801388888889</v>
      </c>
      <c r="T831" s="11">
        <f t="shared" si="77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72"/>
        <v>107.83333333333334</v>
      </c>
      <c r="P832" s="8">
        <f t="shared" si="73"/>
        <v>60.65625</v>
      </c>
      <c r="Q832" t="str">
        <f t="shared" si="74"/>
        <v>music</v>
      </c>
      <c r="R832" t="str">
        <f t="shared" si="75"/>
        <v>rock</v>
      </c>
      <c r="S832" s="11">
        <f t="shared" si="76"/>
        <v>41325.525752314818</v>
      </c>
      <c r="T832" s="11">
        <f t="shared" si="77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72"/>
        <v>233.33333333333334</v>
      </c>
      <c r="P833" s="8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40996.646921296298</v>
      </c>
      <c r="T833" s="11">
        <f t="shared" si="77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72"/>
        <v>100.60706666666665</v>
      </c>
      <c r="P834" s="8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1">
        <f t="shared" si="76"/>
        <v>40869.675173611111</v>
      </c>
      <c r="T834" s="11">
        <f t="shared" si="77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78">E835/D835*100</f>
        <v>101.66666666666666</v>
      </c>
      <c r="P835" s="8">
        <f t="shared" ref="P835:P898" si="79">E835/L835</f>
        <v>148.78048780487805</v>
      </c>
      <c r="Q835" t="str">
        <f t="shared" ref="Q835:Q898" si="80">LEFT(N835,FIND("/",N835)-1)</f>
        <v>music</v>
      </c>
      <c r="R835" t="str">
        <f t="shared" ref="R835:R898" si="81">RIGHT($N835,LEN(N835)-FIND("/",$N835))</f>
        <v>rock</v>
      </c>
      <c r="S835" s="11">
        <f t="shared" ref="S835:S898" si="82">((($J835/60)/60)/24)+DATE(1970,1,1)</f>
        <v>41718.878182870372</v>
      </c>
      <c r="T835" s="11">
        <f t="shared" ref="T835:T898" si="83">((($I835/60)/60)/24)+DATE(1970,1,1)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78"/>
        <v>131.0181818181818</v>
      </c>
      <c r="P836" s="8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41422.822824074072</v>
      </c>
      <c r="T836" s="11">
        <f t="shared" si="83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78"/>
        <v>117.25000000000001</v>
      </c>
      <c r="P837" s="8">
        <f t="shared" si="79"/>
        <v>58.625</v>
      </c>
      <c r="Q837" t="str">
        <f t="shared" si="80"/>
        <v>music</v>
      </c>
      <c r="R837" t="str">
        <f t="shared" si="81"/>
        <v>rock</v>
      </c>
      <c r="S837" s="11">
        <f t="shared" si="82"/>
        <v>41005.45784722222</v>
      </c>
      <c r="T837" s="11">
        <f t="shared" si="83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78"/>
        <v>100.93039999999999</v>
      </c>
      <c r="P838" s="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2"/>
        <v>41524.056921296295</v>
      </c>
      <c r="T838" s="11">
        <f t="shared" si="83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78"/>
        <v>121.8</v>
      </c>
      <c r="P839" s="8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2"/>
        <v>41730.998402777775</v>
      </c>
      <c r="T839" s="11">
        <f t="shared" si="83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78"/>
        <v>145.4</v>
      </c>
      <c r="P840" s="8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2"/>
        <v>40895.897974537038</v>
      </c>
      <c r="T840" s="11">
        <f t="shared" si="83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78"/>
        <v>116.61660000000001</v>
      </c>
      <c r="P841" s="8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2"/>
        <v>41144.763379629629</v>
      </c>
      <c r="T841" s="11">
        <f t="shared" si="83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78"/>
        <v>120.4166</v>
      </c>
      <c r="P842" s="8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2"/>
        <v>42607.226701388892</v>
      </c>
      <c r="T842" s="11">
        <f t="shared" si="83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78"/>
        <v>101.32000000000001</v>
      </c>
      <c r="P843" s="8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2"/>
        <v>41923.838692129626</v>
      </c>
      <c r="T843" s="11">
        <f t="shared" si="83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78"/>
        <v>104.32</v>
      </c>
      <c r="P844" s="8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2"/>
        <v>41526.592395833337</v>
      </c>
      <c r="T844" s="11">
        <f t="shared" si="83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78"/>
        <v>267.13333333333333</v>
      </c>
      <c r="P845" s="8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2"/>
        <v>42695.257870370369</v>
      </c>
      <c r="T845" s="11">
        <f t="shared" si="83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78"/>
        <v>194.13333333333333</v>
      </c>
      <c r="P846" s="8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2"/>
        <v>41905.684629629628</v>
      </c>
      <c r="T846" s="11">
        <f t="shared" si="83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78"/>
        <v>120.3802</v>
      </c>
      <c r="P847" s="8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2"/>
        <v>42578.205972222218</v>
      </c>
      <c r="T847" s="11">
        <f t="shared" si="83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78"/>
        <v>122.00090909090908</v>
      </c>
      <c r="P848" s="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2"/>
        <v>41694.391840277778</v>
      </c>
      <c r="T848" s="11">
        <f t="shared" si="83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78"/>
        <v>100</v>
      </c>
      <c r="P849" s="8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42165.79833333334</v>
      </c>
      <c r="T849" s="11">
        <f t="shared" si="83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78"/>
        <v>100</v>
      </c>
      <c r="P850" s="8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42078.792048611111</v>
      </c>
      <c r="T850" s="11">
        <f t="shared" si="83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78"/>
        <v>119.9</v>
      </c>
      <c r="P851" s="8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2"/>
        <v>42051.148888888885</v>
      </c>
      <c r="T851" s="11">
        <f t="shared" si="83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78"/>
        <v>155.17499999999998</v>
      </c>
      <c r="P852" s="8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2"/>
        <v>42452.827743055561</v>
      </c>
      <c r="T852" s="11">
        <f t="shared" si="83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78"/>
        <v>130.44999999999999</v>
      </c>
      <c r="P853" s="8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2"/>
        <v>42522.880243055552</v>
      </c>
      <c r="T853" s="11">
        <f t="shared" si="83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78"/>
        <v>104.97142857142859</v>
      </c>
      <c r="P854" s="8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2"/>
        <v>42656.805497685185</v>
      </c>
      <c r="T854" s="11">
        <f t="shared" si="83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78"/>
        <v>100</v>
      </c>
      <c r="P855" s="8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42021.832280092596</v>
      </c>
      <c r="T855" s="11">
        <f t="shared" si="83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78"/>
        <v>118.2205035971223</v>
      </c>
      <c r="P856" s="8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2"/>
        <v>42702.212337962963</v>
      </c>
      <c r="T856" s="11">
        <f t="shared" si="83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78"/>
        <v>103.44827586206897</v>
      </c>
      <c r="P857" s="8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2"/>
        <v>42545.125196759262</v>
      </c>
      <c r="T857" s="11">
        <f t="shared" si="83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78"/>
        <v>218.00000000000003</v>
      </c>
      <c r="P858" s="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2"/>
        <v>42609.311990740738</v>
      </c>
      <c r="T858" s="11">
        <f t="shared" si="83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78"/>
        <v>100</v>
      </c>
      <c r="P859" s="8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42291.581377314811</v>
      </c>
      <c r="T859" s="11">
        <f t="shared" si="83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78"/>
        <v>144.00583333333333</v>
      </c>
      <c r="P860" s="8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2"/>
        <v>42079.745578703703</v>
      </c>
      <c r="T860" s="11">
        <f t="shared" si="83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78"/>
        <v>104.67500000000001</v>
      </c>
      <c r="P861" s="8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2"/>
        <v>42128.820231481484</v>
      </c>
      <c r="T861" s="11">
        <f t="shared" si="83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78"/>
        <v>18.142857142857142</v>
      </c>
      <c r="P862" s="8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2"/>
        <v>41570.482789351852</v>
      </c>
      <c r="T862" s="11">
        <f t="shared" si="83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78"/>
        <v>2.2444444444444445</v>
      </c>
      <c r="P863" s="8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42599.965324074074</v>
      </c>
      <c r="T863" s="11">
        <f t="shared" si="83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78"/>
        <v>0.33999999999999997</v>
      </c>
      <c r="P864" s="8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41559.5549537037</v>
      </c>
      <c r="T864" s="11">
        <f t="shared" si="83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78"/>
        <v>4.5</v>
      </c>
      <c r="P865" s="8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40921.117662037039</v>
      </c>
      <c r="T865" s="11">
        <f t="shared" si="83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78"/>
        <v>41.53846153846154</v>
      </c>
      <c r="P866" s="8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2"/>
        <v>41541.106921296298</v>
      </c>
      <c r="T866" s="11">
        <f t="shared" si="83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78"/>
        <v>2.0454545454545454</v>
      </c>
      <c r="P867" s="8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41230.77311342593</v>
      </c>
      <c r="T867" s="11">
        <f t="shared" si="83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78"/>
        <v>18.285714285714285</v>
      </c>
      <c r="P868" s="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2"/>
        <v>42025.637939814813</v>
      </c>
      <c r="T868" s="11">
        <f t="shared" si="83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78"/>
        <v>24.02</v>
      </c>
      <c r="P869" s="8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2"/>
        <v>40088.105393518519</v>
      </c>
      <c r="T869" s="11">
        <f t="shared" si="83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78"/>
        <v>0.1111111111111111</v>
      </c>
      <c r="P870" s="8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41616.027754629627</v>
      </c>
      <c r="T870" s="11">
        <f t="shared" si="83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78"/>
        <v>11.818181818181818</v>
      </c>
      <c r="P871" s="8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2"/>
        <v>41342.845567129632</v>
      </c>
      <c r="T871" s="11">
        <f t="shared" si="83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78"/>
        <v>0.31</v>
      </c>
      <c r="P872" s="8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41488.022256944445</v>
      </c>
      <c r="T872" s="11">
        <f t="shared" si="83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78"/>
        <v>5.416666666666667</v>
      </c>
      <c r="P873" s="8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2"/>
        <v>41577.561284722222</v>
      </c>
      <c r="T873" s="11">
        <f t="shared" si="83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78"/>
        <v>0.8125</v>
      </c>
      <c r="P874" s="8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40567.825543981482</v>
      </c>
      <c r="T874" s="11">
        <f t="shared" si="83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78"/>
        <v>1.2857142857142856</v>
      </c>
      <c r="P875" s="8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41184.167129629634</v>
      </c>
      <c r="T875" s="11">
        <f t="shared" si="83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78"/>
        <v>24.333333333333336</v>
      </c>
      <c r="P876" s="8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2"/>
        <v>41368.583726851852</v>
      </c>
      <c r="T876" s="11">
        <f t="shared" si="83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78"/>
        <v>0</v>
      </c>
      <c r="P877" s="8" t="e">
        <f t="shared" si="79"/>
        <v>#DIV/0!</v>
      </c>
      <c r="Q877" t="str">
        <f t="shared" si="80"/>
        <v>music</v>
      </c>
      <c r="R877" t="str">
        <f t="shared" si="81"/>
        <v>jazz</v>
      </c>
      <c r="S877" s="11">
        <f t="shared" si="82"/>
        <v>42248.723738425921</v>
      </c>
      <c r="T877" s="11">
        <f t="shared" si="83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78"/>
        <v>40.799492385786799</v>
      </c>
      <c r="P878" s="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2"/>
        <v>41276.496840277774</v>
      </c>
      <c r="T878" s="11">
        <f t="shared" si="83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78"/>
        <v>67.55</v>
      </c>
      <c r="P879" s="8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2"/>
        <v>41597.788888888892</v>
      </c>
      <c r="T879" s="11">
        <f t="shared" si="83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78"/>
        <v>1.3</v>
      </c>
      <c r="P880" s="8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40505.232916666668</v>
      </c>
      <c r="T880" s="11">
        <f t="shared" si="83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78"/>
        <v>30.666666666666664</v>
      </c>
      <c r="P881" s="8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2"/>
        <v>41037.829918981479</v>
      </c>
      <c r="T881" s="11">
        <f t="shared" si="83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78"/>
        <v>2.9894179894179893</v>
      </c>
      <c r="P882" s="8">
        <f t="shared" si="79"/>
        <v>14.125</v>
      </c>
      <c r="Q882" t="str">
        <f t="shared" si="80"/>
        <v>music</v>
      </c>
      <c r="R882" t="str">
        <f t="shared" si="81"/>
        <v>indie rock</v>
      </c>
      <c r="S882" s="11">
        <f t="shared" si="82"/>
        <v>41179.32104166667</v>
      </c>
      <c r="T882" s="11">
        <f t="shared" si="83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78"/>
        <v>0.8</v>
      </c>
      <c r="P883" s="8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40877.25099537037</v>
      </c>
      <c r="T883" s="11">
        <f t="shared" si="83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78"/>
        <v>20.133333333333333</v>
      </c>
      <c r="P884" s="8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2"/>
        <v>40759.860532407409</v>
      </c>
      <c r="T884" s="11">
        <f t="shared" si="83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78"/>
        <v>40.020000000000003</v>
      </c>
      <c r="P885" s="8">
        <f t="shared" si="79"/>
        <v>83.375</v>
      </c>
      <c r="Q885" t="str">
        <f t="shared" si="80"/>
        <v>music</v>
      </c>
      <c r="R885" t="str">
        <f t="shared" si="81"/>
        <v>indie rock</v>
      </c>
      <c r="S885" s="11">
        <f t="shared" si="82"/>
        <v>42371.935590277775</v>
      </c>
      <c r="T885" s="11">
        <f t="shared" si="83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78"/>
        <v>1</v>
      </c>
      <c r="P886" s="8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40981.802615740737</v>
      </c>
      <c r="T886" s="11">
        <f t="shared" si="83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78"/>
        <v>75</v>
      </c>
      <c r="P887" s="8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2"/>
        <v>42713.941099537042</v>
      </c>
      <c r="T887" s="11">
        <f t="shared" si="83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78"/>
        <v>41</v>
      </c>
      <c r="P888" s="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2"/>
        <v>42603.870520833334</v>
      </c>
      <c r="T888" s="11">
        <f t="shared" si="83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78"/>
        <v>0</v>
      </c>
      <c r="P889" s="8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1">
        <f t="shared" si="82"/>
        <v>41026.958969907406</v>
      </c>
      <c r="T889" s="11">
        <f t="shared" si="83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78"/>
        <v>7.1999999999999993</v>
      </c>
      <c r="P890" s="8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40751.753298611111</v>
      </c>
      <c r="T890" s="11">
        <f t="shared" si="83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78"/>
        <v>9.4412800000000008</v>
      </c>
      <c r="P891" s="8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41887.784062500003</v>
      </c>
      <c r="T891" s="11">
        <f t="shared" si="83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78"/>
        <v>4.1666666666666661</v>
      </c>
      <c r="P892" s="8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41569.698831018519</v>
      </c>
      <c r="T892" s="11">
        <f t="shared" si="83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78"/>
        <v>3.25</v>
      </c>
      <c r="P893" s="8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2"/>
        <v>41842.031597222223</v>
      </c>
      <c r="T893" s="11">
        <f t="shared" si="83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78"/>
        <v>40.75</v>
      </c>
      <c r="P894" s="8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2"/>
        <v>40304.20003472222</v>
      </c>
      <c r="T894" s="11">
        <f t="shared" si="83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78"/>
        <v>10</v>
      </c>
      <c r="P895" s="8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42065.897719907407</v>
      </c>
      <c r="T895" s="11">
        <f t="shared" si="83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78"/>
        <v>39.17</v>
      </c>
      <c r="P896" s="8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2"/>
        <v>42496.981597222228</v>
      </c>
      <c r="T896" s="11">
        <f t="shared" si="83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78"/>
        <v>2.4375</v>
      </c>
      <c r="P897" s="8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2"/>
        <v>40431.127650462964</v>
      </c>
      <c r="T897" s="11">
        <f t="shared" si="83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78"/>
        <v>40</v>
      </c>
      <c r="P898" s="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1">
        <f t="shared" si="82"/>
        <v>42218.872986111113</v>
      </c>
      <c r="T898" s="11">
        <f t="shared" si="83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84">E899/D899*100</f>
        <v>0</v>
      </c>
      <c r="P899" s="8" t="e">
        <f t="shared" ref="P899:P962" si="85">E899/L899</f>
        <v>#DIV/0!</v>
      </c>
      <c r="Q899" t="str">
        <f t="shared" ref="Q899:Q962" si="86">LEFT(N899,FIND("/",N899)-1)</f>
        <v>music</v>
      </c>
      <c r="R899" t="str">
        <f t="shared" ref="R899:R962" si="87">RIGHT($N899,LEN(N899)-FIND("/",$N899))</f>
        <v>indie rock</v>
      </c>
      <c r="S899" s="11">
        <f t="shared" ref="S899:S962" si="88">((($J899/60)/60)/24)+DATE(1970,1,1)</f>
        <v>41211.688750000001</v>
      </c>
      <c r="T899" s="11">
        <f t="shared" ref="T899:T962" si="89">((($I899/60)/60)/24)+DATE(1970,1,1)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84"/>
        <v>2.8000000000000003</v>
      </c>
      <c r="P900" s="8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40878.758217592593</v>
      </c>
      <c r="T900" s="11">
        <f t="shared" si="8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84"/>
        <v>37.333333333333336</v>
      </c>
      <c r="P901" s="8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40646.099097222221</v>
      </c>
      <c r="T901" s="11">
        <f t="shared" si="8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84"/>
        <v>0.42</v>
      </c>
      <c r="P902" s="8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42429.84956018519</v>
      </c>
      <c r="T902" s="11">
        <f t="shared" si="8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84"/>
        <v>0</v>
      </c>
      <c r="P903" s="8" t="e">
        <f t="shared" si="85"/>
        <v>#DIV/0!</v>
      </c>
      <c r="Q903" t="str">
        <f t="shared" si="86"/>
        <v>music</v>
      </c>
      <c r="R903" t="str">
        <f t="shared" si="87"/>
        <v>jazz</v>
      </c>
      <c r="S903" s="11">
        <f t="shared" si="88"/>
        <v>40291.81150462963</v>
      </c>
      <c r="T903" s="11">
        <f t="shared" si="8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84"/>
        <v>0.3</v>
      </c>
      <c r="P904" s="8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41829.965532407405</v>
      </c>
      <c r="T904" s="11">
        <f t="shared" si="8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84"/>
        <v>3.2</v>
      </c>
      <c r="P905" s="8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41149.796064814815</v>
      </c>
      <c r="T905" s="11">
        <f t="shared" si="8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84"/>
        <v>0.30199999999999999</v>
      </c>
      <c r="P906" s="8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8"/>
        <v>42342.080289351856</v>
      </c>
      <c r="T906" s="11">
        <f t="shared" si="8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84"/>
        <v>3.0153846153846153</v>
      </c>
      <c r="P907" s="8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8"/>
        <v>40507.239884259259</v>
      </c>
      <c r="T907" s="11">
        <f t="shared" si="8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84"/>
        <v>0</v>
      </c>
      <c r="P908" s="8" t="e">
        <f t="shared" si="85"/>
        <v>#DIV/0!</v>
      </c>
      <c r="Q908" t="str">
        <f t="shared" si="86"/>
        <v>music</v>
      </c>
      <c r="R908" t="str">
        <f t="shared" si="87"/>
        <v>jazz</v>
      </c>
      <c r="S908" s="11">
        <f t="shared" si="88"/>
        <v>41681.189699074072</v>
      </c>
      <c r="T908" s="11">
        <f t="shared" si="8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84"/>
        <v>0</v>
      </c>
      <c r="P909" s="8" t="e">
        <f t="shared" si="85"/>
        <v>#DIV/0!</v>
      </c>
      <c r="Q909" t="str">
        <f t="shared" si="86"/>
        <v>music</v>
      </c>
      <c r="R909" t="str">
        <f t="shared" si="87"/>
        <v>jazz</v>
      </c>
      <c r="S909" s="11">
        <f t="shared" si="88"/>
        <v>40767.192395833335</v>
      </c>
      <c r="T909" s="11">
        <f t="shared" si="8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84"/>
        <v>0</v>
      </c>
      <c r="P910" s="8" t="e">
        <f t="shared" si="85"/>
        <v>#DIV/0!</v>
      </c>
      <c r="Q910" t="str">
        <f t="shared" si="86"/>
        <v>music</v>
      </c>
      <c r="R910" t="str">
        <f t="shared" si="87"/>
        <v>jazz</v>
      </c>
      <c r="S910" s="11">
        <f t="shared" si="88"/>
        <v>40340.801562499997</v>
      </c>
      <c r="T910" s="11">
        <f t="shared" si="8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84"/>
        <v>3.25</v>
      </c>
      <c r="P911" s="8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41081.69027777778</v>
      </c>
      <c r="T911" s="11">
        <f t="shared" si="8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84"/>
        <v>22.363636363636363</v>
      </c>
      <c r="P912" s="8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42737.545358796298</v>
      </c>
      <c r="T912" s="11">
        <f t="shared" si="8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84"/>
        <v>0</v>
      </c>
      <c r="P913" s="8" t="e">
        <f t="shared" si="85"/>
        <v>#DIV/0!</v>
      </c>
      <c r="Q913" t="str">
        <f t="shared" si="86"/>
        <v>music</v>
      </c>
      <c r="R913" t="str">
        <f t="shared" si="87"/>
        <v>jazz</v>
      </c>
      <c r="S913" s="11">
        <f t="shared" si="88"/>
        <v>41642.005150462966</v>
      </c>
      <c r="T913" s="11">
        <f t="shared" si="8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84"/>
        <v>0.85714285714285721</v>
      </c>
      <c r="P914" s="8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41194.109340277777</v>
      </c>
      <c r="T914" s="11">
        <f t="shared" si="8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84"/>
        <v>6.6066666666666665</v>
      </c>
      <c r="P915" s="8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8"/>
        <v>41004.139108796298</v>
      </c>
      <c r="T915" s="11">
        <f t="shared" si="8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84"/>
        <v>0</v>
      </c>
      <c r="P916" s="8" t="e">
        <f t="shared" si="85"/>
        <v>#DIV/0!</v>
      </c>
      <c r="Q916" t="str">
        <f t="shared" si="86"/>
        <v>music</v>
      </c>
      <c r="R916" t="str">
        <f t="shared" si="87"/>
        <v>jazz</v>
      </c>
      <c r="S916" s="11">
        <f t="shared" si="88"/>
        <v>41116.763275462967</v>
      </c>
      <c r="T916" s="11">
        <f t="shared" si="8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84"/>
        <v>5.7692307692307692</v>
      </c>
      <c r="P917" s="8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8"/>
        <v>40937.679560185185</v>
      </c>
      <c r="T917" s="11">
        <f t="shared" si="8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84"/>
        <v>0</v>
      </c>
      <c r="P918" s="8" t="e">
        <f t="shared" si="85"/>
        <v>#DIV/0!</v>
      </c>
      <c r="Q918" t="str">
        <f t="shared" si="86"/>
        <v>music</v>
      </c>
      <c r="R918" t="str">
        <f t="shared" si="87"/>
        <v>jazz</v>
      </c>
      <c r="S918" s="11">
        <f t="shared" si="88"/>
        <v>40434.853402777779</v>
      </c>
      <c r="T918" s="11">
        <f t="shared" si="8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84"/>
        <v>0.6</v>
      </c>
      <c r="P919" s="8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41802.94363425926</v>
      </c>
      <c r="T919" s="11">
        <f t="shared" si="8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84"/>
        <v>5.0256410256410255</v>
      </c>
      <c r="P920" s="8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41944.916215277779</v>
      </c>
      <c r="T920" s="11">
        <f t="shared" si="8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84"/>
        <v>0.5</v>
      </c>
      <c r="P921" s="8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41227.641724537039</v>
      </c>
      <c r="T921" s="11">
        <f t="shared" si="8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84"/>
        <v>0</v>
      </c>
      <c r="P922" s="8" t="e">
        <f t="shared" si="85"/>
        <v>#DIV/0!</v>
      </c>
      <c r="Q922" t="str">
        <f t="shared" si="86"/>
        <v>music</v>
      </c>
      <c r="R922" t="str">
        <f t="shared" si="87"/>
        <v>jazz</v>
      </c>
      <c r="S922" s="11">
        <f t="shared" si="88"/>
        <v>41562.67155092593</v>
      </c>
      <c r="T922" s="11">
        <f t="shared" si="8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84"/>
        <v>30.9</v>
      </c>
      <c r="P923" s="8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40847.171018518515</v>
      </c>
      <c r="T923" s="11">
        <f t="shared" si="8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84"/>
        <v>21.037037037037038</v>
      </c>
      <c r="P924" s="8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8"/>
        <v>41878.530011574076</v>
      </c>
      <c r="T924" s="11">
        <f t="shared" si="8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84"/>
        <v>2.1999999999999997</v>
      </c>
      <c r="P925" s="8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41934.959756944445</v>
      </c>
      <c r="T925" s="11">
        <f t="shared" si="8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84"/>
        <v>10.9</v>
      </c>
      <c r="P926" s="8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41288.942928240744</v>
      </c>
      <c r="T926" s="11">
        <f t="shared" si="8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84"/>
        <v>2.666666666666667</v>
      </c>
      <c r="P927" s="8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41575.880914351852</v>
      </c>
      <c r="T927" s="11">
        <f t="shared" si="8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84"/>
        <v>0</v>
      </c>
      <c r="P928" s="8" t="e">
        <f t="shared" si="85"/>
        <v>#DIV/0!</v>
      </c>
      <c r="Q928" t="str">
        <f t="shared" si="86"/>
        <v>music</v>
      </c>
      <c r="R928" t="str">
        <f t="shared" si="87"/>
        <v>jazz</v>
      </c>
      <c r="S928" s="11">
        <f t="shared" si="88"/>
        <v>40338.02002314815</v>
      </c>
      <c r="T928" s="11">
        <f t="shared" si="8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84"/>
        <v>0</v>
      </c>
      <c r="P929" s="8" t="e">
        <f t="shared" si="85"/>
        <v>#DIV/0!</v>
      </c>
      <c r="Q929" t="str">
        <f t="shared" si="86"/>
        <v>music</v>
      </c>
      <c r="R929" t="str">
        <f t="shared" si="87"/>
        <v>jazz</v>
      </c>
      <c r="S929" s="11">
        <f t="shared" si="88"/>
        <v>41013.822858796295</v>
      </c>
      <c r="T929" s="11">
        <f t="shared" si="8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84"/>
        <v>10.86206896551724</v>
      </c>
      <c r="P930" s="8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41180.86241898148</v>
      </c>
      <c r="T930" s="11">
        <f t="shared" si="8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84"/>
        <v>0</v>
      </c>
      <c r="P931" s="8" t="e">
        <f t="shared" si="85"/>
        <v>#DIV/0!</v>
      </c>
      <c r="Q931" t="str">
        <f t="shared" si="86"/>
        <v>music</v>
      </c>
      <c r="R931" t="str">
        <f t="shared" si="87"/>
        <v>jazz</v>
      </c>
      <c r="S931" s="11">
        <f t="shared" si="88"/>
        <v>40978.238067129627</v>
      </c>
      <c r="T931" s="11">
        <f t="shared" si="8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84"/>
        <v>38.333333333333336</v>
      </c>
      <c r="P932" s="8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40312.915578703702</v>
      </c>
      <c r="T932" s="11">
        <f t="shared" si="8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84"/>
        <v>6.5500000000000007</v>
      </c>
      <c r="P933" s="8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8"/>
        <v>41680.359976851854</v>
      </c>
      <c r="T933" s="11">
        <f t="shared" si="8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84"/>
        <v>14.536842105263158</v>
      </c>
      <c r="P934" s="8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8"/>
        <v>41310.969270833331</v>
      </c>
      <c r="T934" s="11">
        <f t="shared" si="8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84"/>
        <v>6</v>
      </c>
      <c r="P935" s="8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41711.169085648151</v>
      </c>
      <c r="T935" s="11">
        <f t="shared" si="8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84"/>
        <v>30.4</v>
      </c>
      <c r="P936" s="8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8"/>
        <v>41733.737083333333</v>
      </c>
      <c r="T936" s="11">
        <f t="shared" si="8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84"/>
        <v>1.4285714285714286</v>
      </c>
      <c r="P937" s="8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42368.333668981482</v>
      </c>
      <c r="T937" s="11">
        <f t="shared" si="8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84"/>
        <v>0</v>
      </c>
      <c r="P938" s="8" t="e">
        <f t="shared" si="85"/>
        <v>#DIV/0!</v>
      </c>
      <c r="Q938" t="str">
        <f t="shared" si="86"/>
        <v>music</v>
      </c>
      <c r="R938" t="str">
        <f t="shared" si="87"/>
        <v>jazz</v>
      </c>
      <c r="S938" s="11">
        <f t="shared" si="88"/>
        <v>40883.024178240739</v>
      </c>
      <c r="T938" s="11">
        <f t="shared" si="8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84"/>
        <v>1.1428571428571428</v>
      </c>
      <c r="P939" s="8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41551.798113425924</v>
      </c>
      <c r="T939" s="11">
        <f t="shared" si="8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84"/>
        <v>0.35714285714285715</v>
      </c>
      <c r="P940" s="8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41124.479722222226</v>
      </c>
      <c r="T940" s="11">
        <f t="shared" si="8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84"/>
        <v>1.4545454545454546</v>
      </c>
      <c r="P941" s="8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41416.763171296298</v>
      </c>
      <c r="T941" s="11">
        <f t="shared" si="8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84"/>
        <v>17.155555555555555</v>
      </c>
      <c r="P942" s="8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42182.008402777778</v>
      </c>
      <c r="T942" s="11">
        <f t="shared" si="8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84"/>
        <v>2.3220000000000001</v>
      </c>
      <c r="P943" s="8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8"/>
        <v>42746.096585648149</v>
      </c>
      <c r="T943" s="11">
        <f t="shared" si="8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84"/>
        <v>8.9066666666666663</v>
      </c>
      <c r="P944" s="8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42382.843287037031</v>
      </c>
      <c r="T944" s="11">
        <f t="shared" si="8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84"/>
        <v>9.6333333333333346</v>
      </c>
      <c r="P945" s="8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8"/>
        <v>42673.66788194445</v>
      </c>
      <c r="T945" s="11">
        <f t="shared" si="8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84"/>
        <v>13.325999999999999</v>
      </c>
      <c r="P946" s="8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8"/>
        <v>42444.583912037036</v>
      </c>
      <c r="T946" s="11">
        <f t="shared" si="8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84"/>
        <v>2.484</v>
      </c>
      <c r="P947" s="8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42732.872986111113</v>
      </c>
      <c r="T947" s="11">
        <f t="shared" si="8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84"/>
        <v>1.9066666666666665</v>
      </c>
      <c r="P948" s="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42592.750555555554</v>
      </c>
      <c r="T948" s="11">
        <f t="shared" si="8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84"/>
        <v>0</v>
      </c>
      <c r="P949" s="8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1">
        <f t="shared" si="88"/>
        <v>42491.781319444446</v>
      </c>
      <c r="T949" s="11">
        <f t="shared" si="8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84"/>
        <v>12</v>
      </c>
      <c r="P950" s="8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42411.828287037039</v>
      </c>
      <c r="T950" s="11">
        <f t="shared" si="8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84"/>
        <v>1.365</v>
      </c>
      <c r="P951" s="8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42361.043703703705</v>
      </c>
      <c r="T951" s="11">
        <f t="shared" si="8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84"/>
        <v>28.04</v>
      </c>
      <c r="P952" s="8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8"/>
        <v>42356.750706018516</v>
      </c>
      <c r="T952" s="11">
        <f t="shared" si="8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84"/>
        <v>38.39</v>
      </c>
      <c r="P953" s="8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8"/>
        <v>42480.653611111105</v>
      </c>
      <c r="T953" s="11">
        <f t="shared" si="8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84"/>
        <v>39.942857142857143</v>
      </c>
      <c r="P954" s="8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8"/>
        <v>42662.613564814819</v>
      </c>
      <c r="T954" s="11">
        <f t="shared" si="8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84"/>
        <v>0.84</v>
      </c>
      <c r="P955" s="8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41999.164340277777</v>
      </c>
      <c r="T955" s="11">
        <f t="shared" si="8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84"/>
        <v>43.406666666666666</v>
      </c>
      <c r="P956" s="8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8"/>
        <v>42194.833784722221</v>
      </c>
      <c r="T956" s="11">
        <f t="shared" si="8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84"/>
        <v>5.6613333333333333</v>
      </c>
      <c r="P957" s="8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8"/>
        <v>42586.295138888891</v>
      </c>
      <c r="T957" s="11">
        <f t="shared" si="8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84"/>
        <v>1.722</v>
      </c>
      <c r="P958" s="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8"/>
        <v>42060.913877314815</v>
      </c>
      <c r="T958" s="11">
        <f t="shared" si="8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84"/>
        <v>1.9416666666666664</v>
      </c>
      <c r="P959" s="8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8"/>
        <v>42660.552465277782</v>
      </c>
      <c r="T959" s="11">
        <f t="shared" si="8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84"/>
        <v>11.328275684711327</v>
      </c>
      <c r="P960" s="8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8"/>
        <v>42082.802812499998</v>
      </c>
      <c r="T960" s="11">
        <f t="shared" si="8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84"/>
        <v>38.86</v>
      </c>
      <c r="P961" s="8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8"/>
        <v>41993.174363425926</v>
      </c>
      <c r="T961" s="11">
        <f t="shared" si="8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84"/>
        <v>46.100628930817614</v>
      </c>
      <c r="P962" s="8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1">
        <f t="shared" si="88"/>
        <v>42766.626793981486</v>
      </c>
      <c r="T962" s="11">
        <f t="shared" si="8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90">E963/D963*100</f>
        <v>42.188421052631583</v>
      </c>
      <c r="P963" s="8">
        <f t="shared" ref="P963:P1026" si="91">E963/L963</f>
        <v>364.35454545454547</v>
      </c>
      <c r="Q963" t="str">
        <f t="shared" ref="Q963:Q1026" si="92">LEFT(N963,FIND("/",N963)-1)</f>
        <v>technology</v>
      </c>
      <c r="R963" t="str">
        <f t="shared" ref="R963:R1026" si="93">RIGHT($N963,LEN(N963)-FIND("/",$N963))</f>
        <v>wearables</v>
      </c>
      <c r="S963" s="11">
        <f t="shared" ref="S963:S1026" si="94">((($J963/60)/60)/24)+DATE(1970,1,1)</f>
        <v>42740.693692129629</v>
      </c>
      <c r="T963" s="11">
        <f t="shared" ref="T963:T1026" si="95">((($I963/60)/60)/24)+DATE(1970,1,1)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90"/>
        <v>28.48</v>
      </c>
      <c r="P964" s="8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94"/>
        <v>42373.712418981479</v>
      </c>
      <c r="T964" s="11">
        <f t="shared" si="95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90"/>
        <v>1.077142857142857</v>
      </c>
      <c r="P965" s="8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4"/>
        <v>42625.635636574079</v>
      </c>
      <c r="T965" s="11">
        <f t="shared" si="95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90"/>
        <v>0.79909090909090907</v>
      </c>
      <c r="P966" s="8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4"/>
        <v>42208.628692129627</v>
      </c>
      <c r="T966" s="11">
        <f t="shared" si="95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90"/>
        <v>1.1919999999999999</v>
      </c>
      <c r="P967" s="8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4"/>
        <v>42637.016736111109</v>
      </c>
      <c r="T967" s="11">
        <f t="shared" si="95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90"/>
        <v>14.799999999999999</v>
      </c>
      <c r="P968" s="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42619.635787037041</v>
      </c>
      <c r="T968" s="11">
        <f t="shared" si="95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90"/>
        <v>17.810000000000002</v>
      </c>
      <c r="P969" s="8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4"/>
        <v>42422.254328703704</v>
      </c>
      <c r="T969" s="11">
        <f t="shared" si="95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90"/>
        <v>1.325</v>
      </c>
      <c r="P970" s="8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41836.847615740742</v>
      </c>
      <c r="T970" s="11">
        <f t="shared" si="95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90"/>
        <v>46.666666666666664</v>
      </c>
      <c r="P971" s="8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42742.30332175926</v>
      </c>
      <c r="T971" s="11">
        <f t="shared" si="95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90"/>
        <v>45.92</v>
      </c>
      <c r="P972" s="8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42721.220520833333</v>
      </c>
      <c r="T972" s="11">
        <f t="shared" si="95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90"/>
        <v>0.22599999999999998</v>
      </c>
      <c r="P973" s="8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42111.709027777775</v>
      </c>
      <c r="T973" s="11">
        <f t="shared" si="95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90"/>
        <v>34.625</v>
      </c>
      <c r="P974" s="8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41856.865717592591</v>
      </c>
      <c r="T974" s="11">
        <f t="shared" si="95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90"/>
        <v>2.0549999999999997</v>
      </c>
      <c r="P975" s="8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4"/>
        <v>42257.014965277776</v>
      </c>
      <c r="T975" s="11">
        <f t="shared" si="95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90"/>
        <v>0.55999999999999994</v>
      </c>
      <c r="P976" s="8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4"/>
        <v>42424.749490740738</v>
      </c>
      <c r="T976" s="11">
        <f t="shared" si="95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90"/>
        <v>2.6069999999999998</v>
      </c>
      <c r="P977" s="8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4"/>
        <v>42489.696585648147</v>
      </c>
      <c r="T977" s="11">
        <f t="shared" si="95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90"/>
        <v>1.9259999999999999</v>
      </c>
      <c r="P978" s="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42185.058993055558</v>
      </c>
      <c r="T978" s="11">
        <f t="shared" si="95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90"/>
        <v>33.666666666666664</v>
      </c>
      <c r="P979" s="8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42391.942094907412</v>
      </c>
      <c r="T979" s="11">
        <f t="shared" si="95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90"/>
        <v>56.263267182990241</v>
      </c>
      <c r="P980" s="8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4"/>
        <v>42395.309039351851</v>
      </c>
      <c r="T980" s="11">
        <f t="shared" si="95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90"/>
        <v>82.817599999999999</v>
      </c>
      <c r="P981" s="8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4"/>
        <v>42506.416990740734</v>
      </c>
      <c r="T981" s="11">
        <f t="shared" si="95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90"/>
        <v>14.860000000000001</v>
      </c>
      <c r="P982" s="8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41928.904189814813</v>
      </c>
      <c r="T982" s="11">
        <f t="shared" si="95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90"/>
        <v>1.2375123751237513E-2</v>
      </c>
      <c r="P983" s="8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41830.947013888886</v>
      </c>
      <c r="T983" s="11">
        <f t="shared" si="95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90"/>
        <v>1.7142857142857144E-2</v>
      </c>
      <c r="P984" s="8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42615.753310185188</v>
      </c>
      <c r="T984" s="11">
        <f t="shared" si="95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90"/>
        <v>29.506136117214709</v>
      </c>
      <c r="P985" s="8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4"/>
        <v>42574.667650462965</v>
      </c>
      <c r="T985" s="11">
        <f t="shared" si="95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90"/>
        <v>1.06</v>
      </c>
      <c r="P986" s="8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4"/>
        <v>42061.11583333333</v>
      </c>
      <c r="T986" s="11">
        <f t="shared" si="95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90"/>
        <v>6.293333333333333</v>
      </c>
      <c r="P987" s="8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42339.967708333337</v>
      </c>
      <c r="T987" s="11">
        <f t="shared" si="95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90"/>
        <v>12.75</v>
      </c>
      <c r="P988" s="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4"/>
        <v>42324.767361111109</v>
      </c>
      <c r="T988" s="11">
        <f t="shared" si="95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90"/>
        <v>13.22</v>
      </c>
      <c r="P989" s="8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4"/>
        <v>41773.294560185182</v>
      </c>
      <c r="T989" s="11">
        <f t="shared" si="95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90"/>
        <v>0</v>
      </c>
      <c r="P990" s="8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1">
        <f t="shared" si="94"/>
        <v>42614.356770833328</v>
      </c>
      <c r="T990" s="11">
        <f t="shared" si="95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90"/>
        <v>16.77</v>
      </c>
      <c r="P991" s="8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4"/>
        <v>42611.933969907404</v>
      </c>
      <c r="T991" s="11">
        <f t="shared" si="95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90"/>
        <v>0.104</v>
      </c>
      <c r="P992" s="8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41855.784305555557</v>
      </c>
      <c r="T992" s="11">
        <f t="shared" si="95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90"/>
        <v>4.24</v>
      </c>
      <c r="P993" s="8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4"/>
        <v>42538.75680555556</v>
      </c>
      <c r="T993" s="11">
        <f t="shared" si="95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90"/>
        <v>0.46699999999999997</v>
      </c>
      <c r="P994" s="8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42437.924988425926</v>
      </c>
      <c r="T994" s="11">
        <f t="shared" si="95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90"/>
        <v>25.087142857142858</v>
      </c>
      <c r="P995" s="8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4"/>
        <v>42652.964907407411</v>
      </c>
      <c r="T995" s="11">
        <f t="shared" si="95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90"/>
        <v>2.3345000000000002</v>
      </c>
      <c r="P996" s="8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4"/>
        <v>41921.263078703705</v>
      </c>
      <c r="T996" s="11">
        <f t="shared" si="95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90"/>
        <v>7.26</v>
      </c>
      <c r="P997" s="8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41947.940740740742</v>
      </c>
      <c r="T997" s="11">
        <f t="shared" si="95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90"/>
        <v>1.625</v>
      </c>
      <c r="P998" s="8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41817.866435185184</v>
      </c>
      <c r="T998" s="11">
        <f t="shared" si="95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90"/>
        <v>1.3</v>
      </c>
      <c r="P999" s="8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4"/>
        <v>41941.10297453704</v>
      </c>
      <c r="T999" s="11">
        <f t="shared" si="95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90"/>
        <v>58.558333333333337</v>
      </c>
      <c r="P1000" s="8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42282.168993055559</v>
      </c>
      <c r="T1000" s="11">
        <f t="shared" si="95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90"/>
        <v>7.7886666666666677</v>
      </c>
      <c r="P1001" s="8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41926.29965277778</v>
      </c>
      <c r="T1001" s="11">
        <f t="shared" si="95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90"/>
        <v>2.2157147647256061</v>
      </c>
      <c r="P1002" s="8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42749.059722222228</v>
      </c>
      <c r="T1002" s="11">
        <f t="shared" si="95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90"/>
        <v>104</v>
      </c>
      <c r="P1003" s="8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42720.720057870371</v>
      </c>
      <c r="T1003" s="11">
        <f t="shared" si="95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90"/>
        <v>29.6029602960296</v>
      </c>
      <c r="P1004" s="8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42325.684189814812</v>
      </c>
      <c r="T1004" s="11">
        <f t="shared" si="95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90"/>
        <v>16.055</v>
      </c>
      <c r="P1005" s="8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42780.709039351852</v>
      </c>
      <c r="T1005" s="11">
        <f t="shared" si="95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90"/>
        <v>82.207999999999998</v>
      </c>
      <c r="P1006" s="8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42388.708645833336</v>
      </c>
      <c r="T1006" s="11">
        <f t="shared" si="95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90"/>
        <v>75.051000000000002</v>
      </c>
      <c r="P1007" s="8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42276.624803240738</v>
      </c>
      <c r="T1007" s="11">
        <f t="shared" si="95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90"/>
        <v>5.8500000000000005</v>
      </c>
      <c r="P1008" s="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41977.040185185186</v>
      </c>
      <c r="T1008" s="11">
        <f t="shared" si="95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90"/>
        <v>44.32</v>
      </c>
      <c r="P1009" s="8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42676.583599537036</v>
      </c>
      <c r="T1009" s="11">
        <f t="shared" si="95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90"/>
        <v>0.26737967914438499</v>
      </c>
      <c r="P1010" s="8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42702.809201388889</v>
      </c>
      <c r="T1010" s="11">
        <f t="shared" si="95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90"/>
        <v>13.13</v>
      </c>
      <c r="P1011" s="8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42510.604699074072</v>
      </c>
      <c r="T1011" s="11">
        <f t="shared" si="95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90"/>
        <v>0.19088937093275488</v>
      </c>
      <c r="P1012" s="8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42561.829421296294</v>
      </c>
      <c r="T1012" s="11">
        <f t="shared" si="95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90"/>
        <v>0.375</v>
      </c>
      <c r="P1013" s="8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41946.898090277777</v>
      </c>
      <c r="T1013" s="11">
        <f t="shared" si="95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90"/>
        <v>21535.021000000001</v>
      </c>
      <c r="P1014" s="8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42714.440416666665</v>
      </c>
      <c r="T1014" s="11">
        <f t="shared" si="95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90"/>
        <v>34.527999999999999</v>
      </c>
      <c r="P1015" s="8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42339.833981481483</v>
      </c>
      <c r="T1015" s="11">
        <f t="shared" si="95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90"/>
        <v>30.599999999999998</v>
      </c>
      <c r="P1016" s="8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41955.002488425926</v>
      </c>
      <c r="T1016" s="11">
        <f t="shared" si="95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90"/>
        <v>2.666666666666667</v>
      </c>
      <c r="P1017" s="8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42303.878414351857</v>
      </c>
      <c r="T1017" s="11">
        <f t="shared" si="95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90"/>
        <v>2.8420000000000001</v>
      </c>
      <c r="P1018" s="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42422.107129629629</v>
      </c>
      <c r="T1018" s="11">
        <f t="shared" si="95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90"/>
        <v>22.878799999999998</v>
      </c>
      <c r="P1019" s="8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42289.675173611111</v>
      </c>
      <c r="T1019" s="11">
        <f t="shared" si="95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90"/>
        <v>3.105</v>
      </c>
      <c r="P1020" s="8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42535.492280092592</v>
      </c>
      <c r="T1020" s="11">
        <f t="shared" si="95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90"/>
        <v>47.333333333333336</v>
      </c>
      <c r="P1021" s="8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42009.973946759259</v>
      </c>
      <c r="T1021" s="11">
        <f t="shared" si="95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90"/>
        <v>205.54838709677421</v>
      </c>
      <c r="P1022" s="8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42127.069548611107</v>
      </c>
      <c r="T1022" s="11">
        <f t="shared" si="95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90"/>
        <v>351.80366666666669</v>
      </c>
      <c r="P1023" s="8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42271.251979166671</v>
      </c>
      <c r="T1023" s="11">
        <f t="shared" si="95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90"/>
        <v>114.9</v>
      </c>
      <c r="P1024" s="8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42111.646724537044</v>
      </c>
      <c r="T1024" s="11">
        <f t="shared" si="95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90"/>
        <v>237.15</v>
      </c>
      <c r="P1025" s="8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42145.919687500005</v>
      </c>
      <c r="T1025" s="11">
        <f t="shared" si="95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90"/>
        <v>118.63774999999998</v>
      </c>
      <c r="P1026" s="8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1">
        <f t="shared" si="94"/>
        <v>42370.580590277779</v>
      </c>
      <c r="T1026" s="11">
        <f t="shared" si="95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96">E1027/D1027*100</f>
        <v>109.92831428571431</v>
      </c>
      <c r="P1027" s="8">
        <f t="shared" ref="P1027:P1090" si="97">E1027/L1027</f>
        <v>71.848571428571432</v>
      </c>
      <c r="Q1027" t="str">
        <f t="shared" ref="Q1027:Q1090" si="98">LEFT(N1027,FIND("/",N1027)-1)</f>
        <v>music</v>
      </c>
      <c r="R1027" t="str">
        <f t="shared" ref="R1027:R1090" si="99">RIGHT($N1027,LEN(N1027)-FIND("/",$N1027))</f>
        <v>electronic music</v>
      </c>
      <c r="S1027" s="11">
        <f t="shared" ref="S1027:S1090" si="100">((($J1027/60)/60)/24)+DATE(1970,1,1)</f>
        <v>42049.833761574075</v>
      </c>
      <c r="T1027" s="11">
        <f t="shared" ref="T1027:T1090" si="101">((($I1027/60)/60)/24)+DATE(1970,1,1)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96"/>
        <v>100.00828571428571</v>
      </c>
      <c r="P1028" s="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42426.407592592594</v>
      </c>
      <c r="T1028" s="11">
        <f t="shared" si="101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96"/>
        <v>103.09292094387415</v>
      </c>
      <c r="P1029" s="8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41905.034108796295</v>
      </c>
      <c r="T1029" s="11">
        <f t="shared" si="101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96"/>
        <v>117.27000000000001</v>
      </c>
      <c r="P1030" s="8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42755.627372685187</v>
      </c>
      <c r="T1030" s="11">
        <f t="shared" si="101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96"/>
        <v>111.75999999999999</v>
      </c>
      <c r="P1031" s="8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42044.711886574078</v>
      </c>
      <c r="T1031" s="11">
        <f t="shared" si="101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96"/>
        <v>342.09999999999997</v>
      </c>
      <c r="P1032" s="8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42611.483206018514</v>
      </c>
      <c r="T1032" s="11">
        <f t="shared" si="101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96"/>
        <v>107.4</v>
      </c>
      <c r="P1033" s="8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42324.764004629629</v>
      </c>
      <c r="T1033" s="11">
        <f t="shared" si="101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96"/>
        <v>108.49703703703703</v>
      </c>
      <c r="P1034" s="8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42514.666956018518</v>
      </c>
      <c r="T1034" s="11">
        <f t="shared" si="101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96"/>
        <v>102.86144578313252</v>
      </c>
      <c r="P1035" s="8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42688.732407407413</v>
      </c>
      <c r="T1035" s="11">
        <f t="shared" si="101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96"/>
        <v>130.0018</v>
      </c>
      <c r="P1036" s="8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42555.166712962964</v>
      </c>
      <c r="T1036" s="11">
        <f t="shared" si="101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96"/>
        <v>107.65217391304347</v>
      </c>
      <c r="P1037" s="8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42016.641435185185</v>
      </c>
      <c r="T1037" s="11">
        <f t="shared" si="101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96"/>
        <v>112.36044444444444</v>
      </c>
      <c r="P1038" s="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41249.448958333334</v>
      </c>
      <c r="T1038" s="11">
        <f t="shared" si="101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96"/>
        <v>102.1</v>
      </c>
      <c r="P1039" s="8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42119.822476851856</v>
      </c>
      <c r="T1039" s="11">
        <f t="shared" si="101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96"/>
        <v>145.33333333333334</v>
      </c>
      <c r="P1040" s="8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42418.231747685189</v>
      </c>
      <c r="T1040" s="11">
        <f t="shared" si="101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96"/>
        <v>128.19999999999999</v>
      </c>
      <c r="P1041" s="8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42692.109328703707</v>
      </c>
      <c r="T1041" s="11">
        <f t="shared" si="101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96"/>
        <v>0.29411764705882354</v>
      </c>
      <c r="P1042" s="8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42579.708437499998</v>
      </c>
      <c r="T1042" s="11">
        <f t="shared" si="101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96"/>
        <v>0</v>
      </c>
      <c r="P1043" s="8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1">
        <f t="shared" si="100"/>
        <v>41831.060092592597</v>
      </c>
      <c r="T1043" s="11">
        <f t="shared" si="101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96"/>
        <v>1.5384615384615385</v>
      </c>
      <c r="P1044" s="8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41851.696157407408</v>
      </c>
      <c r="T1044" s="11">
        <f t="shared" si="101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96"/>
        <v>8.5370000000000008</v>
      </c>
      <c r="P1045" s="8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42114.252951388888</v>
      </c>
      <c r="T1045" s="11">
        <f t="shared" si="101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96"/>
        <v>8.5714285714285715E-2</v>
      </c>
      <c r="P1046" s="8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42011.925937499997</v>
      </c>
      <c r="T1046" s="11">
        <f t="shared" si="101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96"/>
        <v>2.6599999999999997</v>
      </c>
      <c r="P1047" s="8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41844.874421296299</v>
      </c>
      <c r="T1047" s="11">
        <f t="shared" si="101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96"/>
        <v>0</v>
      </c>
      <c r="P1048" s="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1">
        <f t="shared" si="100"/>
        <v>42319.851388888885</v>
      </c>
      <c r="T1048" s="11">
        <f t="shared" si="101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96"/>
        <v>0.05</v>
      </c>
      <c r="P1049" s="8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41918.818460648145</v>
      </c>
      <c r="T1049" s="11">
        <f t="shared" si="101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96"/>
        <v>1.4133333333333333</v>
      </c>
      <c r="P1050" s="8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42598.053113425922</v>
      </c>
      <c r="T1050" s="11">
        <f t="shared" si="101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96"/>
        <v>0</v>
      </c>
      <c r="P1051" s="8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1">
        <f t="shared" si="100"/>
        <v>42382.431076388893</v>
      </c>
      <c r="T1051" s="11">
        <f t="shared" si="101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96"/>
        <v>0</v>
      </c>
      <c r="P1052" s="8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1">
        <f t="shared" si="100"/>
        <v>42231.7971875</v>
      </c>
      <c r="T1052" s="11">
        <f t="shared" si="101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96"/>
        <v>0</v>
      </c>
      <c r="P1053" s="8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1">
        <f t="shared" si="100"/>
        <v>41850.014178240745</v>
      </c>
      <c r="T1053" s="11">
        <f t="shared" si="101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96"/>
        <v>0</v>
      </c>
      <c r="P1054" s="8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1">
        <f t="shared" si="100"/>
        <v>42483.797395833331</v>
      </c>
      <c r="T1054" s="11">
        <f t="shared" si="101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96"/>
        <v>1</v>
      </c>
      <c r="P1055" s="8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42775.172824074078</v>
      </c>
      <c r="T1055" s="11">
        <f t="shared" si="101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96"/>
        <v>0</v>
      </c>
      <c r="P1056" s="8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1">
        <f t="shared" si="100"/>
        <v>41831.851840277777</v>
      </c>
      <c r="T1056" s="11">
        <f t="shared" si="101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96"/>
        <v>0</v>
      </c>
      <c r="P1057" s="8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1">
        <f t="shared" si="100"/>
        <v>42406.992418981477</v>
      </c>
      <c r="T1057" s="11">
        <f t="shared" si="101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96"/>
        <v>0</v>
      </c>
      <c r="P1058" s="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1">
        <f t="shared" si="100"/>
        <v>42058.719641203701</v>
      </c>
      <c r="T1058" s="11">
        <f t="shared" si="101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96"/>
        <v>0</v>
      </c>
      <c r="P1059" s="8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1">
        <f t="shared" si="100"/>
        <v>42678.871331018512</v>
      </c>
      <c r="T1059" s="11">
        <f t="shared" si="101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96"/>
        <v>0</v>
      </c>
      <c r="P1060" s="8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1">
        <f t="shared" si="100"/>
        <v>42047.900960648149</v>
      </c>
      <c r="T1060" s="11">
        <f t="shared" si="101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96"/>
        <v>0</v>
      </c>
      <c r="P1061" s="8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1">
        <f t="shared" si="100"/>
        <v>42046.79</v>
      </c>
      <c r="T1061" s="11">
        <f t="shared" si="101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96"/>
        <v>1</v>
      </c>
      <c r="P1062" s="8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42079.913113425922</v>
      </c>
      <c r="T1062" s="11">
        <f t="shared" si="101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96"/>
        <v>0</v>
      </c>
      <c r="P1063" s="8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1">
        <f t="shared" si="100"/>
        <v>42432.276712962965</v>
      </c>
      <c r="T1063" s="11">
        <f t="shared" si="101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96"/>
        <v>95.477386934673376</v>
      </c>
      <c r="P1064" s="8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42556.807187500002</v>
      </c>
      <c r="T1064" s="11">
        <f t="shared" si="101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96"/>
        <v>0</v>
      </c>
      <c r="P1065" s="8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1">
        <f t="shared" si="100"/>
        <v>42583.030810185184</v>
      </c>
      <c r="T1065" s="11">
        <f t="shared" si="101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96"/>
        <v>8.974444444444444</v>
      </c>
      <c r="P1066" s="8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41417.228043981479</v>
      </c>
      <c r="T1066" s="11">
        <f t="shared" si="101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96"/>
        <v>2.7</v>
      </c>
      <c r="P1067" s="8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41661.381041666667</v>
      </c>
      <c r="T1067" s="11">
        <f t="shared" si="101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96"/>
        <v>3.3673333333333333</v>
      </c>
      <c r="P1068" s="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41445.962754629632</v>
      </c>
      <c r="T1068" s="11">
        <f t="shared" si="101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96"/>
        <v>26</v>
      </c>
      <c r="P1069" s="8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41599.855682870373</v>
      </c>
      <c r="T1069" s="11">
        <f t="shared" si="101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96"/>
        <v>0.15</v>
      </c>
      <c r="P1070" s="8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42440.371111111104</v>
      </c>
      <c r="T1070" s="11">
        <f t="shared" si="101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96"/>
        <v>38.636363636363633</v>
      </c>
      <c r="P1071" s="8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0"/>
        <v>41572.229849537034</v>
      </c>
      <c r="T1071" s="11">
        <f t="shared" si="101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96"/>
        <v>0.70000000000000007</v>
      </c>
      <c r="P1072" s="8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41163.011828703704</v>
      </c>
      <c r="T1072" s="11">
        <f t="shared" si="101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96"/>
        <v>0</v>
      </c>
      <c r="P1073" s="8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1">
        <f t="shared" si="100"/>
        <v>42295.753391203703</v>
      </c>
      <c r="T1073" s="11">
        <f t="shared" si="101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96"/>
        <v>6.8000000000000005E-2</v>
      </c>
      <c r="P1074" s="8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41645.832141203704</v>
      </c>
      <c r="T1074" s="11">
        <f t="shared" si="101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96"/>
        <v>1.3333333333333335</v>
      </c>
      <c r="P1075" s="8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40802.964594907404</v>
      </c>
      <c r="T1075" s="11">
        <f t="shared" si="101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96"/>
        <v>6.3092592592592585</v>
      </c>
      <c r="P1076" s="8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41613.172974537039</v>
      </c>
      <c r="T1076" s="11">
        <f t="shared" si="101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96"/>
        <v>4.5</v>
      </c>
      <c r="P1077" s="8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41005.904120370367</v>
      </c>
      <c r="T1077" s="11">
        <f t="shared" si="101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96"/>
        <v>62.765333333333331</v>
      </c>
      <c r="P1078" s="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41838.377893518518</v>
      </c>
      <c r="T1078" s="11">
        <f t="shared" si="101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96"/>
        <v>29.376000000000001</v>
      </c>
      <c r="P1079" s="8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42353.16679398148</v>
      </c>
      <c r="T1079" s="11">
        <f t="shared" si="101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96"/>
        <v>7.5</v>
      </c>
      <c r="P1080" s="8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40701.195844907408</v>
      </c>
      <c r="T1080" s="11">
        <f t="shared" si="101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96"/>
        <v>2.6076923076923078</v>
      </c>
      <c r="P1081" s="8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0"/>
        <v>42479.566388888896</v>
      </c>
      <c r="T1081" s="11">
        <f t="shared" si="101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96"/>
        <v>9.1050000000000004</v>
      </c>
      <c r="P1082" s="8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41740.138113425928</v>
      </c>
      <c r="T1082" s="11">
        <f t="shared" si="101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96"/>
        <v>1.7647058823529412E-2</v>
      </c>
      <c r="P1083" s="8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42002.926990740743</v>
      </c>
      <c r="T1083" s="11">
        <f t="shared" si="101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96"/>
        <v>0.55999999999999994</v>
      </c>
      <c r="P1084" s="8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41101.906111111115</v>
      </c>
      <c r="T1084" s="11">
        <f t="shared" si="101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96"/>
        <v>0.82000000000000006</v>
      </c>
      <c r="P1085" s="8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41793.659525462965</v>
      </c>
      <c r="T1085" s="11">
        <f t="shared" si="101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96"/>
        <v>0</v>
      </c>
      <c r="P1086" s="8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41829.912083333329</v>
      </c>
      <c r="T1086" s="11">
        <f t="shared" si="101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96"/>
        <v>3.42</v>
      </c>
      <c r="P1087" s="8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42413.671006944445</v>
      </c>
      <c r="T1087" s="11">
        <f t="shared" si="101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96"/>
        <v>8.3333333333333343E-2</v>
      </c>
      <c r="P1088" s="8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41845.866793981484</v>
      </c>
      <c r="T1088" s="11">
        <f t="shared" si="101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96"/>
        <v>0</v>
      </c>
      <c r="P1089" s="8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1">
        <f t="shared" si="100"/>
        <v>41775.713969907411</v>
      </c>
      <c r="T1089" s="11">
        <f t="shared" si="101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96"/>
        <v>14.182977777777777</v>
      </c>
      <c r="P1090" s="8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1">
        <f t="shared" si="100"/>
        <v>41723.799386574072</v>
      </c>
      <c r="T1090" s="11">
        <f t="shared" si="101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102">E1091/D1091*100</f>
        <v>7.8266666666666662</v>
      </c>
      <c r="P1091" s="8">
        <f t="shared" ref="P1091:P1154" si="103">E1091/L1091</f>
        <v>23.959183673469386</v>
      </c>
      <c r="Q1091" t="str">
        <f t="shared" ref="Q1091:Q1154" si="104">LEFT(N1091,FIND("/",N1091)-1)</f>
        <v>games</v>
      </c>
      <c r="R1091" t="str">
        <f t="shared" ref="R1091:R1154" si="105">RIGHT($N1091,LEN(N1091)-FIND("/",$N1091))</f>
        <v>video games</v>
      </c>
      <c r="S1091" s="11">
        <f t="shared" ref="S1091:S1154" si="106">((($J1091/60)/60)/24)+DATE(1970,1,1)</f>
        <v>42151.189525462964</v>
      </c>
      <c r="T1091" s="11">
        <f t="shared" ref="T1091:T1154" si="107">((($I1091/60)/60)/24)+DATE(1970,1,1)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102"/>
        <v>3.8464497269020695E-2</v>
      </c>
      <c r="P1092" s="8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42123.185798611114</v>
      </c>
      <c r="T1092" s="11">
        <f t="shared" si="107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102"/>
        <v>12.5</v>
      </c>
      <c r="P1093" s="8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42440.820277777777</v>
      </c>
      <c r="T1093" s="11">
        <f t="shared" si="107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102"/>
        <v>1.05</v>
      </c>
      <c r="P1094" s="8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41250.025902777779</v>
      </c>
      <c r="T1094" s="11">
        <f t="shared" si="107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102"/>
        <v>14.083333333333334</v>
      </c>
      <c r="P1095" s="8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42396.973807870367</v>
      </c>
      <c r="T1095" s="11">
        <f t="shared" si="107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102"/>
        <v>18.300055555555556</v>
      </c>
      <c r="P1096" s="8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40795.713344907403</v>
      </c>
      <c r="T1096" s="11">
        <f t="shared" si="107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102"/>
        <v>5.0347999999999997</v>
      </c>
      <c r="P1097" s="8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41486.537268518521</v>
      </c>
      <c r="T1097" s="11">
        <f t="shared" si="107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102"/>
        <v>17.933333333333334</v>
      </c>
      <c r="P1098" s="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41885.51798611111</v>
      </c>
      <c r="T1098" s="11">
        <f t="shared" si="107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102"/>
        <v>4.7E-2</v>
      </c>
      <c r="P1099" s="8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41660.792557870373</v>
      </c>
      <c r="T1099" s="11">
        <f t="shared" si="107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102"/>
        <v>7.2120000000000006</v>
      </c>
      <c r="P1100" s="8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41712.762673611112</v>
      </c>
      <c r="T1100" s="11">
        <f t="shared" si="107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102"/>
        <v>0.5</v>
      </c>
      <c r="P1101" s="8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42107.836435185185</v>
      </c>
      <c r="T1101" s="11">
        <f t="shared" si="107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102"/>
        <v>2.5</v>
      </c>
      <c r="P1102" s="8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42384.110775462963</v>
      </c>
      <c r="T1102" s="11">
        <f t="shared" si="107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102"/>
        <v>4.1000000000000002E-2</v>
      </c>
      <c r="P1103" s="8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42538.77243055556</v>
      </c>
      <c r="T1103" s="11">
        <f t="shared" si="107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102"/>
        <v>5.3125</v>
      </c>
      <c r="P1104" s="8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41577.045428240745</v>
      </c>
      <c r="T1104" s="11">
        <f t="shared" si="107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102"/>
        <v>1.6199999999999999</v>
      </c>
      <c r="P1105" s="8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42479.22210648148</v>
      </c>
      <c r="T1105" s="11">
        <f t="shared" si="107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102"/>
        <v>4.9516666666666671</v>
      </c>
      <c r="P1106" s="8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41771.40996527778</v>
      </c>
      <c r="T1106" s="11">
        <f t="shared" si="107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102"/>
        <v>0.159</v>
      </c>
      <c r="P1107" s="8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41692.135729166665</v>
      </c>
      <c r="T1107" s="11">
        <f t="shared" si="107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102"/>
        <v>41.25</v>
      </c>
      <c r="P1108" s="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40973.740451388891</v>
      </c>
      <c r="T1108" s="11">
        <f t="shared" si="107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102"/>
        <v>0</v>
      </c>
      <c r="P1109" s="8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41813.861388888887</v>
      </c>
      <c r="T1109" s="11">
        <f t="shared" si="107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102"/>
        <v>2.93</v>
      </c>
      <c r="P1110" s="8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40952.636979166666</v>
      </c>
      <c r="T1110" s="11">
        <f t="shared" si="107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102"/>
        <v>0.44999999999999996</v>
      </c>
      <c r="P1111" s="8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42662.752199074079</v>
      </c>
      <c r="T1111" s="11">
        <f t="shared" si="107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102"/>
        <v>0.51</v>
      </c>
      <c r="P1112" s="8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41220.933124999996</v>
      </c>
      <c r="T1112" s="11">
        <f t="shared" si="107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102"/>
        <v>0.04</v>
      </c>
      <c r="P1113" s="8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42347.203587962969</v>
      </c>
      <c r="T1113" s="11">
        <f t="shared" si="107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102"/>
        <v>35.537409090909087</v>
      </c>
      <c r="P1114" s="8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41963.759386574078</v>
      </c>
      <c r="T1114" s="11">
        <f t="shared" si="107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102"/>
        <v>0.5</v>
      </c>
      <c r="P1115" s="8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41835.977083333331</v>
      </c>
      <c r="T1115" s="11">
        <f t="shared" si="107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102"/>
        <v>0.16666666666666669</v>
      </c>
      <c r="P1116" s="8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41526.345914351856</v>
      </c>
      <c r="T1116" s="11">
        <f t="shared" si="107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102"/>
        <v>0.13250000000000001</v>
      </c>
      <c r="P1117" s="8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42429.695543981477</v>
      </c>
      <c r="T1117" s="11">
        <f t="shared" si="107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102"/>
        <v>3.5704000000000007E-2</v>
      </c>
      <c r="P1118" s="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41009.847314814811</v>
      </c>
      <c r="T1118" s="11">
        <f t="shared" si="107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102"/>
        <v>8.3000000000000007</v>
      </c>
      <c r="P1119" s="8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42333.598530092597</v>
      </c>
      <c r="T1119" s="11">
        <f t="shared" si="107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102"/>
        <v>2.4222222222222221</v>
      </c>
      <c r="P1120" s="8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41704.16642361111</v>
      </c>
      <c r="T1120" s="11">
        <f t="shared" si="107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102"/>
        <v>0.23809523809523811</v>
      </c>
      <c r="P1121" s="8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41722.792407407411</v>
      </c>
      <c r="T1121" s="11">
        <f t="shared" si="107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102"/>
        <v>0</v>
      </c>
      <c r="P1122" s="8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40799.872685185182</v>
      </c>
      <c r="T1122" s="11">
        <f t="shared" si="107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102"/>
        <v>1.1599999999999999E-2</v>
      </c>
      <c r="P1123" s="8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42412.934212962966</v>
      </c>
      <c r="T1123" s="11">
        <f t="shared" si="107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102"/>
        <v>0</v>
      </c>
      <c r="P1124" s="8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41410.703993055555</v>
      </c>
      <c r="T1124" s="11">
        <f t="shared" si="107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102"/>
        <v>0.22</v>
      </c>
      <c r="P1125" s="8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41718.5237037037</v>
      </c>
      <c r="T1125" s="11">
        <f t="shared" si="107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102"/>
        <v>0.47222222222222221</v>
      </c>
      <c r="P1126" s="8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42094.667256944449</v>
      </c>
      <c r="T1126" s="11">
        <f t="shared" si="107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102"/>
        <v>0</v>
      </c>
      <c r="P1127" s="8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42212.624189814815</v>
      </c>
      <c r="T1127" s="11">
        <f t="shared" si="107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102"/>
        <v>0.5</v>
      </c>
      <c r="P1128" s="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42535.327476851846</v>
      </c>
      <c r="T1128" s="11">
        <f t="shared" si="107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102"/>
        <v>1.6714285714285713</v>
      </c>
      <c r="P1129" s="8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41926.854166666664</v>
      </c>
      <c r="T1129" s="11">
        <f t="shared" si="107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102"/>
        <v>0.1</v>
      </c>
      <c r="P1130" s="8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41828.649502314816</v>
      </c>
      <c r="T1130" s="11">
        <f t="shared" si="107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102"/>
        <v>0.105</v>
      </c>
      <c r="P1131" s="8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42496.264965277776</v>
      </c>
      <c r="T1131" s="11">
        <f t="shared" si="107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102"/>
        <v>0.22</v>
      </c>
      <c r="P1132" s="8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41908.996527777781</v>
      </c>
      <c r="T1132" s="11">
        <f t="shared" si="107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102"/>
        <v>0</v>
      </c>
      <c r="P1133" s="8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42332.908194444448</v>
      </c>
      <c r="T1133" s="11">
        <f t="shared" si="107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102"/>
        <v>14.38</v>
      </c>
      <c r="P1134" s="8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42706.115405092598</v>
      </c>
      <c r="T1134" s="11">
        <f t="shared" si="107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102"/>
        <v>0.66666666666666674</v>
      </c>
      <c r="P1135" s="8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41821.407187500001</v>
      </c>
      <c r="T1135" s="11">
        <f t="shared" si="107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102"/>
        <v>4.0000000000000001E-3</v>
      </c>
      <c r="P1136" s="8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41958.285046296296</v>
      </c>
      <c r="T1136" s="11">
        <f t="shared" si="107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102"/>
        <v>5</v>
      </c>
      <c r="P1137" s="8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42558.989513888882</v>
      </c>
      <c r="T1137" s="11">
        <f t="shared" si="107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102"/>
        <v>6.4439140811455857</v>
      </c>
      <c r="P1138" s="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42327.671631944439</v>
      </c>
      <c r="T1138" s="11">
        <f t="shared" si="107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102"/>
        <v>39.5</v>
      </c>
      <c r="P1139" s="8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42453.819687499999</v>
      </c>
      <c r="T1139" s="11">
        <f t="shared" si="107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102"/>
        <v>0.35714285714285715</v>
      </c>
      <c r="P1140" s="8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42736.9066087963</v>
      </c>
      <c r="T1140" s="11">
        <f t="shared" si="107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102"/>
        <v>6.25E-2</v>
      </c>
      <c r="P1141" s="8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41975.347523148142</v>
      </c>
      <c r="T1141" s="11">
        <f t="shared" si="107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102"/>
        <v>0</v>
      </c>
      <c r="P1142" s="8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42192.462048611109</v>
      </c>
      <c r="T1142" s="11">
        <f t="shared" si="107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102"/>
        <v>0</v>
      </c>
      <c r="P1143" s="8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42164.699652777781</v>
      </c>
      <c r="T1143" s="11">
        <f t="shared" si="107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102"/>
        <v>0</v>
      </c>
      <c r="P1144" s="8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42022.006099537044</v>
      </c>
      <c r="T1144" s="11">
        <f t="shared" si="107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102"/>
        <v>0.41333333333333333</v>
      </c>
      <c r="P1145" s="8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42325.19358796296</v>
      </c>
      <c r="T1145" s="11">
        <f t="shared" si="107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102"/>
        <v>0</v>
      </c>
      <c r="P1146" s="8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42093.181944444441</v>
      </c>
      <c r="T1146" s="11">
        <f t="shared" si="107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102"/>
        <v>0.125</v>
      </c>
      <c r="P1147" s="8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41854.747592592597</v>
      </c>
      <c r="T1147" s="11">
        <f t="shared" si="107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102"/>
        <v>8.8333333333333339</v>
      </c>
      <c r="P1148" s="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41723.9533912037</v>
      </c>
      <c r="T1148" s="11">
        <f t="shared" si="107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102"/>
        <v>0</v>
      </c>
      <c r="P1149" s="8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41871.972025462965</v>
      </c>
      <c r="T1149" s="11">
        <f t="shared" si="107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102"/>
        <v>0.48666666666666669</v>
      </c>
      <c r="P1150" s="8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42675.171076388884</v>
      </c>
      <c r="T1150" s="11">
        <f t="shared" si="107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102"/>
        <v>0.15</v>
      </c>
      <c r="P1151" s="8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42507.71025462963</v>
      </c>
      <c r="T1151" s="11">
        <f t="shared" si="107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102"/>
        <v>10.08</v>
      </c>
      <c r="P1152" s="8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42317.954571759255</v>
      </c>
      <c r="T1152" s="11">
        <f t="shared" si="107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102"/>
        <v>0</v>
      </c>
      <c r="P1153" s="8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42224.102581018517</v>
      </c>
      <c r="T1153" s="11">
        <f t="shared" si="107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102"/>
        <v>5.6937500000000005</v>
      </c>
      <c r="P1154" s="8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1">
        <f t="shared" si="106"/>
        <v>42109.709629629629</v>
      </c>
      <c r="T1154" s="11">
        <f t="shared" si="107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108">E1155/D1155*100</f>
        <v>0.625</v>
      </c>
      <c r="P1155" s="8">
        <f t="shared" ref="P1155:P1218" si="109">E1155/L1155</f>
        <v>50</v>
      </c>
      <c r="Q1155" t="str">
        <f t="shared" ref="Q1155:Q1218" si="110">LEFT(N1155,FIND("/",N1155)-1)</f>
        <v>food</v>
      </c>
      <c r="R1155" t="str">
        <f t="shared" ref="R1155:R1218" si="111">RIGHT($N1155,LEN(N1155)-FIND("/",$N1155))</f>
        <v>food trucks</v>
      </c>
      <c r="S1155" s="11">
        <f t="shared" ref="S1155:S1218" si="112">((($J1155/60)/60)/24)+DATE(1970,1,1)</f>
        <v>42143.714178240742</v>
      </c>
      <c r="T1155" s="11">
        <f t="shared" ref="T1155:T1218" si="113">((($I1155/60)/60)/24)+DATE(1970,1,1)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108"/>
        <v>6.5</v>
      </c>
      <c r="P1156" s="8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42223.108865740738</v>
      </c>
      <c r="T1156" s="11">
        <f t="shared" si="113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108"/>
        <v>0.752</v>
      </c>
      <c r="P1157" s="8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41835.763981481483</v>
      </c>
      <c r="T1157" s="11">
        <f t="shared" si="113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108"/>
        <v>0</v>
      </c>
      <c r="P1158" s="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42029.07131944444</v>
      </c>
      <c r="T1158" s="11">
        <f t="shared" si="113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108"/>
        <v>1.51</v>
      </c>
      <c r="P1159" s="8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41918.628240740742</v>
      </c>
      <c r="T1159" s="11">
        <f t="shared" si="113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108"/>
        <v>0.46666666666666673</v>
      </c>
      <c r="P1160" s="8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41952.09175925926</v>
      </c>
      <c r="T1160" s="11">
        <f t="shared" si="113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108"/>
        <v>0</v>
      </c>
      <c r="P1161" s="8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42154.726446759261</v>
      </c>
      <c r="T1161" s="11">
        <f t="shared" si="113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108"/>
        <v>3.85</v>
      </c>
      <c r="P1162" s="8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42061.154930555553</v>
      </c>
      <c r="T1162" s="11">
        <f t="shared" si="113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108"/>
        <v>0</v>
      </c>
      <c r="P1163" s="8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42122.629502314812</v>
      </c>
      <c r="T1163" s="11">
        <f t="shared" si="113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108"/>
        <v>5.8333333333333341E-2</v>
      </c>
      <c r="P1164" s="8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41876.683611111112</v>
      </c>
      <c r="T1164" s="11">
        <f t="shared" si="113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108"/>
        <v>0</v>
      </c>
      <c r="P1165" s="8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41830.723611111112</v>
      </c>
      <c r="T1165" s="11">
        <f t="shared" si="113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108"/>
        <v>0</v>
      </c>
      <c r="P1166" s="8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42509.724328703705</v>
      </c>
      <c r="T1166" s="11">
        <f t="shared" si="113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108"/>
        <v>20.705000000000002</v>
      </c>
      <c r="P1167" s="8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41792.214467592588</v>
      </c>
      <c r="T1167" s="11">
        <f t="shared" si="113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108"/>
        <v>19.139999999999997</v>
      </c>
      <c r="P1168" s="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42150.485439814816</v>
      </c>
      <c r="T1168" s="11">
        <f t="shared" si="113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108"/>
        <v>1.6316666666666666</v>
      </c>
      <c r="P1169" s="8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41863.734895833331</v>
      </c>
      <c r="T1169" s="11">
        <f t="shared" si="113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108"/>
        <v>5.6666666666666661</v>
      </c>
      <c r="P1170" s="8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42605.053993055553</v>
      </c>
      <c r="T1170" s="11">
        <f t="shared" si="113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108"/>
        <v>0.16999999999999998</v>
      </c>
      <c r="P1171" s="8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42027.353738425925</v>
      </c>
      <c r="T1171" s="11">
        <f t="shared" si="113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108"/>
        <v>0.4</v>
      </c>
      <c r="P1172" s="8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42124.893182870372</v>
      </c>
      <c r="T1172" s="11">
        <f t="shared" si="113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108"/>
        <v>0.1</v>
      </c>
      <c r="P1173" s="8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41938.804710648146</v>
      </c>
      <c r="T1173" s="11">
        <f t="shared" si="113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108"/>
        <v>0</v>
      </c>
      <c r="P1174" s="8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41841.682314814818</v>
      </c>
      <c r="T1174" s="11">
        <f t="shared" si="113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108"/>
        <v>2.4E-2</v>
      </c>
      <c r="P1175" s="8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42184.185844907406</v>
      </c>
      <c r="T1175" s="11">
        <f t="shared" si="113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108"/>
        <v>5.9066666666666672</v>
      </c>
      <c r="P1176" s="8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42468.84174768519</v>
      </c>
      <c r="T1176" s="11">
        <f t="shared" si="113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108"/>
        <v>2.9250000000000003</v>
      </c>
      <c r="P1177" s="8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42170.728460648148</v>
      </c>
      <c r="T1177" s="11">
        <f t="shared" si="113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108"/>
        <v>5.7142857142857143E-3</v>
      </c>
      <c r="P1178" s="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42746.019652777773</v>
      </c>
      <c r="T1178" s="11">
        <f t="shared" si="113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108"/>
        <v>0</v>
      </c>
      <c r="P1179" s="8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41897.660833333335</v>
      </c>
      <c r="T1179" s="11">
        <f t="shared" si="113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108"/>
        <v>6.6666666666666671E-3</v>
      </c>
      <c r="P1180" s="8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41837.905694444446</v>
      </c>
      <c r="T1180" s="11">
        <f t="shared" si="113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108"/>
        <v>5.3333333333333339</v>
      </c>
      <c r="P1181" s="8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42275.720219907409</v>
      </c>
      <c r="T1181" s="11">
        <f t="shared" si="113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108"/>
        <v>11.75</v>
      </c>
      <c r="P1182" s="8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41781.806875000002</v>
      </c>
      <c r="T1182" s="11">
        <f t="shared" si="113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108"/>
        <v>8.0000000000000002E-3</v>
      </c>
      <c r="P1183" s="8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42034.339363425926</v>
      </c>
      <c r="T1183" s="11">
        <f t="shared" si="113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108"/>
        <v>4.2</v>
      </c>
      <c r="P1184" s="8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42728.827407407407</v>
      </c>
      <c r="T1184" s="11">
        <f t="shared" si="113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108"/>
        <v>4</v>
      </c>
      <c r="P1185" s="8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42656.86137731481</v>
      </c>
      <c r="T1185" s="11">
        <f t="shared" si="113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108"/>
        <v>104.93636363636362</v>
      </c>
      <c r="P1186" s="8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42741.599664351852</v>
      </c>
      <c r="T1186" s="11">
        <f t="shared" si="113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108"/>
        <v>105.44</v>
      </c>
      <c r="P1187" s="8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42130.865150462967</v>
      </c>
      <c r="T1187" s="11">
        <f t="shared" si="113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108"/>
        <v>106.73333333333332</v>
      </c>
      <c r="P1188" s="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42123.86336805555</v>
      </c>
      <c r="T1188" s="11">
        <f t="shared" si="113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108"/>
        <v>104.12571428571428</v>
      </c>
      <c r="P1189" s="8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42109.894942129627</v>
      </c>
      <c r="T1189" s="11">
        <f t="shared" si="113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108"/>
        <v>160.54999999999998</v>
      </c>
      <c r="P1190" s="8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42711.700694444444</v>
      </c>
      <c r="T1190" s="11">
        <f t="shared" si="113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108"/>
        <v>107.77777777777777</v>
      </c>
      <c r="P1191" s="8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42529.979108796295</v>
      </c>
      <c r="T1191" s="11">
        <f t="shared" si="113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108"/>
        <v>135</v>
      </c>
      <c r="P1192" s="8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41852.665798611109</v>
      </c>
      <c r="T1192" s="11">
        <f t="shared" si="113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108"/>
        <v>109.07407407407408</v>
      </c>
      <c r="P1193" s="8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42419.603703703702</v>
      </c>
      <c r="T1193" s="11">
        <f t="shared" si="113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108"/>
        <v>290</v>
      </c>
      <c r="P1194" s="8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42747.506689814814</v>
      </c>
      <c r="T1194" s="11">
        <f t="shared" si="113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108"/>
        <v>103.95714285714286</v>
      </c>
      <c r="P1195" s="8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42409.776076388895</v>
      </c>
      <c r="T1195" s="11">
        <f t="shared" si="113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108"/>
        <v>322.24</v>
      </c>
      <c r="P1196" s="8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42072.488182870366</v>
      </c>
      <c r="T1196" s="11">
        <f t="shared" si="113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108"/>
        <v>135</v>
      </c>
      <c r="P1197" s="8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42298.34783564815</v>
      </c>
      <c r="T1197" s="11">
        <f t="shared" si="113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108"/>
        <v>269.91034482758624</v>
      </c>
      <c r="P1198" s="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42326.818738425922</v>
      </c>
      <c r="T1198" s="11">
        <f t="shared" si="113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108"/>
        <v>253.29333333333332</v>
      </c>
      <c r="P1199" s="8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42503.66474537037</v>
      </c>
      <c r="T1199" s="11">
        <f t="shared" si="113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108"/>
        <v>260.59999999999997</v>
      </c>
      <c r="P1200" s="8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42333.619050925925</v>
      </c>
      <c r="T1200" s="11">
        <f t="shared" si="113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108"/>
        <v>101.31677953348381</v>
      </c>
      <c r="P1201" s="8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42161.770833333328</v>
      </c>
      <c r="T1201" s="11">
        <f t="shared" si="113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108"/>
        <v>125.60416666666667</v>
      </c>
      <c r="P1202" s="8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42089.477500000001</v>
      </c>
      <c r="T1202" s="11">
        <f t="shared" si="113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108"/>
        <v>102.43783333333334</v>
      </c>
      <c r="P1203" s="8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42536.60701388889</v>
      </c>
      <c r="T1203" s="11">
        <f t="shared" si="113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108"/>
        <v>199.244</v>
      </c>
      <c r="P1204" s="8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42152.288819444439</v>
      </c>
      <c r="T1204" s="11">
        <f t="shared" si="113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108"/>
        <v>102.45398773006136</v>
      </c>
      <c r="P1205" s="8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42125.614895833336</v>
      </c>
      <c r="T1205" s="11">
        <f t="shared" si="113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108"/>
        <v>102.94615384615385</v>
      </c>
      <c r="P1206" s="8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42297.748067129629</v>
      </c>
      <c r="T1206" s="11">
        <f t="shared" si="113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108"/>
        <v>100.86153846153847</v>
      </c>
      <c r="P1207" s="8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42138.506377314814</v>
      </c>
      <c r="T1207" s="11">
        <f t="shared" si="113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108"/>
        <v>114.99999999999999</v>
      </c>
      <c r="P1208" s="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42772.776076388895</v>
      </c>
      <c r="T1208" s="11">
        <f t="shared" si="113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108"/>
        <v>104.16766467065868</v>
      </c>
      <c r="P1209" s="8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42430.430243055554</v>
      </c>
      <c r="T1209" s="11">
        <f t="shared" si="113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108"/>
        <v>155.29999999999998</v>
      </c>
      <c r="P1210" s="8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42423.709074074075</v>
      </c>
      <c r="T1210" s="11">
        <f t="shared" si="113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108"/>
        <v>106</v>
      </c>
      <c r="P1211" s="8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42761.846122685187</v>
      </c>
      <c r="T1211" s="11">
        <f t="shared" si="113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108"/>
        <v>254.31499999999997</v>
      </c>
      <c r="P1212" s="8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42132.941805555558</v>
      </c>
      <c r="T1212" s="11">
        <f t="shared" si="113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108"/>
        <v>101.1</v>
      </c>
      <c r="P1213" s="8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42515.866446759261</v>
      </c>
      <c r="T1213" s="11">
        <f t="shared" si="113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108"/>
        <v>129.04</v>
      </c>
      <c r="P1214" s="8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42318.950173611112</v>
      </c>
      <c r="T1214" s="11">
        <f t="shared" si="113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108"/>
        <v>102.23076923076924</v>
      </c>
      <c r="P1215" s="8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42731.755787037036</v>
      </c>
      <c r="T1215" s="11">
        <f t="shared" si="113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108"/>
        <v>131.80000000000001</v>
      </c>
      <c r="P1216" s="8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42104.840335648143</v>
      </c>
      <c r="T1216" s="11">
        <f t="shared" si="113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108"/>
        <v>786.0802000000001</v>
      </c>
      <c r="P1217" s="8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41759.923101851848</v>
      </c>
      <c r="T1217" s="11">
        <f t="shared" si="113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108"/>
        <v>145.70000000000002</v>
      </c>
      <c r="P1218" s="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1">
        <f t="shared" si="112"/>
        <v>42247.616400462968</v>
      </c>
      <c r="T1218" s="11">
        <f t="shared" si="113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114">E1219/D1219*100</f>
        <v>102.60000000000001</v>
      </c>
      <c r="P1219" s="8">
        <f t="shared" ref="P1219:P1282" si="115">E1219/L1219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RIGHT($N1219,LEN(N1219)-FIND("/",$N1219))</f>
        <v>photobooks</v>
      </c>
      <c r="S1219" s="11">
        <f t="shared" ref="S1219:S1282" si="118">((($J1219/60)/60)/24)+DATE(1970,1,1)</f>
        <v>42535.809490740736</v>
      </c>
      <c r="T1219" s="11">
        <f t="shared" ref="T1219:T1282" si="119">((($I1219/60)/60)/24)+DATE(1970,1,1)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114"/>
        <v>172.27777777777777</v>
      </c>
      <c r="P1220" s="8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42278.662037037036</v>
      </c>
      <c r="T1220" s="11">
        <f t="shared" si="11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114"/>
        <v>159.16819571865443</v>
      </c>
      <c r="P1221" s="8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42633.461956018517</v>
      </c>
      <c r="T1221" s="11">
        <f t="shared" si="11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114"/>
        <v>103.76666666666668</v>
      </c>
      <c r="P1222" s="8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42211.628611111111</v>
      </c>
      <c r="T1222" s="11">
        <f t="shared" si="11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114"/>
        <v>111.40954545454547</v>
      </c>
      <c r="P1223" s="8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42680.47555555556</v>
      </c>
      <c r="T1223" s="11">
        <f t="shared" si="11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114"/>
        <v>280.375</v>
      </c>
      <c r="P1224" s="8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42430.720451388886</v>
      </c>
      <c r="T1224" s="11">
        <f t="shared" si="11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114"/>
        <v>112.10606060606061</v>
      </c>
      <c r="P1225" s="8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42654.177187499998</v>
      </c>
      <c r="T1225" s="11">
        <f t="shared" si="11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114"/>
        <v>7.0666666666666673</v>
      </c>
      <c r="P1226" s="8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41736.549791666665</v>
      </c>
      <c r="T1226" s="11">
        <f t="shared" si="11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114"/>
        <v>4.3999999999999995</v>
      </c>
      <c r="P1227" s="8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41509.905995370369</v>
      </c>
      <c r="T1227" s="11">
        <f t="shared" si="11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114"/>
        <v>3.8739999999999997</v>
      </c>
      <c r="P1228" s="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41715.874780092592</v>
      </c>
      <c r="T1228" s="11">
        <f t="shared" si="11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114"/>
        <v>0</v>
      </c>
      <c r="P1229" s="8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41827.919166666667</v>
      </c>
      <c r="T1229" s="11">
        <f t="shared" si="11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114"/>
        <v>29.299999999999997</v>
      </c>
      <c r="P1230" s="8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40754.729259259257</v>
      </c>
      <c r="T1230" s="11">
        <f t="shared" si="11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114"/>
        <v>0.90909090909090906</v>
      </c>
      <c r="P1231" s="8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40985.459803240738</v>
      </c>
      <c r="T1231" s="11">
        <f t="shared" si="11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114"/>
        <v>0</v>
      </c>
      <c r="P1232" s="8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40568.972569444442</v>
      </c>
      <c r="T1232" s="11">
        <f t="shared" si="11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114"/>
        <v>0</v>
      </c>
      <c r="P1233" s="8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42193.941759259258</v>
      </c>
      <c r="T1233" s="11">
        <f t="shared" si="11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114"/>
        <v>0.8</v>
      </c>
      <c r="P1234" s="8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41506.848032407412</v>
      </c>
      <c r="T1234" s="11">
        <f t="shared" si="11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114"/>
        <v>11.600000000000001</v>
      </c>
      <c r="P1235" s="8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40939.948773148149</v>
      </c>
      <c r="T1235" s="11">
        <f t="shared" si="11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114"/>
        <v>0</v>
      </c>
      <c r="P1236" s="8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42007.788680555561</v>
      </c>
      <c r="T1236" s="11">
        <f t="shared" si="11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114"/>
        <v>2.7873639500929119</v>
      </c>
      <c r="P1237" s="8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41583.135405092595</v>
      </c>
      <c r="T1237" s="11">
        <f t="shared" si="11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114"/>
        <v>0</v>
      </c>
      <c r="P1238" s="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41110.680138888885</v>
      </c>
      <c r="T1238" s="11">
        <f t="shared" si="11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114"/>
        <v>0</v>
      </c>
      <c r="P1239" s="8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41125.283159722225</v>
      </c>
      <c r="T1239" s="11">
        <f t="shared" si="11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114"/>
        <v>17.8</v>
      </c>
      <c r="P1240" s="8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40731.61037037037</v>
      </c>
      <c r="T1240" s="11">
        <f t="shared" si="11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114"/>
        <v>0</v>
      </c>
      <c r="P1241" s="8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40883.962581018517</v>
      </c>
      <c r="T1241" s="11">
        <f t="shared" si="11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114"/>
        <v>3.0124999999999997</v>
      </c>
      <c r="P1242" s="8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41409.040011574078</v>
      </c>
      <c r="T1242" s="11">
        <f t="shared" si="11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114"/>
        <v>50.739999999999995</v>
      </c>
      <c r="P1243" s="8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41923.837731481479</v>
      </c>
      <c r="T1243" s="11">
        <f t="shared" si="11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114"/>
        <v>0.54884742041712409</v>
      </c>
      <c r="P1244" s="8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40782.165532407409</v>
      </c>
      <c r="T1244" s="11">
        <f t="shared" si="11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114"/>
        <v>14.091666666666667</v>
      </c>
      <c r="P1245" s="8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40671.879293981481</v>
      </c>
      <c r="T1245" s="11">
        <f t="shared" si="11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114"/>
        <v>103.8</v>
      </c>
      <c r="P1246" s="8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8"/>
        <v>41355.825497685182</v>
      </c>
      <c r="T1246" s="11">
        <f t="shared" si="11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114"/>
        <v>120.24999999999999</v>
      </c>
      <c r="P1247" s="8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8"/>
        <v>41774.599930555552</v>
      </c>
      <c r="T1247" s="11">
        <f t="shared" si="11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114"/>
        <v>117</v>
      </c>
      <c r="P1248" s="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8"/>
        <v>40838.043391203704</v>
      </c>
      <c r="T1248" s="11">
        <f t="shared" si="11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114"/>
        <v>122.14285714285715</v>
      </c>
      <c r="P1249" s="8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41370.292303240742</v>
      </c>
      <c r="T1249" s="11">
        <f t="shared" si="11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114"/>
        <v>151.63999999999999</v>
      </c>
      <c r="P1250" s="8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8"/>
        <v>41767.656863425924</v>
      </c>
      <c r="T1250" s="11">
        <f t="shared" si="11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114"/>
        <v>104.44</v>
      </c>
      <c r="P1251" s="8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8"/>
        <v>41067.74086805556</v>
      </c>
      <c r="T1251" s="11">
        <f t="shared" si="11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114"/>
        <v>200.15333333333331</v>
      </c>
      <c r="P1252" s="8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8"/>
        <v>41843.64271990741</v>
      </c>
      <c r="T1252" s="11">
        <f t="shared" si="11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114"/>
        <v>101.8</v>
      </c>
      <c r="P1253" s="8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8"/>
        <v>40751.814432870371</v>
      </c>
      <c r="T1253" s="11">
        <f t="shared" si="11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114"/>
        <v>137.65714285714284</v>
      </c>
      <c r="P1254" s="8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8"/>
        <v>41543.988067129627</v>
      </c>
      <c r="T1254" s="11">
        <f t="shared" si="11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114"/>
        <v>303833.2</v>
      </c>
      <c r="P1255" s="8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8"/>
        <v>41855.783645833333</v>
      </c>
      <c r="T1255" s="11">
        <f t="shared" si="11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114"/>
        <v>198.85074626865671</v>
      </c>
      <c r="P1256" s="8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8"/>
        <v>40487.621365740742</v>
      </c>
      <c r="T1256" s="11">
        <f t="shared" si="11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114"/>
        <v>202.36666666666667</v>
      </c>
      <c r="P1257" s="8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8"/>
        <v>41579.845509259263</v>
      </c>
      <c r="T1257" s="11">
        <f t="shared" si="11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114"/>
        <v>117.96376666666666</v>
      </c>
      <c r="P1258" s="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8"/>
        <v>40921.919340277782</v>
      </c>
      <c r="T1258" s="11">
        <f t="shared" si="11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114"/>
        <v>294.72727272727275</v>
      </c>
      <c r="P1259" s="8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8"/>
        <v>40587.085532407407</v>
      </c>
      <c r="T1259" s="11">
        <f t="shared" si="11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114"/>
        <v>213.14633333333336</v>
      </c>
      <c r="P1260" s="8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8"/>
        <v>41487.611250000002</v>
      </c>
      <c r="T1260" s="11">
        <f t="shared" si="11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114"/>
        <v>104.24</v>
      </c>
      <c r="P1261" s="8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8"/>
        <v>41766.970648148148</v>
      </c>
      <c r="T1261" s="11">
        <f t="shared" si="11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114"/>
        <v>113.66666666666667</v>
      </c>
      <c r="P1262" s="8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8"/>
        <v>41666.842824074076</v>
      </c>
      <c r="T1262" s="11">
        <f t="shared" si="11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114"/>
        <v>101.25</v>
      </c>
      <c r="P1263" s="8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8"/>
        <v>41638.342905092592</v>
      </c>
      <c r="T1263" s="11">
        <f t="shared" si="11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114"/>
        <v>125.41538461538462</v>
      </c>
      <c r="P1264" s="8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8"/>
        <v>41656.762638888889</v>
      </c>
      <c r="T1264" s="11">
        <f t="shared" si="11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114"/>
        <v>119</v>
      </c>
      <c r="P1265" s="8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8"/>
        <v>41692.084143518521</v>
      </c>
      <c r="T1265" s="11">
        <f t="shared" si="11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114"/>
        <v>166.46153846153845</v>
      </c>
      <c r="P1266" s="8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8"/>
        <v>41547.662997685184</v>
      </c>
      <c r="T1266" s="11">
        <f t="shared" si="11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114"/>
        <v>119.14771428571429</v>
      </c>
      <c r="P1267" s="8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8"/>
        <v>40465.655266203699</v>
      </c>
      <c r="T1267" s="11">
        <f t="shared" si="11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114"/>
        <v>100.47368421052632</v>
      </c>
      <c r="P1268" s="8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41620.87667824074</v>
      </c>
      <c r="T1268" s="11">
        <f t="shared" si="11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114"/>
        <v>101.8</v>
      </c>
      <c r="P1269" s="8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8"/>
        <v>41449.585162037038</v>
      </c>
      <c r="T1269" s="11">
        <f t="shared" si="11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114"/>
        <v>116.66666666666667</v>
      </c>
      <c r="P1270" s="8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8"/>
        <v>41507.845451388886</v>
      </c>
      <c r="T1270" s="11">
        <f t="shared" si="11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114"/>
        <v>108.64893617021276</v>
      </c>
      <c r="P1271" s="8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8"/>
        <v>42445.823055555549</v>
      </c>
      <c r="T1271" s="11">
        <f t="shared" si="11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114"/>
        <v>114.72</v>
      </c>
      <c r="P1272" s="8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8"/>
        <v>40933.856967592597</v>
      </c>
      <c r="T1272" s="11">
        <f t="shared" si="11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114"/>
        <v>101.8</v>
      </c>
      <c r="P1273" s="8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8"/>
        <v>41561.683553240742</v>
      </c>
      <c r="T1273" s="11">
        <f t="shared" si="11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114"/>
        <v>106</v>
      </c>
      <c r="P1274" s="8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8"/>
        <v>40274.745127314818</v>
      </c>
      <c r="T1274" s="11">
        <f t="shared" si="11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114"/>
        <v>103.49999999999999</v>
      </c>
      <c r="P1275" s="8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8"/>
        <v>41852.730219907404</v>
      </c>
      <c r="T1275" s="11">
        <f t="shared" si="11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114"/>
        <v>154.97535999999999</v>
      </c>
      <c r="P1276" s="8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8"/>
        <v>41116.690104166664</v>
      </c>
      <c r="T1276" s="11">
        <f t="shared" si="11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114"/>
        <v>162.14066666666668</v>
      </c>
      <c r="P1277" s="8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8"/>
        <v>41458.867905092593</v>
      </c>
      <c r="T1277" s="11">
        <f t="shared" si="11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114"/>
        <v>104.42100000000001</v>
      </c>
      <c r="P1278" s="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8"/>
        <v>40007.704247685186</v>
      </c>
      <c r="T1278" s="11">
        <f t="shared" si="11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114"/>
        <v>106.12433333333333</v>
      </c>
      <c r="P1279" s="8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8"/>
        <v>41121.561886574076</v>
      </c>
      <c r="T1279" s="11">
        <f t="shared" si="11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114"/>
        <v>154.93846153846152</v>
      </c>
      <c r="P1280" s="8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8"/>
        <v>41786.555162037039</v>
      </c>
      <c r="T1280" s="11">
        <f t="shared" si="11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114"/>
        <v>110.77157238734421</v>
      </c>
      <c r="P1281" s="8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8"/>
        <v>41682.099189814813</v>
      </c>
      <c r="T1281" s="11">
        <f t="shared" si="11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114"/>
        <v>110.91186666666665</v>
      </c>
      <c r="P1282" s="8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1">
        <f t="shared" si="118"/>
        <v>40513.757569444446</v>
      </c>
      <c r="T1282" s="11">
        <f t="shared" si="11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120">E1283/D1283*100</f>
        <v>110.71428571428572</v>
      </c>
      <c r="P1283" s="8">
        <f t="shared" ref="P1283:P1346" si="121">E1283/L1283</f>
        <v>104.72972972972973</v>
      </c>
      <c r="Q1283" t="str">
        <f t="shared" ref="Q1283:Q1346" si="122">LEFT(N1283,FIND("/",N1283)-1)</f>
        <v>music</v>
      </c>
      <c r="R1283" t="str">
        <f t="shared" ref="R1283:R1346" si="123">RIGHT($N1283,LEN(N1283)-FIND("/",$N1283))</f>
        <v>rock</v>
      </c>
      <c r="S1283" s="11">
        <f t="shared" ref="S1283:S1346" si="124">((($J1283/60)/60)/24)+DATE(1970,1,1)</f>
        <v>41463.743472222224</v>
      </c>
      <c r="T1283" s="11">
        <f t="shared" ref="T1283:T1346" si="125">((($I1283/60)/60)/24)+DATE(1970,1,1)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120"/>
        <v>123.61333333333333</v>
      </c>
      <c r="P1284" s="8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si="124"/>
        <v>41586.475173611114</v>
      </c>
      <c r="T1284" s="11">
        <f t="shared" si="125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120"/>
        <v>211.05</v>
      </c>
      <c r="P1285" s="8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4"/>
        <v>41320.717465277776</v>
      </c>
      <c r="T1285" s="11">
        <f t="shared" si="125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120"/>
        <v>101</v>
      </c>
      <c r="P1286" s="8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4"/>
        <v>42712.23474537037</v>
      </c>
      <c r="T1286" s="11">
        <f t="shared" si="125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120"/>
        <v>101.64999999999999</v>
      </c>
      <c r="P1287" s="8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4"/>
        <v>42160.583043981482</v>
      </c>
      <c r="T1287" s="11">
        <f t="shared" si="125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120"/>
        <v>108.33333333333333</v>
      </c>
      <c r="P1288" s="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42039.384571759263</v>
      </c>
      <c r="T1288" s="11">
        <f t="shared" si="125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120"/>
        <v>242</v>
      </c>
      <c r="P1289" s="8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42107.621018518519</v>
      </c>
      <c r="T1289" s="11">
        <f t="shared" si="125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120"/>
        <v>100.44999999999999</v>
      </c>
      <c r="P1290" s="8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4"/>
        <v>42561.154664351852</v>
      </c>
      <c r="T1290" s="11">
        <f t="shared" si="125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120"/>
        <v>125.06666666666666</v>
      </c>
      <c r="P1291" s="8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42709.134780092587</v>
      </c>
      <c r="T1291" s="11">
        <f t="shared" si="125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120"/>
        <v>108.57142857142857</v>
      </c>
      <c r="P1292" s="8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4"/>
        <v>42086.614942129629</v>
      </c>
      <c r="T1292" s="11">
        <f t="shared" si="125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120"/>
        <v>145.70000000000002</v>
      </c>
      <c r="P1293" s="8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4"/>
        <v>42064.652673611112</v>
      </c>
      <c r="T1293" s="11">
        <f t="shared" si="125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120"/>
        <v>110.00000000000001</v>
      </c>
      <c r="P1294" s="8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4"/>
        <v>42256.764212962968</v>
      </c>
      <c r="T1294" s="11">
        <f t="shared" si="125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120"/>
        <v>102.23333333333333</v>
      </c>
      <c r="P1295" s="8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4"/>
        <v>42292.701053240744</v>
      </c>
      <c r="T1295" s="11">
        <f t="shared" si="125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120"/>
        <v>122</v>
      </c>
      <c r="P1296" s="8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42278.453668981485</v>
      </c>
      <c r="T1296" s="11">
        <f t="shared" si="125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120"/>
        <v>101.96000000000001</v>
      </c>
      <c r="P1297" s="8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4"/>
        <v>42184.572881944448</v>
      </c>
      <c r="T1297" s="11">
        <f t="shared" si="125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120"/>
        <v>141.1764705882353</v>
      </c>
      <c r="P1298" s="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4"/>
        <v>42423.050613425927</v>
      </c>
      <c r="T1298" s="11">
        <f t="shared" si="125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120"/>
        <v>109.52500000000001</v>
      </c>
      <c r="P1299" s="8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4"/>
        <v>42461.747199074074</v>
      </c>
      <c r="T1299" s="11">
        <f t="shared" si="125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120"/>
        <v>104.65</v>
      </c>
      <c r="P1300" s="8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4"/>
        <v>42458.680925925932</v>
      </c>
      <c r="T1300" s="11">
        <f t="shared" si="125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120"/>
        <v>124</v>
      </c>
      <c r="P1301" s="8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4"/>
        <v>42169.814340277779</v>
      </c>
      <c r="T1301" s="11">
        <f t="shared" si="125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120"/>
        <v>135</v>
      </c>
      <c r="P1302" s="8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42483.675208333334</v>
      </c>
      <c r="T1302" s="11">
        <f t="shared" si="125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120"/>
        <v>102.75000000000001</v>
      </c>
      <c r="P1303" s="8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4"/>
        <v>42195.749745370369</v>
      </c>
      <c r="T1303" s="11">
        <f t="shared" si="125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120"/>
        <v>100</v>
      </c>
      <c r="P1304" s="8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42675.057997685188</v>
      </c>
      <c r="T1304" s="11">
        <f t="shared" si="125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120"/>
        <v>130.26085714285716</v>
      </c>
      <c r="P1305" s="8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4"/>
        <v>42566.441203703704</v>
      </c>
      <c r="T1305" s="11">
        <f t="shared" si="125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120"/>
        <v>39.627499999999998</v>
      </c>
      <c r="P1306" s="8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42747.194502314815</v>
      </c>
      <c r="T1306" s="11">
        <f t="shared" si="125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120"/>
        <v>25.976666666666663</v>
      </c>
      <c r="P1307" s="8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42543.665601851855</v>
      </c>
      <c r="T1307" s="11">
        <f t="shared" si="125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120"/>
        <v>65.24636363636364</v>
      </c>
      <c r="P1308" s="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41947.457569444443</v>
      </c>
      <c r="T1308" s="11">
        <f t="shared" si="125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120"/>
        <v>11.514000000000001</v>
      </c>
      <c r="P1309" s="8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42387.503229166665</v>
      </c>
      <c r="T1309" s="11">
        <f t="shared" si="125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120"/>
        <v>11.360000000000001</v>
      </c>
      <c r="P1310" s="8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42611.613564814819</v>
      </c>
      <c r="T1310" s="11">
        <f t="shared" si="125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120"/>
        <v>111.99130434782609</v>
      </c>
      <c r="P1311" s="8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42257.882731481484</v>
      </c>
      <c r="T1311" s="11">
        <f t="shared" si="125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120"/>
        <v>15.5</v>
      </c>
      <c r="P1312" s="8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42556.667245370365</v>
      </c>
      <c r="T1312" s="11">
        <f t="shared" si="125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120"/>
        <v>32.027999999999999</v>
      </c>
      <c r="P1313" s="8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42669.802303240736</v>
      </c>
      <c r="T1313" s="11">
        <f t="shared" si="125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120"/>
        <v>0.60869565217391308</v>
      </c>
      <c r="P1314" s="8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42082.702800925923</v>
      </c>
      <c r="T1314" s="11">
        <f t="shared" si="125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120"/>
        <v>31.114999999999998</v>
      </c>
      <c r="P1315" s="8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42402.709652777776</v>
      </c>
      <c r="T1315" s="11">
        <f t="shared" si="125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120"/>
        <v>1.1266666666666667</v>
      </c>
      <c r="P1316" s="8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42604.669675925921</v>
      </c>
      <c r="T1316" s="11">
        <f t="shared" si="125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120"/>
        <v>40.404000000000003</v>
      </c>
      <c r="P1317" s="8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42278.498240740737</v>
      </c>
      <c r="T1317" s="11">
        <f t="shared" si="125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120"/>
        <v>1.3333333333333333E-3</v>
      </c>
      <c r="P1318" s="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42393.961909722217</v>
      </c>
      <c r="T1318" s="11">
        <f t="shared" si="125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120"/>
        <v>5.7334999999999994</v>
      </c>
      <c r="P1319" s="8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42520.235486111109</v>
      </c>
      <c r="T1319" s="11">
        <f t="shared" si="125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120"/>
        <v>15.324999999999999</v>
      </c>
      <c r="P1320" s="8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41985.043657407412</v>
      </c>
      <c r="T1320" s="11">
        <f t="shared" si="125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120"/>
        <v>15.103448275862069</v>
      </c>
      <c r="P1321" s="8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41816.812094907407</v>
      </c>
      <c r="T1321" s="11">
        <f t="shared" si="125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120"/>
        <v>0.503</v>
      </c>
      <c r="P1322" s="8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42705.690347222218</v>
      </c>
      <c r="T1322" s="11">
        <f t="shared" si="125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120"/>
        <v>1.3028138528138529</v>
      </c>
      <c r="P1323" s="8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42697.74927083333</v>
      </c>
      <c r="T1323" s="11">
        <f t="shared" si="125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120"/>
        <v>0.30285714285714288</v>
      </c>
      <c r="P1324" s="8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42115.656539351854</v>
      </c>
      <c r="T1324" s="11">
        <f t="shared" si="125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120"/>
        <v>8.8800000000000008</v>
      </c>
      <c r="P1325" s="8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42451.698449074072</v>
      </c>
      <c r="T1325" s="11">
        <f t="shared" si="125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120"/>
        <v>9.84</v>
      </c>
      <c r="P1326" s="8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42626.633703703701</v>
      </c>
      <c r="T1326" s="11">
        <f t="shared" si="125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120"/>
        <v>2.4299999999999997</v>
      </c>
      <c r="P1327" s="8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42704.086053240739</v>
      </c>
      <c r="T1327" s="11">
        <f t="shared" si="125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120"/>
        <v>1.1299999999999999</v>
      </c>
      <c r="P1328" s="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41974.791990740734</v>
      </c>
      <c r="T1328" s="11">
        <f t="shared" si="125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120"/>
        <v>3.5520833333333335</v>
      </c>
      <c r="P1329" s="8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42123.678645833337</v>
      </c>
      <c r="T1329" s="11">
        <f t="shared" si="125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120"/>
        <v>2.3306666666666667</v>
      </c>
      <c r="P1330" s="8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42612.642754629633</v>
      </c>
      <c r="T1330" s="11">
        <f t="shared" si="125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120"/>
        <v>0.81600000000000006</v>
      </c>
      <c r="P1331" s="8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41935.221585648149</v>
      </c>
      <c r="T1331" s="11">
        <f t="shared" si="125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120"/>
        <v>22.494285714285713</v>
      </c>
      <c r="P1332" s="8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42522.276724537034</v>
      </c>
      <c r="T1332" s="11">
        <f t="shared" si="125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120"/>
        <v>1.3668</v>
      </c>
      <c r="P1333" s="8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42569.50409722222</v>
      </c>
      <c r="T1333" s="11">
        <f t="shared" si="125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120"/>
        <v>0</v>
      </c>
      <c r="P1334" s="8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42732.060277777782</v>
      </c>
      <c r="T1334" s="11">
        <f t="shared" si="125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120"/>
        <v>0</v>
      </c>
      <c r="P1335" s="8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41806.106770833336</v>
      </c>
      <c r="T1335" s="11">
        <f t="shared" si="125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120"/>
        <v>10.754135338345865</v>
      </c>
      <c r="P1336" s="8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42410.774155092593</v>
      </c>
      <c r="T1336" s="11">
        <f t="shared" si="125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120"/>
        <v>19.759999999999998</v>
      </c>
      <c r="P1337" s="8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42313.936365740738</v>
      </c>
      <c r="T1337" s="11">
        <f t="shared" si="125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120"/>
        <v>84.946999999999989</v>
      </c>
      <c r="P1338" s="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41955.863750000004</v>
      </c>
      <c r="T1338" s="11">
        <f t="shared" si="125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120"/>
        <v>49.381999999999998</v>
      </c>
      <c r="P1339" s="8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42767.577303240745</v>
      </c>
      <c r="T1339" s="11">
        <f t="shared" si="125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120"/>
        <v>3.3033333333333332</v>
      </c>
      <c r="P1340" s="8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42188.803622685184</v>
      </c>
      <c r="T1340" s="11">
        <f t="shared" si="125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120"/>
        <v>6.6339999999999995</v>
      </c>
      <c r="P1341" s="8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41936.647164351853</v>
      </c>
      <c r="T1341" s="11">
        <f t="shared" si="125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120"/>
        <v>0</v>
      </c>
      <c r="P1342" s="8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41836.595520833333</v>
      </c>
      <c r="T1342" s="11">
        <f t="shared" si="125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120"/>
        <v>70.36</v>
      </c>
      <c r="P1343" s="8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42612.624039351853</v>
      </c>
      <c r="T1343" s="11">
        <f t="shared" si="125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120"/>
        <v>0.2</v>
      </c>
      <c r="P1344" s="8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42172.816423611104</v>
      </c>
      <c r="T1344" s="11">
        <f t="shared" si="125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120"/>
        <v>102.298</v>
      </c>
      <c r="P1345" s="8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42542.526423611111</v>
      </c>
      <c r="T1345" s="11">
        <f t="shared" si="125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120"/>
        <v>377.73333333333335</v>
      </c>
      <c r="P1346" s="8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1">
        <f t="shared" si="124"/>
        <v>42522.789803240739</v>
      </c>
      <c r="T1346" s="11">
        <f t="shared" si="125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126">E1347/D1347*100</f>
        <v>125</v>
      </c>
      <c r="P1347" s="8">
        <f t="shared" ref="P1347:P1410" si="127">E1347/L1347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RIGHT($N1347,LEN(N1347)-FIND("/",$N1347))</f>
        <v>nonfiction</v>
      </c>
      <c r="S1347" s="11">
        <f t="shared" ref="S1347:S1410" si="130">((($J1347/60)/60)/24)+DATE(1970,1,1)</f>
        <v>41799.814340277779</v>
      </c>
      <c r="T1347" s="11">
        <f t="shared" ref="T1347:T1410" si="131">((($I1347/60)/60)/24)+DATE(1970,1,1)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126"/>
        <v>147.32653061224491</v>
      </c>
      <c r="P1348" s="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41422.075821759259</v>
      </c>
      <c r="T1348" s="11">
        <f t="shared" si="131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126"/>
        <v>102.2</v>
      </c>
      <c r="P1349" s="8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42040.638020833328</v>
      </c>
      <c r="T1349" s="11">
        <f t="shared" si="131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126"/>
        <v>101.8723404255319</v>
      </c>
      <c r="P1350" s="8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41963.506168981476</v>
      </c>
      <c r="T1350" s="11">
        <f t="shared" si="131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126"/>
        <v>204.2</v>
      </c>
      <c r="P1351" s="8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42317.33258101852</v>
      </c>
      <c r="T1351" s="11">
        <f t="shared" si="131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126"/>
        <v>104.05</v>
      </c>
      <c r="P1352" s="8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42334.013124999998</v>
      </c>
      <c r="T1352" s="11">
        <f t="shared" si="131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126"/>
        <v>101.265</v>
      </c>
      <c r="P1353" s="8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42382.74009259259</v>
      </c>
      <c r="T1353" s="11">
        <f t="shared" si="131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126"/>
        <v>136.13999999999999</v>
      </c>
      <c r="P1354" s="8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42200.578310185185</v>
      </c>
      <c r="T1354" s="11">
        <f t="shared" si="131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126"/>
        <v>133.6</v>
      </c>
      <c r="P1355" s="8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41309.11791666667</v>
      </c>
      <c r="T1355" s="11">
        <f t="shared" si="131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126"/>
        <v>130.25</v>
      </c>
      <c r="P1356" s="8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42502.807627314818</v>
      </c>
      <c r="T1356" s="11">
        <f t="shared" si="131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126"/>
        <v>122.67999999999999</v>
      </c>
      <c r="P1357" s="8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41213.254687499997</v>
      </c>
      <c r="T1357" s="11">
        <f t="shared" si="131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126"/>
        <v>182.81058823529412</v>
      </c>
      <c r="P1358" s="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41430.038888888892</v>
      </c>
      <c r="T1358" s="11">
        <f t="shared" si="131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126"/>
        <v>125.29999999999998</v>
      </c>
      <c r="P1359" s="8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41304.962233796294</v>
      </c>
      <c r="T1359" s="11">
        <f t="shared" si="131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126"/>
        <v>111.66666666666667</v>
      </c>
      <c r="P1360" s="8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40689.570868055554</v>
      </c>
      <c r="T1360" s="11">
        <f t="shared" si="131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126"/>
        <v>115.75757575757575</v>
      </c>
      <c r="P1361" s="8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40668.814699074072</v>
      </c>
      <c r="T1361" s="11">
        <f t="shared" si="131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126"/>
        <v>173.2</v>
      </c>
      <c r="P1362" s="8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41095.900694444441</v>
      </c>
      <c r="T1362" s="11">
        <f t="shared" si="131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126"/>
        <v>125.98333333333333</v>
      </c>
      <c r="P1363" s="8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41781.717268518521</v>
      </c>
      <c r="T1363" s="11">
        <f t="shared" si="131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126"/>
        <v>109.1</v>
      </c>
      <c r="P1364" s="8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41464.934386574074</v>
      </c>
      <c r="T1364" s="11">
        <f t="shared" si="131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126"/>
        <v>100</v>
      </c>
      <c r="P1365" s="8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42396.8440625</v>
      </c>
      <c r="T1365" s="11">
        <f t="shared" si="131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126"/>
        <v>118.64285714285714</v>
      </c>
      <c r="P1366" s="8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0"/>
        <v>41951.695671296293</v>
      </c>
      <c r="T1366" s="11">
        <f t="shared" si="131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126"/>
        <v>100.26666666666667</v>
      </c>
      <c r="P1367" s="8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0"/>
        <v>42049.733240740738</v>
      </c>
      <c r="T1367" s="11">
        <f t="shared" si="131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126"/>
        <v>126.48920000000001</v>
      </c>
      <c r="P1368" s="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0"/>
        <v>41924.996099537035</v>
      </c>
      <c r="T1368" s="11">
        <f t="shared" si="131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126"/>
        <v>114.26</v>
      </c>
      <c r="P1369" s="8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0"/>
        <v>42292.002893518518</v>
      </c>
      <c r="T1369" s="11">
        <f t="shared" si="131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126"/>
        <v>110.7</v>
      </c>
      <c r="P1370" s="8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0"/>
        <v>42146.190902777773</v>
      </c>
      <c r="T1370" s="11">
        <f t="shared" si="131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126"/>
        <v>105.34805315203954</v>
      </c>
      <c r="P1371" s="8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0"/>
        <v>41710.594282407408</v>
      </c>
      <c r="T1371" s="11">
        <f t="shared" si="131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126"/>
        <v>103.66666666666666</v>
      </c>
      <c r="P1372" s="8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41548.00335648148</v>
      </c>
      <c r="T1372" s="11">
        <f t="shared" si="131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126"/>
        <v>107.08672667523933</v>
      </c>
      <c r="P1373" s="8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0"/>
        <v>42101.758587962962</v>
      </c>
      <c r="T1373" s="11">
        <f t="shared" si="131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126"/>
        <v>124</v>
      </c>
      <c r="P1374" s="8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41072.739953703705</v>
      </c>
      <c r="T1374" s="11">
        <f t="shared" si="131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126"/>
        <v>105.01</v>
      </c>
      <c r="P1375" s="8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0"/>
        <v>42704.95177083333</v>
      </c>
      <c r="T1375" s="11">
        <f t="shared" si="131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126"/>
        <v>189.46666666666667</v>
      </c>
      <c r="P1376" s="8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0"/>
        <v>42424.161898148144</v>
      </c>
      <c r="T1376" s="11">
        <f t="shared" si="131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126"/>
        <v>171.32499999999999</v>
      </c>
      <c r="P1377" s="8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0"/>
        <v>42720.066192129627</v>
      </c>
      <c r="T1377" s="11">
        <f t="shared" si="131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126"/>
        <v>252.48648648648651</v>
      </c>
      <c r="P1378" s="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0"/>
        <v>42677.669050925921</v>
      </c>
      <c r="T1378" s="11">
        <f t="shared" si="131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126"/>
        <v>116.15384615384616</v>
      </c>
      <c r="P1379" s="8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0"/>
        <v>42747.219560185185</v>
      </c>
      <c r="T1379" s="11">
        <f t="shared" si="131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126"/>
        <v>203.35000000000002</v>
      </c>
      <c r="P1380" s="8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0"/>
        <v>42568.759374999994</v>
      </c>
      <c r="T1380" s="11">
        <f t="shared" si="131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126"/>
        <v>111.60000000000001</v>
      </c>
      <c r="P1381" s="8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0"/>
        <v>42130.491620370376</v>
      </c>
      <c r="T1381" s="11">
        <f t="shared" si="131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126"/>
        <v>424</v>
      </c>
      <c r="P1382" s="8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42141.762800925921</v>
      </c>
      <c r="T1382" s="11">
        <f t="shared" si="131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126"/>
        <v>107.1</v>
      </c>
      <c r="P1383" s="8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0"/>
        <v>42703.214409722219</v>
      </c>
      <c r="T1383" s="11">
        <f t="shared" si="131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126"/>
        <v>104.3625</v>
      </c>
      <c r="P1384" s="8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0"/>
        <v>41370.800185185188</v>
      </c>
      <c r="T1384" s="11">
        <f t="shared" si="131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126"/>
        <v>212.40909090909091</v>
      </c>
      <c r="P1385" s="8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0"/>
        <v>42707.074976851851</v>
      </c>
      <c r="T1385" s="11">
        <f t="shared" si="131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126"/>
        <v>124.08571428571429</v>
      </c>
      <c r="P1386" s="8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0"/>
        <v>42160.735208333332</v>
      </c>
      <c r="T1386" s="11">
        <f t="shared" si="131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126"/>
        <v>110.406125</v>
      </c>
      <c r="P1387" s="8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0"/>
        <v>42433.688900462963</v>
      </c>
      <c r="T1387" s="11">
        <f t="shared" si="131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126"/>
        <v>218.75</v>
      </c>
      <c r="P1388" s="8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42184.646863425922</v>
      </c>
      <c r="T1388" s="11">
        <f t="shared" si="131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126"/>
        <v>136.625</v>
      </c>
      <c r="P1389" s="8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0"/>
        <v>42126.92123842593</v>
      </c>
      <c r="T1389" s="11">
        <f t="shared" si="131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126"/>
        <v>134.8074</v>
      </c>
      <c r="P1390" s="8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0"/>
        <v>42634.614780092597</v>
      </c>
      <c r="T1390" s="11">
        <f t="shared" si="131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126"/>
        <v>145.4</v>
      </c>
      <c r="P1391" s="8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0"/>
        <v>42565.480983796297</v>
      </c>
      <c r="T1391" s="11">
        <f t="shared" si="131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126"/>
        <v>109.10714285714285</v>
      </c>
      <c r="P1392" s="8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0"/>
        <v>42087.803310185183</v>
      </c>
      <c r="T1392" s="11">
        <f t="shared" si="131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126"/>
        <v>110.2</v>
      </c>
      <c r="P1393" s="8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0"/>
        <v>42193.650671296295</v>
      </c>
      <c r="T1393" s="11">
        <f t="shared" si="131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126"/>
        <v>113.64000000000001</v>
      </c>
      <c r="P1394" s="8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0"/>
        <v>42401.154930555553</v>
      </c>
      <c r="T1394" s="11">
        <f t="shared" si="131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126"/>
        <v>102.35000000000001</v>
      </c>
      <c r="P1395" s="8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0"/>
        <v>42553.681979166664</v>
      </c>
      <c r="T1395" s="11">
        <f t="shared" si="131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126"/>
        <v>122.13333333333334</v>
      </c>
      <c r="P1396" s="8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0"/>
        <v>42752.144976851851</v>
      </c>
      <c r="T1396" s="11">
        <f t="shared" si="131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126"/>
        <v>111.88571428571427</v>
      </c>
      <c r="P1397" s="8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0"/>
        <v>42719.90834490741</v>
      </c>
      <c r="T1397" s="11">
        <f t="shared" si="131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126"/>
        <v>107.3</v>
      </c>
      <c r="P1398" s="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0"/>
        <v>42018.99863425926</v>
      </c>
      <c r="T1398" s="11">
        <f t="shared" si="131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126"/>
        <v>113.85000000000001</v>
      </c>
      <c r="P1399" s="8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0"/>
        <v>42640.917939814812</v>
      </c>
      <c r="T1399" s="11">
        <f t="shared" si="131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126"/>
        <v>109.68181818181819</v>
      </c>
      <c r="P1400" s="8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0"/>
        <v>42526.874236111107</v>
      </c>
      <c r="T1400" s="11">
        <f t="shared" si="131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126"/>
        <v>126.14444444444443</v>
      </c>
      <c r="P1401" s="8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0"/>
        <v>41889.004317129627</v>
      </c>
      <c r="T1401" s="11">
        <f t="shared" si="131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126"/>
        <v>167.42857142857144</v>
      </c>
      <c r="P1402" s="8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0"/>
        <v>42498.341122685189</v>
      </c>
      <c r="T1402" s="11">
        <f t="shared" si="131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126"/>
        <v>496.52000000000004</v>
      </c>
      <c r="P1403" s="8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0"/>
        <v>41399.99622685185</v>
      </c>
      <c r="T1403" s="11">
        <f t="shared" si="131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126"/>
        <v>109.16</v>
      </c>
      <c r="P1404" s="8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0"/>
        <v>42065.053368055553</v>
      </c>
      <c r="T1404" s="11">
        <f t="shared" si="131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126"/>
        <v>102.57499999999999</v>
      </c>
      <c r="P1405" s="8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0"/>
        <v>41451.062905092593</v>
      </c>
      <c r="T1405" s="11">
        <f t="shared" si="131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126"/>
        <v>1.6620689655172414</v>
      </c>
      <c r="P1406" s="8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42032.510243055556</v>
      </c>
      <c r="T1406" s="11">
        <f t="shared" si="131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126"/>
        <v>0.42</v>
      </c>
      <c r="P1407" s="8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41941.680567129632</v>
      </c>
      <c r="T1407" s="11">
        <f t="shared" si="131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126"/>
        <v>0.125</v>
      </c>
      <c r="P1408" s="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42297.432951388888</v>
      </c>
      <c r="T1408" s="11">
        <f t="shared" si="131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126"/>
        <v>0.5</v>
      </c>
      <c r="P1409" s="8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41838.536782407406</v>
      </c>
      <c r="T1409" s="11">
        <f t="shared" si="131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126"/>
        <v>7.1999999999999993</v>
      </c>
      <c r="P1410" s="8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1">
        <f t="shared" si="130"/>
        <v>42291.872175925921</v>
      </c>
      <c r="T1410" s="11">
        <f t="shared" si="131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132">E1411/D1411*100</f>
        <v>0</v>
      </c>
      <c r="P1411" s="8" t="e">
        <f t="shared" ref="P1411:P1474" si="133">E1411/L1411</f>
        <v>#DIV/0!</v>
      </c>
      <c r="Q1411" t="str">
        <f t="shared" ref="Q1411:Q1474" si="134">LEFT(N1411,FIND("/",N1411)-1)</f>
        <v>publishing</v>
      </c>
      <c r="R1411" t="str">
        <f t="shared" ref="R1411:R1474" si="135">RIGHT($N1411,LEN(N1411)-FIND("/",$N1411))</f>
        <v>translations</v>
      </c>
      <c r="S1411" s="11">
        <f t="shared" ref="S1411:S1474" si="136">((($J1411/60)/60)/24)+DATE(1970,1,1)</f>
        <v>41945.133506944447</v>
      </c>
      <c r="T1411" s="11">
        <f t="shared" ref="T1411:T1474" si="137">((($I1411/60)/60)/24)+DATE(1970,1,1)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132"/>
        <v>1.6666666666666666E-2</v>
      </c>
      <c r="P1412" s="8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42479.318518518514</v>
      </c>
      <c r="T1412" s="11">
        <f t="shared" si="137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132"/>
        <v>0.23333333333333336</v>
      </c>
      <c r="P1413" s="8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42013.059027777781</v>
      </c>
      <c r="T1413" s="11">
        <f t="shared" si="137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132"/>
        <v>4.5714285714285712</v>
      </c>
      <c r="P1414" s="8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41947.063645833332</v>
      </c>
      <c r="T1414" s="11">
        <f t="shared" si="137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132"/>
        <v>5</v>
      </c>
      <c r="P1415" s="8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42360.437152777777</v>
      </c>
      <c r="T1415" s="11">
        <f t="shared" si="137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132"/>
        <v>0.2</v>
      </c>
      <c r="P1416" s="8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42708.25309027778</v>
      </c>
      <c r="T1416" s="11">
        <f t="shared" si="137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132"/>
        <v>18.181818181818183</v>
      </c>
      <c r="P1417" s="8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42192.675821759258</v>
      </c>
      <c r="T1417" s="11">
        <f t="shared" si="137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132"/>
        <v>0</v>
      </c>
      <c r="P1418" s="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42299.926145833335</v>
      </c>
      <c r="T1418" s="11">
        <f t="shared" si="137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132"/>
        <v>1.2222222222222223</v>
      </c>
      <c r="P1419" s="8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42232.15016203704</v>
      </c>
      <c r="T1419" s="11">
        <f t="shared" si="137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132"/>
        <v>0.2</v>
      </c>
      <c r="P1420" s="8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42395.456412037034</v>
      </c>
      <c r="T1420" s="11">
        <f t="shared" si="137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132"/>
        <v>7.0634920634920633</v>
      </c>
      <c r="P1421" s="8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42622.456238425926</v>
      </c>
      <c r="T1421" s="11">
        <f t="shared" si="137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132"/>
        <v>2.7272727272727271</v>
      </c>
      <c r="P1422" s="8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42524.667662037042</v>
      </c>
      <c r="T1422" s="11">
        <f t="shared" si="137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132"/>
        <v>0.1</v>
      </c>
      <c r="P1423" s="8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42013.915613425925</v>
      </c>
      <c r="T1423" s="11">
        <f t="shared" si="137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132"/>
        <v>0.104</v>
      </c>
      <c r="P1424" s="8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42604.239629629628</v>
      </c>
      <c r="T1424" s="11">
        <f t="shared" si="137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132"/>
        <v>0.33333333333333337</v>
      </c>
      <c r="P1425" s="8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42340.360312500001</v>
      </c>
      <c r="T1425" s="11">
        <f t="shared" si="137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132"/>
        <v>20.36</v>
      </c>
      <c r="P1426" s="8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42676.717615740738</v>
      </c>
      <c r="T1426" s="11">
        <f t="shared" si="137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132"/>
        <v>0</v>
      </c>
      <c r="P1427" s="8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42093.131469907406</v>
      </c>
      <c r="T1427" s="11">
        <f t="shared" si="137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132"/>
        <v>0</v>
      </c>
      <c r="P1428" s="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42180.390277777777</v>
      </c>
      <c r="T1428" s="11">
        <f t="shared" si="137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132"/>
        <v>8.3800000000000008</v>
      </c>
      <c r="P1429" s="8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42601.851678240739</v>
      </c>
      <c r="T1429" s="11">
        <f t="shared" si="137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132"/>
        <v>4.5</v>
      </c>
      <c r="P1430" s="8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42432.379826388889</v>
      </c>
      <c r="T1430" s="11">
        <f t="shared" si="137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132"/>
        <v>0</v>
      </c>
      <c r="P1431" s="8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42074.060671296291</v>
      </c>
      <c r="T1431" s="11">
        <f t="shared" si="137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132"/>
        <v>8.06</v>
      </c>
      <c r="P1432" s="8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41961.813518518517</v>
      </c>
      <c r="T1432" s="11">
        <f t="shared" si="137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132"/>
        <v>31.94705882352941</v>
      </c>
      <c r="P1433" s="8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42304.210833333331</v>
      </c>
      <c r="T1433" s="11">
        <f t="shared" si="137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132"/>
        <v>0</v>
      </c>
      <c r="P1434" s="8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42175.780416666668</v>
      </c>
      <c r="T1434" s="11">
        <f t="shared" si="137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132"/>
        <v>6.708333333333333</v>
      </c>
      <c r="P1435" s="8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42673.625868055555</v>
      </c>
      <c r="T1435" s="11">
        <f t="shared" si="137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132"/>
        <v>9.9878048780487809</v>
      </c>
      <c r="P1436" s="8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42142.767106481479</v>
      </c>
      <c r="T1436" s="11">
        <f t="shared" si="137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132"/>
        <v>0.1</v>
      </c>
      <c r="P1437" s="8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42258.780324074076</v>
      </c>
      <c r="T1437" s="11">
        <f t="shared" si="137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132"/>
        <v>0.77</v>
      </c>
      <c r="P1438" s="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42391.35019675926</v>
      </c>
      <c r="T1438" s="11">
        <f t="shared" si="137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132"/>
        <v>26.900000000000002</v>
      </c>
      <c r="P1439" s="8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41796.531701388885</v>
      </c>
      <c r="T1439" s="11">
        <f t="shared" si="137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132"/>
        <v>3</v>
      </c>
      <c r="P1440" s="8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42457.871516203704</v>
      </c>
      <c r="T1440" s="11">
        <f t="shared" si="137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132"/>
        <v>6.6055045871559637</v>
      </c>
      <c r="P1441" s="8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42040.829872685179</v>
      </c>
      <c r="T1441" s="11">
        <f t="shared" si="137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132"/>
        <v>7.6923076923076927E-3</v>
      </c>
      <c r="P1442" s="8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42486.748414351852</v>
      </c>
      <c r="T1442" s="11">
        <f t="shared" si="137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132"/>
        <v>1.1222222222222222</v>
      </c>
      <c r="P1443" s="8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42198.765844907408</v>
      </c>
      <c r="T1443" s="11">
        <f t="shared" si="137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132"/>
        <v>0</v>
      </c>
      <c r="P1444" s="8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42485.64534722222</v>
      </c>
      <c r="T1444" s="11">
        <f t="shared" si="137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132"/>
        <v>0</v>
      </c>
      <c r="P1445" s="8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42707.926030092596</v>
      </c>
      <c r="T1445" s="11">
        <f t="shared" si="137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132"/>
        <v>0</v>
      </c>
      <c r="P1446" s="8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42199.873402777783</v>
      </c>
      <c r="T1446" s="11">
        <f t="shared" si="137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132"/>
        <v>0</v>
      </c>
      <c r="P1447" s="8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42139.542303240742</v>
      </c>
      <c r="T1447" s="11">
        <f t="shared" si="137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132"/>
        <v>0</v>
      </c>
      <c r="P1448" s="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42461.447662037041</v>
      </c>
      <c r="T1448" s="11">
        <f t="shared" si="137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132"/>
        <v>1.4999999999999999E-2</v>
      </c>
      <c r="P1449" s="8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42529.730717592596</v>
      </c>
      <c r="T1449" s="11">
        <f t="shared" si="137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132"/>
        <v>0</v>
      </c>
      <c r="P1450" s="8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42115.936550925922</v>
      </c>
      <c r="T1450" s="11">
        <f t="shared" si="137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132"/>
        <v>0</v>
      </c>
      <c r="P1451" s="8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42086.811400462961</v>
      </c>
      <c r="T1451" s="11">
        <f t="shared" si="137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132"/>
        <v>1E-3</v>
      </c>
      <c r="P1452" s="8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42390.171261574069</v>
      </c>
      <c r="T1452" s="11">
        <f t="shared" si="137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132"/>
        <v>1.0554089709762533E-2</v>
      </c>
      <c r="P1453" s="8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41931.959016203706</v>
      </c>
      <c r="T1453" s="11">
        <f t="shared" si="137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132"/>
        <v>0</v>
      </c>
      <c r="P1454" s="8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41818.703275462962</v>
      </c>
      <c r="T1454" s="11">
        <f t="shared" si="137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132"/>
        <v>0</v>
      </c>
      <c r="P1455" s="8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42795.696145833332</v>
      </c>
      <c r="T1455" s="11">
        <f t="shared" si="137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132"/>
        <v>0.85714285714285721</v>
      </c>
      <c r="P1456" s="8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42463.866666666669</v>
      </c>
      <c r="T1456" s="11">
        <f t="shared" si="137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132"/>
        <v>10.5</v>
      </c>
      <c r="P1457" s="8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41832.672685185185</v>
      </c>
      <c r="T1457" s="11">
        <f t="shared" si="137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132"/>
        <v>2.9000000000000004</v>
      </c>
      <c r="P1458" s="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42708.668576388889</v>
      </c>
      <c r="T1458" s="11">
        <f t="shared" si="137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132"/>
        <v>0</v>
      </c>
      <c r="P1459" s="8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42289.89634259259</v>
      </c>
      <c r="T1459" s="11">
        <f t="shared" si="137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132"/>
        <v>0</v>
      </c>
      <c r="P1460" s="8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41831.705555555556</v>
      </c>
      <c r="T1460" s="11">
        <f t="shared" si="137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132"/>
        <v>0</v>
      </c>
      <c r="P1461" s="8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42312.204814814817</v>
      </c>
      <c r="T1461" s="11">
        <f t="shared" si="137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132"/>
        <v>0</v>
      </c>
      <c r="P1462" s="8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41915.896967592591</v>
      </c>
      <c r="T1462" s="11">
        <f t="shared" si="137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132"/>
        <v>101.24459999999999</v>
      </c>
      <c r="P1463" s="8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41899.645300925928</v>
      </c>
      <c r="T1463" s="11">
        <f t="shared" si="137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132"/>
        <v>108.5175</v>
      </c>
      <c r="P1464" s="8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41344.662858796299</v>
      </c>
      <c r="T1464" s="11">
        <f t="shared" si="137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132"/>
        <v>147.66666666666666</v>
      </c>
      <c r="P1465" s="8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41326.911319444444</v>
      </c>
      <c r="T1465" s="11">
        <f t="shared" si="137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132"/>
        <v>163.19999999999999</v>
      </c>
      <c r="P1466" s="8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41291.661550925928</v>
      </c>
      <c r="T1466" s="11">
        <f t="shared" si="137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132"/>
        <v>456.41449999999998</v>
      </c>
      <c r="P1467" s="8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40959.734398148146</v>
      </c>
      <c r="T1467" s="11">
        <f t="shared" si="137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132"/>
        <v>107.87731249999999</v>
      </c>
      <c r="P1468" s="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42340.172060185185</v>
      </c>
      <c r="T1468" s="11">
        <f t="shared" si="137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132"/>
        <v>115.08</v>
      </c>
      <c r="P1469" s="8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40933.80190972222</v>
      </c>
      <c r="T1469" s="11">
        <f t="shared" si="137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132"/>
        <v>102.36842105263158</v>
      </c>
      <c r="P1470" s="8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40646.014456018522</v>
      </c>
      <c r="T1470" s="11">
        <f t="shared" si="137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132"/>
        <v>108.42485875706214</v>
      </c>
      <c r="P1471" s="8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41290.598483796297</v>
      </c>
      <c r="T1471" s="11">
        <f t="shared" si="137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132"/>
        <v>125.13333333333334</v>
      </c>
      <c r="P1472" s="8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41250.827118055553</v>
      </c>
      <c r="T1472" s="11">
        <f t="shared" si="137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132"/>
        <v>103.840625</v>
      </c>
      <c r="P1473" s="8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42073.957569444443</v>
      </c>
      <c r="T1473" s="11">
        <f t="shared" si="137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132"/>
        <v>138.70400000000001</v>
      </c>
      <c r="P1474" s="8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1">
        <f t="shared" si="136"/>
        <v>41533.542858796296</v>
      </c>
      <c r="T1474" s="11">
        <f t="shared" si="137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138">E1475/D1475*100</f>
        <v>120.51600000000001</v>
      </c>
      <c r="P1475" s="8">
        <f t="shared" ref="P1475:P1538" si="139">E1475/L1475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RIGHT($N1475,LEN(N1475)-FIND("/",$N1475))</f>
        <v>radio &amp; podcasts</v>
      </c>
      <c r="S1475" s="11">
        <f t="shared" ref="S1475:S1538" si="142">((($J1475/60)/60)/24)+DATE(1970,1,1)</f>
        <v>40939.979618055557</v>
      </c>
      <c r="T1475" s="11">
        <f t="shared" ref="T1475:T1538" si="143">((($I1475/60)/60)/24)+DATE(1970,1,1)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138"/>
        <v>112.26666666666667</v>
      </c>
      <c r="P1476" s="8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41500.727916666663</v>
      </c>
      <c r="T1476" s="11">
        <f t="shared" si="143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138"/>
        <v>188.66966666666667</v>
      </c>
      <c r="P1477" s="8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41960.722951388889</v>
      </c>
      <c r="T1477" s="11">
        <f t="shared" si="143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138"/>
        <v>661.55466666666666</v>
      </c>
      <c r="P1478" s="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40766.041921296295</v>
      </c>
      <c r="T1478" s="11">
        <f t="shared" si="143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138"/>
        <v>111.31</v>
      </c>
      <c r="P1479" s="8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40840.615787037037</v>
      </c>
      <c r="T1479" s="11">
        <f t="shared" si="143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138"/>
        <v>1181.6142199999999</v>
      </c>
      <c r="P1480" s="8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41394.871678240743</v>
      </c>
      <c r="T1480" s="11">
        <f t="shared" si="143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138"/>
        <v>137.375</v>
      </c>
      <c r="P1481" s="8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41754.745243055557</v>
      </c>
      <c r="T1481" s="11">
        <f t="shared" si="143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138"/>
        <v>117.04040000000001</v>
      </c>
      <c r="P1482" s="8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41464.934016203704</v>
      </c>
      <c r="T1482" s="11">
        <f t="shared" si="143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138"/>
        <v>2.1</v>
      </c>
      <c r="P1483" s="8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41550.922974537039</v>
      </c>
      <c r="T1483" s="11">
        <f t="shared" si="143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138"/>
        <v>0.1</v>
      </c>
      <c r="P1484" s="8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41136.85805555556</v>
      </c>
      <c r="T1484" s="11">
        <f t="shared" si="143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138"/>
        <v>0.7142857142857143</v>
      </c>
      <c r="P1485" s="8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42548.192997685182</v>
      </c>
      <c r="T1485" s="11">
        <f t="shared" si="143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138"/>
        <v>0</v>
      </c>
      <c r="P1486" s="8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41053.200960648144</v>
      </c>
      <c r="T1486" s="11">
        <f t="shared" si="143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138"/>
        <v>2.2388059701492535</v>
      </c>
      <c r="P1487" s="8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42130.795983796299</v>
      </c>
      <c r="T1487" s="11">
        <f t="shared" si="143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138"/>
        <v>0.24</v>
      </c>
      <c r="P1488" s="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42032.168530092589</v>
      </c>
      <c r="T1488" s="11">
        <f t="shared" si="143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138"/>
        <v>0</v>
      </c>
      <c r="P1489" s="8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42554.917488425926</v>
      </c>
      <c r="T1489" s="11">
        <f t="shared" si="143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138"/>
        <v>2.4</v>
      </c>
      <c r="P1490" s="8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41614.563194444447</v>
      </c>
      <c r="T1490" s="11">
        <f t="shared" si="143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138"/>
        <v>0</v>
      </c>
      <c r="P1491" s="8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41198.611712962964</v>
      </c>
      <c r="T1491" s="11">
        <f t="shared" si="143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138"/>
        <v>30.862068965517242</v>
      </c>
      <c r="P1492" s="8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41520.561041666668</v>
      </c>
      <c r="T1492" s="11">
        <f t="shared" si="143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138"/>
        <v>8.3333333333333321</v>
      </c>
      <c r="P1493" s="8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41991.713460648149</v>
      </c>
      <c r="T1493" s="11">
        <f t="shared" si="143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138"/>
        <v>0.75</v>
      </c>
      <c r="P1494" s="8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40682.884791666671</v>
      </c>
      <c r="T1494" s="11">
        <f t="shared" si="143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138"/>
        <v>0</v>
      </c>
      <c r="P1495" s="8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41411.866608796299</v>
      </c>
      <c r="T1495" s="11">
        <f t="shared" si="143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138"/>
        <v>8.9</v>
      </c>
      <c r="P1496" s="8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42067.722372685181</v>
      </c>
      <c r="T1496" s="11">
        <f t="shared" si="143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138"/>
        <v>0</v>
      </c>
      <c r="P1497" s="8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40752.789710648147</v>
      </c>
      <c r="T1497" s="11">
        <f t="shared" si="143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138"/>
        <v>0</v>
      </c>
      <c r="P1498" s="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41838.475219907406</v>
      </c>
      <c r="T1498" s="11">
        <f t="shared" si="143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138"/>
        <v>6.6666666666666671E-3</v>
      </c>
      <c r="P1499" s="8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41444.64261574074</v>
      </c>
      <c r="T1499" s="11">
        <f t="shared" si="143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138"/>
        <v>1.9</v>
      </c>
      <c r="P1500" s="8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41840.983541666668</v>
      </c>
      <c r="T1500" s="11">
        <f t="shared" si="143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138"/>
        <v>0.25</v>
      </c>
      <c r="P1501" s="8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42527.007326388892</v>
      </c>
      <c r="T1501" s="11">
        <f t="shared" si="143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138"/>
        <v>25.035714285714285</v>
      </c>
      <c r="P1502" s="8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41365.904594907406</v>
      </c>
      <c r="T1502" s="11">
        <f t="shared" si="143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138"/>
        <v>166.33076923076925</v>
      </c>
      <c r="P1503" s="8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42163.583599537036</v>
      </c>
      <c r="T1503" s="11">
        <f t="shared" si="143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138"/>
        <v>101.44545454545455</v>
      </c>
      <c r="P1504" s="8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42426.542592592596</v>
      </c>
      <c r="T1504" s="11">
        <f t="shared" si="143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138"/>
        <v>107.89146666666667</v>
      </c>
      <c r="P1505" s="8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42606.347233796296</v>
      </c>
      <c r="T1505" s="11">
        <f t="shared" si="143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138"/>
        <v>277.93846153846158</v>
      </c>
      <c r="P1506" s="8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41772.657685185186</v>
      </c>
      <c r="T1506" s="11">
        <f t="shared" si="143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138"/>
        <v>103.58125</v>
      </c>
      <c r="P1507" s="8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42414.44332175926</v>
      </c>
      <c r="T1507" s="11">
        <f t="shared" si="143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138"/>
        <v>111.4</v>
      </c>
      <c r="P1508" s="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41814.785925925928</v>
      </c>
      <c r="T1508" s="11">
        <f t="shared" si="143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138"/>
        <v>215</v>
      </c>
      <c r="P1509" s="8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40254.450335648151</v>
      </c>
      <c r="T1509" s="11">
        <f t="shared" si="143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138"/>
        <v>110.76216216216217</v>
      </c>
      <c r="P1510" s="8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41786.614363425928</v>
      </c>
      <c r="T1510" s="11">
        <f t="shared" si="143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138"/>
        <v>123.64125714285714</v>
      </c>
      <c r="P1511" s="8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42751.533391203702</v>
      </c>
      <c r="T1511" s="11">
        <f t="shared" si="143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138"/>
        <v>101.03500000000001</v>
      </c>
      <c r="P1512" s="8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41809.385162037033</v>
      </c>
      <c r="T1512" s="11">
        <f t="shared" si="143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138"/>
        <v>111.79285714285714</v>
      </c>
      <c r="P1513" s="8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42296.583379629628</v>
      </c>
      <c r="T1513" s="11">
        <f t="shared" si="143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138"/>
        <v>558.7714285714286</v>
      </c>
      <c r="P1514" s="8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42741.684479166666</v>
      </c>
      <c r="T1514" s="11">
        <f t="shared" si="143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138"/>
        <v>150.01875000000001</v>
      </c>
      <c r="P1515" s="8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41806.637337962966</v>
      </c>
      <c r="T1515" s="11">
        <f t="shared" si="143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138"/>
        <v>106.476</v>
      </c>
      <c r="P1516" s="8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42234.597685185188</v>
      </c>
      <c r="T1516" s="11">
        <f t="shared" si="143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138"/>
        <v>157.18899999999999</v>
      </c>
      <c r="P1517" s="8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42415.253437499996</v>
      </c>
      <c r="T1517" s="11">
        <f t="shared" si="143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138"/>
        <v>108.65882352941176</v>
      </c>
      <c r="P1518" s="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42619.466342592597</v>
      </c>
      <c r="T1518" s="11">
        <f t="shared" si="143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138"/>
        <v>161.97999999999999</v>
      </c>
      <c r="P1519" s="8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41948.56658564815</v>
      </c>
      <c r="T1519" s="11">
        <f t="shared" si="143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138"/>
        <v>205.36666666666665</v>
      </c>
      <c r="P1520" s="8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41760.8200462963</v>
      </c>
      <c r="T1520" s="11">
        <f t="shared" si="143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138"/>
        <v>103.36388888888889</v>
      </c>
      <c r="P1521" s="8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41782.741701388892</v>
      </c>
      <c r="T1521" s="11">
        <f t="shared" si="143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138"/>
        <v>103.47222222222223</v>
      </c>
      <c r="P1522" s="8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41955.857789351852</v>
      </c>
      <c r="T1522" s="11">
        <f t="shared" si="143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138"/>
        <v>106.81333333333333</v>
      </c>
      <c r="P1523" s="8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42493.167719907404</v>
      </c>
      <c r="T1523" s="11">
        <f t="shared" si="143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138"/>
        <v>138.96574712643678</v>
      </c>
      <c r="P1524" s="8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41899.830312500002</v>
      </c>
      <c r="T1524" s="11">
        <f t="shared" si="143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138"/>
        <v>124.84324324324325</v>
      </c>
      <c r="P1525" s="8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41964.751342592594</v>
      </c>
      <c r="T1525" s="11">
        <f t="shared" si="143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138"/>
        <v>206.99999999999997</v>
      </c>
      <c r="P1526" s="8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42756.501041666663</v>
      </c>
      <c r="T1526" s="11">
        <f t="shared" si="143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138"/>
        <v>174.00576923076923</v>
      </c>
      <c r="P1527" s="8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42570.702986111108</v>
      </c>
      <c r="T1527" s="11">
        <f t="shared" si="143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138"/>
        <v>120.32608695652173</v>
      </c>
      <c r="P1528" s="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42339.276006944448</v>
      </c>
      <c r="T1528" s="11">
        <f t="shared" si="143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138"/>
        <v>110.44428571428573</v>
      </c>
      <c r="P1529" s="8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42780.600532407407</v>
      </c>
      <c r="T1529" s="11">
        <f t="shared" si="143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138"/>
        <v>281.56666666666666</v>
      </c>
      <c r="P1530" s="8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42736.732893518521</v>
      </c>
      <c r="T1530" s="11">
        <f t="shared" si="143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138"/>
        <v>100.67894736842105</v>
      </c>
      <c r="P1531" s="8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42052.628703703704</v>
      </c>
      <c r="T1531" s="11">
        <f t="shared" si="143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138"/>
        <v>134.82571428571427</v>
      </c>
      <c r="P1532" s="8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42275.767303240747</v>
      </c>
      <c r="T1532" s="11">
        <f t="shared" si="143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138"/>
        <v>175.95744680851064</v>
      </c>
      <c r="P1533" s="8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41941.802384259259</v>
      </c>
      <c r="T1533" s="11">
        <f t="shared" si="143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138"/>
        <v>484.02000000000004</v>
      </c>
      <c r="P1534" s="8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42391.475289351853</v>
      </c>
      <c r="T1534" s="11">
        <f t="shared" si="143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138"/>
        <v>145.14000000000001</v>
      </c>
      <c r="P1535" s="8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42443.00204861111</v>
      </c>
      <c r="T1535" s="11">
        <f t="shared" si="143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138"/>
        <v>417.73333333333335</v>
      </c>
      <c r="P1536" s="8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42221.67432870371</v>
      </c>
      <c r="T1536" s="11">
        <f t="shared" si="143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138"/>
        <v>132.42499999999998</v>
      </c>
      <c r="P1537" s="8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42484.829062500001</v>
      </c>
      <c r="T1537" s="11">
        <f t="shared" si="143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138"/>
        <v>250.30841666666666</v>
      </c>
      <c r="P1538" s="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1">
        <f t="shared" si="142"/>
        <v>42213.802199074074</v>
      </c>
      <c r="T1538" s="11">
        <f t="shared" si="143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144">E1539/D1539*100</f>
        <v>179.9</v>
      </c>
      <c r="P1539" s="8">
        <f t="shared" ref="P1539:P1602" si="145">E1539/L1539</f>
        <v>96.375</v>
      </c>
      <c r="Q1539" t="str">
        <f t="shared" ref="Q1539:Q1602" si="146">LEFT(N1539,FIND("/",N1539)-1)</f>
        <v>photography</v>
      </c>
      <c r="R1539" t="str">
        <f t="shared" ref="R1539:R1602" si="147">RIGHT($N1539,LEN(N1539)-FIND("/",$N1539))</f>
        <v>photobooks</v>
      </c>
      <c r="S1539" s="11">
        <f t="shared" ref="S1539:S1602" si="148">((($J1539/60)/60)/24)+DATE(1970,1,1)</f>
        <v>42552.315127314811</v>
      </c>
      <c r="T1539" s="11">
        <f t="shared" ref="T1539:T1602" si="149">((($I1539/60)/60)/24)+DATE(1970,1,1)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144"/>
        <v>102.62857142857142</v>
      </c>
      <c r="P1540" s="8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41981.782060185185</v>
      </c>
      <c r="T1540" s="11">
        <f t="shared" si="14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144"/>
        <v>135.98609999999999</v>
      </c>
      <c r="P1541" s="8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42705.919201388882</v>
      </c>
      <c r="T1541" s="11">
        <f t="shared" si="14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144"/>
        <v>117.86666666666667</v>
      </c>
      <c r="P1542" s="8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41939.00712962963</v>
      </c>
      <c r="T1542" s="11">
        <f t="shared" si="14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144"/>
        <v>3.3333333333333333E-2</v>
      </c>
      <c r="P1543" s="8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41974.712245370371</v>
      </c>
      <c r="T1543" s="11">
        <f t="shared" si="14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144"/>
        <v>4</v>
      </c>
      <c r="P1544" s="8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42170.996527777781</v>
      </c>
      <c r="T1544" s="11">
        <f t="shared" si="14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144"/>
        <v>0.44444444444444442</v>
      </c>
      <c r="P1545" s="8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41935.509652777779</v>
      </c>
      <c r="T1545" s="11">
        <f t="shared" si="14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144"/>
        <v>0</v>
      </c>
      <c r="P1546" s="8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42053.051203703704</v>
      </c>
      <c r="T1546" s="11">
        <f t="shared" si="14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144"/>
        <v>3.3333333333333333E-2</v>
      </c>
      <c r="P1547" s="8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42031.884652777779</v>
      </c>
      <c r="T1547" s="11">
        <f t="shared" si="14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144"/>
        <v>28.9</v>
      </c>
      <c r="P1548" s="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41839.212951388887</v>
      </c>
      <c r="T1548" s="11">
        <f t="shared" si="14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144"/>
        <v>0</v>
      </c>
      <c r="P1549" s="8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42782.426875000005</v>
      </c>
      <c r="T1549" s="11">
        <f t="shared" si="14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144"/>
        <v>8.5714285714285712</v>
      </c>
      <c r="P1550" s="8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42286.88217592593</v>
      </c>
      <c r="T1550" s="11">
        <f t="shared" si="14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144"/>
        <v>34</v>
      </c>
      <c r="P1551" s="8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42281.136099537034</v>
      </c>
      <c r="T1551" s="11">
        <f t="shared" si="14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144"/>
        <v>13.466666666666665</v>
      </c>
      <c r="P1552" s="8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42472.449467592596</v>
      </c>
      <c r="T1552" s="11">
        <f t="shared" si="14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144"/>
        <v>0</v>
      </c>
      <c r="P1553" s="8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42121.824525462958</v>
      </c>
      <c r="T1553" s="11">
        <f t="shared" si="14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144"/>
        <v>49.186046511627907</v>
      </c>
      <c r="P1554" s="8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41892.688750000001</v>
      </c>
      <c r="T1554" s="11">
        <f t="shared" si="14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144"/>
        <v>0</v>
      </c>
      <c r="P1555" s="8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42219.282951388886</v>
      </c>
      <c r="T1555" s="11">
        <f t="shared" si="14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144"/>
        <v>0</v>
      </c>
      <c r="P1556" s="8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42188.252199074079</v>
      </c>
      <c r="T1556" s="11">
        <f t="shared" si="14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144"/>
        <v>0</v>
      </c>
      <c r="P1557" s="8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42241.613796296297</v>
      </c>
      <c r="T1557" s="11">
        <f t="shared" si="14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144"/>
        <v>45.133333333333333</v>
      </c>
      <c r="P1558" s="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42525.153055555551</v>
      </c>
      <c r="T1558" s="11">
        <f t="shared" si="14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144"/>
        <v>4</v>
      </c>
      <c r="P1559" s="8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41871.65315972222</v>
      </c>
      <c r="T1559" s="11">
        <f t="shared" si="14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144"/>
        <v>4.666666666666667</v>
      </c>
      <c r="P1560" s="8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42185.397673611107</v>
      </c>
      <c r="T1560" s="11">
        <f t="shared" si="14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144"/>
        <v>0.33333333333333337</v>
      </c>
      <c r="P1561" s="8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42108.05322916666</v>
      </c>
      <c r="T1561" s="11">
        <f t="shared" si="14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144"/>
        <v>3.7600000000000002</v>
      </c>
      <c r="P1562" s="8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41936.020752314813</v>
      </c>
      <c r="T1562" s="11">
        <f t="shared" si="14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144"/>
        <v>0.67</v>
      </c>
      <c r="P1563" s="8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41555.041701388887</v>
      </c>
      <c r="T1563" s="11">
        <f t="shared" si="14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144"/>
        <v>0</v>
      </c>
      <c r="P1564" s="8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40079.566157407404</v>
      </c>
      <c r="T1564" s="11">
        <f t="shared" si="14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144"/>
        <v>1.4166666666666665</v>
      </c>
      <c r="P1565" s="8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41652.742488425924</v>
      </c>
      <c r="T1565" s="11">
        <f t="shared" si="14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144"/>
        <v>0.1</v>
      </c>
      <c r="P1566" s="8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42121.367002314815</v>
      </c>
      <c r="T1566" s="11">
        <f t="shared" si="14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144"/>
        <v>2.5</v>
      </c>
      <c r="P1567" s="8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40672.729872685188</v>
      </c>
      <c r="T1567" s="11">
        <f t="shared" si="14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144"/>
        <v>21.25</v>
      </c>
      <c r="P1568" s="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42549.916712962964</v>
      </c>
      <c r="T1568" s="11">
        <f t="shared" si="14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144"/>
        <v>4.117647058823529</v>
      </c>
      <c r="P1569" s="8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41671.936863425923</v>
      </c>
      <c r="T1569" s="11">
        <f t="shared" si="14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144"/>
        <v>13.639999999999999</v>
      </c>
      <c r="P1570" s="8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41962.062326388885</v>
      </c>
      <c r="T1570" s="11">
        <f t="shared" si="14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144"/>
        <v>0</v>
      </c>
      <c r="P1571" s="8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41389.679560185185</v>
      </c>
      <c r="T1571" s="11">
        <f t="shared" si="14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144"/>
        <v>41.4</v>
      </c>
      <c r="P1572" s="8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42438.813449074078</v>
      </c>
      <c r="T1572" s="11">
        <f t="shared" si="14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144"/>
        <v>0.66115702479338845</v>
      </c>
      <c r="P1573" s="8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42144.769479166673</v>
      </c>
      <c r="T1573" s="11">
        <f t="shared" si="14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144"/>
        <v>5</v>
      </c>
      <c r="P1574" s="8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42404.033090277779</v>
      </c>
      <c r="T1574" s="11">
        <f t="shared" si="14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144"/>
        <v>2.4777777777777779</v>
      </c>
      <c r="P1575" s="8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42786.000023148154</v>
      </c>
      <c r="T1575" s="11">
        <f t="shared" si="14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144"/>
        <v>5.0599999999999996</v>
      </c>
      <c r="P1576" s="8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42017.927418981482</v>
      </c>
      <c r="T1576" s="11">
        <f t="shared" si="14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144"/>
        <v>22.91</v>
      </c>
      <c r="P1577" s="8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41799.524259259262</v>
      </c>
      <c r="T1577" s="11">
        <f t="shared" si="14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144"/>
        <v>13</v>
      </c>
      <c r="P1578" s="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42140.879259259258</v>
      </c>
      <c r="T1578" s="11">
        <f t="shared" si="14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144"/>
        <v>0.54999999999999993</v>
      </c>
      <c r="P1579" s="8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41054.847777777781</v>
      </c>
      <c r="T1579" s="11">
        <f t="shared" si="14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144"/>
        <v>10.806536636794938</v>
      </c>
      <c r="P1580" s="8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40399.065868055557</v>
      </c>
      <c r="T1580" s="11">
        <f t="shared" si="14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144"/>
        <v>0.84008400840084008</v>
      </c>
      <c r="P1581" s="8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41481.996423611112</v>
      </c>
      <c r="T1581" s="11">
        <f t="shared" si="14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144"/>
        <v>0</v>
      </c>
      <c r="P1582" s="8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40990.050069444449</v>
      </c>
      <c r="T1582" s="11">
        <f t="shared" si="14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144"/>
        <v>0.5</v>
      </c>
      <c r="P1583" s="8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42325.448958333334</v>
      </c>
      <c r="T1583" s="11">
        <f t="shared" si="14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144"/>
        <v>9.3000000000000007</v>
      </c>
      <c r="P1584" s="8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42246.789965277778</v>
      </c>
      <c r="T1584" s="11">
        <f t="shared" si="14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144"/>
        <v>7.4999999999999997E-2</v>
      </c>
      <c r="P1585" s="8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41877.904988425929</v>
      </c>
      <c r="T1585" s="11">
        <f t="shared" si="14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144"/>
        <v>0</v>
      </c>
      <c r="P1586" s="8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41779.649317129632</v>
      </c>
      <c r="T1586" s="11">
        <f t="shared" si="14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144"/>
        <v>79</v>
      </c>
      <c r="P1587" s="8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42707.895462962959</v>
      </c>
      <c r="T1587" s="11">
        <f t="shared" si="14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144"/>
        <v>0</v>
      </c>
      <c r="P1588" s="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42069.104421296302</v>
      </c>
      <c r="T1588" s="11">
        <f t="shared" si="14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144"/>
        <v>1.3333333333333334E-2</v>
      </c>
      <c r="P1589" s="8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41956.950983796298</v>
      </c>
      <c r="T1589" s="11">
        <f t="shared" si="14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144"/>
        <v>0</v>
      </c>
      <c r="P1590" s="8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42005.24998842593</v>
      </c>
      <c r="T1590" s="11">
        <f t="shared" si="14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144"/>
        <v>0</v>
      </c>
      <c r="P1591" s="8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42256.984791666662</v>
      </c>
      <c r="T1591" s="11">
        <f t="shared" si="14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144"/>
        <v>1.7000000000000002</v>
      </c>
      <c r="P1592" s="8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42240.857222222221</v>
      </c>
      <c r="T1592" s="11">
        <f t="shared" si="14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144"/>
        <v>29.228571428571428</v>
      </c>
      <c r="P1593" s="8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42433.726168981477</v>
      </c>
      <c r="T1593" s="11">
        <f t="shared" si="14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144"/>
        <v>0</v>
      </c>
      <c r="P1594" s="8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42046.072743055556</v>
      </c>
      <c r="T1594" s="11">
        <f t="shared" si="14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144"/>
        <v>1.3636363636363637E-2</v>
      </c>
      <c r="P1595" s="8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42033.845543981486</v>
      </c>
      <c r="T1595" s="11">
        <f t="shared" si="14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144"/>
        <v>20.5</v>
      </c>
      <c r="P1596" s="8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42445.712754629625</v>
      </c>
      <c r="T1596" s="11">
        <f t="shared" si="14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144"/>
        <v>0.27999999999999997</v>
      </c>
      <c r="P1597" s="8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41780.050092592595</v>
      </c>
      <c r="T1597" s="11">
        <f t="shared" si="14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144"/>
        <v>2.3076923076923079</v>
      </c>
      <c r="P1598" s="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41941.430196759262</v>
      </c>
      <c r="T1598" s="11">
        <f t="shared" si="14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144"/>
        <v>0</v>
      </c>
      <c r="P1599" s="8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42603.354131944448</v>
      </c>
      <c r="T1599" s="11">
        <f t="shared" si="14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144"/>
        <v>0.125</v>
      </c>
      <c r="P1600" s="8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42151.667337962965</v>
      </c>
      <c r="T1600" s="11">
        <f t="shared" si="14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144"/>
        <v>0</v>
      </c>
      <c r="P1601" s="8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42438.53907407407</v>
      </c>
      <c r="T1601" s="11">
        <f t="shared" si="14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144"/>
        <v>7.3400000000000007</v>
      </c>
      <c r="P1602" s="8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1">
        <f t="shared" si="148"/>
        <v>41791.057314814818</v>
      </c>
      <c r="T1602" s="11">
        <f t="shared" si="14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50">E1603/D1603*100</f>
        <v>108.2492</v>
      </c>
      <c r="P1603" s="8">
        <f t="shared" ref="P1603:P1666" si="151">E1603/L1603</f>
        <v>48.325535714285714</v>
      </c>
      <c r="Q1603" t="str">
        <f t="shared" ref="Q1603:Q1666" si="152">LEFT(N1603,FIND("/",N1603)-1)</f>
        <v>music</v>
      </c>
      <c r="R1603" t="str">
        <f t="shared" ref="R1603:R1666" si="153">RIGHT($N1603,LEN(N1603)-FIND("/",$N1603))</f>
        <v>rock</v>
      </c>
      <c r="S1603" s="11">
        <f t="shared" ref="S1603:S1666" si="154">((($J1603/60)/60)/24)+DATE(1970,1,1)</f>
        <v>40638.092974537038</v>
      </c>
      <c r="T1603" s="11">
        <f t="shared" ref="T1603:T1666" si="155">((($I1603/60)/60)/24)+DATE(1970,1,1)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50"/>
        <v>100.16666666666667</v>
      </c>
      <c r="P1604" s="8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1">
        <f t="shared" si="154"/>
        <v>40788.297650462962</v>
      </c>
      <c r="T1604" s="11">
        <f t="shared" si="155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50"/>
        <v>100.03299999999999</v>
      </c>
      <c r="P1605" s="8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4"/>
        <v>40876.169664351852</v>
      </c>
      <c r="T1605" s="11">
        <f t="shared" si="155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50"/>
        <v>122.10714285714286</v>
      </c>
      <c r="P1606" s="8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4"/>
        <v>40945.845312500001</v>
      </c>
      <c r="T1606" s="11">
        <f t="shared" si="155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50"/>
        <v>100.69333333333334</v>
      </c>
      <c r="P1607" s="8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4"/>
        <v>40747.012881944444</v>
      </c>
      <c r="T1607" s="11">
        <f t="shared" si="155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50"/>
        <v>101.004125</v>
      </c>
      <c r="P1608" s="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4"/>
        <v>40536.111550925925</v>
      </c>
      <c r="T1608" s="11">
        <f t="shared" si="155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50"/>
        <v>145.11000000000001</v>
      </c>
      <c r="P1609" s="8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4"/>
        <v>41053.80846064815</v>
      </c>
      <c r="T1609" s="11">
        <f t="shared" si="155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50"/>
        <v>101.25</v>
      </c>
      <c r="P1610" s="8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4"/>
        <v>41607.83085648148</v>
      </c>
      <c r="T1610" s="11">
        <f t="shared" si="155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50"/>
        <v>118.33333333333333</v>
      </c>
      <c r="P1611" s="8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40796.001261574071</v>
      </c>
      <c r="T1611" s="11">
        <f t="shared" si="155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50"/>
        <v>271.85000000000002</v>
      </c>
      <c r="P1612" s="8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4"/>
        <v>41228.924884259257</v>
      </c>
      <c r="T1612" s="11">
        <f t="shared" si="155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50"/>
        <v>125.125</v>
      </c>
      <c r="P1613" s="8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4"/>
        <v>41409.00037037037</v>
      </c>
      <c r="T1613" s="11">
        <f t="shared" si="155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50"/>
        <v>110.00000000000001</v>
      </c>
      <c r="P1614" s="8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41246.874814814815</v>
      </c>
      <c r="T1614" s="11">
        <f t="shared" si="155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50"/>
        <v>101.49999999999999</v>
      </c>
      <c r="P1615" s="8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4"/>
        <v>41082.069467592592</v>
      </c>
      <c r="T1615" s="11">
        <f t="shared" si="155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50"/>
        <v>102.69999999999999</v>
      </c>
      <c r="P1616" s="8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4"/>
        <v>41794.981122685182</v>
      </c>
      <c r="T1616" s="11">
        <f t="shared" si="155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50"/>
        <v>114.12500000000001</v>
      </c>
      <c r="P1617" s="8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4"/>
        <v>40845.050879629627</v>
      </c>
      <c r="T1617" s="11">
        <f t="shared" si="155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50"/>
        <v>104.2</v>
      </c>
      <c r="P1618" s="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4"/>
        <v>41194.715520833335</v>
      </c>
      <c r="T1618" s="11">
        <f t="shared" si="155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50"/>
        <v>145.85714285714286</v>
      </c>
      <c r="P1619" s="8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4"/>
        <v>41546.664212962962</v>
      </c>
      <c r="T1619" s="11">
        <f t="shared" si="155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50"/>
        <v>105.06666666666666</v>
      </c>
      <c r="P1620" s="8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4"/>
        <v>41301.654340277775</v>
      </c>
      <c r="T1620" s="11">
        <f t="shared" si="155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50"/>
        <v>133.33333333333331</v>
      </c>
      <c r="P1621" s="8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4"/>
        <v>41876.18618055556</v>
      </c>
      <c r="T1621" s="11">
        <f t="shared" si="155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50"/>
        <v>112.99999999999999</v>
      </c>
      <c r="P1622" s="8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4"/>
        <v>41321.339583333334</v>
      </c>
      <c r="T1622" s="11">
        <f t="shared" si="155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50"/>
        <v>121.2</v>
      </c>
      <c r="P1623" s="8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4"/>
        <v>41003.60665509259</v>
      </c>
      <c r="T1623" s="11">
        <f t="shared" si="155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50"/>
        <v>101.72463768115942</v>
      </c>
      <c r="P1624" s="8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4"/>
        <v>41950.29483796296</v>
      </c>
      <c r="T1624" s="11">
        <f t="shared" si="155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50"/>
        <v>101.06666666666666</v>
      </c>
      <c r="P1625" s="8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4"/>
        <v>41453.688530092593</v>
      </c>
      <c r="T1625" s="11">
        <f t="shared" si="155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50"/>
        <v>118</v>
      </c>
      <c r="P1626" s="8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41243.367303240739</v>
      </c>
      <c r="T1626" s="11">
        <f t="shared" si="155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50"/>
        <v>155.33333333333331</v>
      </c>
      <c r="P1627" s="8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4"/>
        <v>41135.699687500004</v>
      </c>
      <c r="T1627" s="11">
        <f t="shared" si="155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50"/>
        <v>101.18750000000001</v>
      </c>
      <c r="P1628" s="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4"/>
        <v>41579.847997685189</v>
      </c>
      <c r="T1628" s="11">
        <f t="shared" si="155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50"/>
        <v>117</v>
      </c>
      <c r="P1629" s="8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4"/>
        <v>41205.707048611112</v>
      </c>
      <c r="T1629" s="11">
        <f t="shared" si="155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50"/>
        <v>100.925</v>
      </c>
      <c r="P1630" s="8">
        <f t="shared" si="151"/>
        <v>45.875</v>
      </c>
      <c r="Q1630" t="str">
        <f t="shared" si="152"/>
        <v>music</v>
      </c>
      <c r="R1630" t="str">
        <f t="shared" si="153"/>
        <v>rock</v>
      </c>
      <c r="S1630" s="11">
        <f t="shared" si="154"/>
        <v>41774.737060185187</v>
      </c>
      <c r="T1630" s="11">
        <f t="shared" si="155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50"/>
        <v>103.66666666666666</v>
      </c>
      <c r="P1631" s="8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4"/>
        <v>41645.867280092592</v>
      </c>
      <c r="T1631" s="11">
        <f t="shared" si="155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50"/>
        <v>265.25</v>
      </c>
      <c r="P1632" s="8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4"/>
        <v>40939.837673611109</v>
      </c>
      <c r="T1632" s="11">
        <f t="shared" si="155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50"/>
        <v>155.91</v>
      </c>
      <c r="P1633" s="8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4"/>
        <v>41164.859502314815</v>
      </c>
      <c r="T1633" s="11">
        <f t="shared" si="155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50"/>
        <v>101.62500000000001</v>
      </c>
      <c r="P1634" s="8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4"/>
        <v>40750.340902777774</v>
      </c>
      <c r="T1634" s="11">
        <f t="shared" si="155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50"/>
        <v>100</v>
      </c>
      <c r="P1635" s="8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4"/>
        <v>40896.883750000001</v>
      </c>
      <c r="T1635" s="11">
        <f t="shared" si="155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50"/>
        <v>100.49999999999999</v>
      </c>
      <c r="P1636" s="8">
        <f t="shared" si="151"/>
        <v>62.8125</v>
      </c>
      <c r="Q1636" t="str">
        <f t="shared" si="152"/>
        <v>music</v>
      </c>
      <c r="R1636" t="str">
        <f t="shared" si="153"/>
        <v>rock</v>
      </c>
      <c r="S1636" s="11">
        <f t="shared" si="154"/>
        <v>40658.189826388887</v>
      </c>
      <c r="T1636" s="11">
        <f t="shared" si="155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50"/>
        <v>125.29999999999998</v>
      </c>
      <c r="P1637" s="8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4"/>
        <v>42502.868761574078</v>
      </c>
      <c r="T1637" s="11">
        <f t="shared" si="155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50"/>
        <v>103.55555555555556</v>
      </c>
      <c r="P1638" s="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4"/>
        <v>40663.08666666667</v>
      </c>
      <c r="T1638" s="11">
        <f t="shared" si="155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50"/>
        <v>103.8</v>
      </c>
      <c r="P1639" s="8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40122.751620370371</v>
      </c>
      <c r="T1639" s="11">
        <f t="shared" si="155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50"/>
        <v>105</v>
      </c>
      <c r="P1640" s="8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4"/>
        <v>41288.68712962963</v>
      </c>
      <c r="T1640" s="11">
        <f t="shared" si="155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50"/>
        <v>100</v>
      </c>
      <c r="P1641" s="8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4"/>
        <v>40941.652372685188</v>
      </c>
      <c r="T1641" s="11">
        <f t="shared" si="155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50"/>
        <v>169.86</v>
      </c>
      <c r="P1642" s="8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4"/>
        <v>40379.23096064815</v>
      </c>
      <c r="T1642" s="11">
        <f t="shared" si="155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50"/>
        <v>101.4</v>
      </c>
      <c r="P1643" s="8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41962.596574074079</v>
      </c>
      <c r="T1643" s="11">
        <f t="shared" si="155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50"/>
        <v>100</v>
      </c>
      <c r="P1644" s="8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4"/>
        <v>40688.024618055555</v>
      </c>
      <c r="T1644" s="11">
        <f t="shared" si="155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50"/>
        <v>124.70000000000002</v>
      </c>
      <c r="P1645" s="8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4"/>
        <v>41146.824212962965</v>
      </c>
      <c r="T1645" s="11">
        <f t="shared" si="155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50"/>
        <v>109.5</v>
      </c>
      <c r="P1646" s="8">
        <f t="shared" si="151"/>
        <v>85.546875</v>
      </c>
      <c r="Q1646" t="str">
        <f t="shared" si="152"/>
        <v>music</v>
      </c>
      <c r="R1646" t="str">
        <f t="shared" si="153"/>
        <v>pop</v>
      </c>
      <c r="S1646" s="11">
        <f t="shared" si="154"/>
        <v>41175.05972222222</v>
      </c>
      <c r="T1646" s="11">
        <f t="shared" si="155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50"/>
        <v>110.80000000000001</v>
      </c>
      <c r="P1647" s="8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41521.617361111108</v>
      </c>
      <c r="T1647" s="11">
        <f t="shared" si="155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50"/>
        <v>110.2</v>
      </c>
      <c r="P1648" s="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4"/>
        <v>41833.450266203705</v>
      </c>
      <c r="T1648" s="11">
        <f t="shared" si="155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50"/>
        <v>104.71999999999998</v>
      </c>
      <c r="P1649" s="8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4"/>
        <v>41039.409456018519</v>
      </c>
      <c r="T1649" s="11">
        <f t="shared" si="155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50"/>
        <v>125.26086956521738</v>
      </c>
      <c r="P1650" s="8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4"/>
        <v>40592.704652777778</v>
      </c>
      <c r="T1650" s="11">
        <f t="shared" si="155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50"/>
        <v>100.58763157894737</v>
      </c>
      <c r="P1651" s="8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4"/>
        <v>41737.684664351851</v>
      </c>
      <c r="T1651" s="11">
        <f t="shared" si="155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50"/>
        <v>141.55000000000001</v>
      </c>
      <c r="P1652" s="8">
        <f t="shared" si="151"/>
        <v>88.46875</v>
      </c>
      <c r="Q1652" t="str">
        <f t="shared" si="152"/>
        <v>music</v>
      </c>
      <c r="R1652" t="str">
        <f t="shared" si="153"/>
        <v>pop</v>
      </c>
      <c r="S1652" s="11">
        <f t="shared" si="154"/>
        <v>41526.435613425929</v>
      </c>
      <c r="T1652" s="11">
        <f t="shared" si="155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50"/>
        <v>100.75</v>
      </c>
      <c r="P1653" s="8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40625.900694444441</v>
      </c>
      <c r="T1653" s="11">
        <f t="shared" si="155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50"/>
        <v>100.66666666666666</v>
      </c>
      <c r="P1654" s="8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4"/>
        <v>41572.492974537039</v>
      </c>
      <c r="T1654" s="11">
        <f t="shared" si="155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50"/>
        <v>174.2304</v>
      </c>
      <c r="P1655" s="8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4"/>
        <v>40626.834444444445</v>
      </c>
      <c r="T1655" s="11">
        <f t="shared" si="155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50"/>
        <v>119.90909090909089</v>
      </c>
      <c r="P1656" s="8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4"/>
        <v>40987.890740740739</v>
      </c>
      <c r="T1656" s="11">
        <f t="shared" si="155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50"/>
        <v>142.86666666666667</v>
      </c>
      <c r="P1657" s="8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4"/>
        <v>40974.791898148149</v>
      </c>
      <c r="T1657" s="11">
        <f t="shared" si="155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50"/>
        <v>100.33493333333334</v>
      </c>
      <c r="P1658" s="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4"/>
        <v>41226.928842592592</v>
      </c>
      <c r="T1658" s="11">
        <f t="shared" si="155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50"/>
        <v>104.93380000000001</v>
      </c>
      <c r="P1659" s="8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4"/>
        <v>41023.782037037039</v>
      </c>
      <c r="T1659" s="11">
        <f t="shared" si="155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50"/>
        <v>132.23333333333335</v>
      </c>
      <c r="P1660" s="8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4"/>
        <v>41223.22184027778</v>
      </c>
      <c r="T1660" s="11">
        <f t="shared" si="155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50"/>
        <v>112.79999999999998</v>
      </c>
      <c r="P1661" s="8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4"/>
        <v>41596.913437499999</v>
      </c>
      <c r="T1661" s="11">
        <f t="shared" si="155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50"/>
        <v>1253.75</v>
      </c>
      <c r="P1662" s="8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4"/>
        <v>42459.693865740745</v>
      </c>
      <c r="T1662" s="11">
        <f t="shared" si="155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50"/>
        <v>102.50632911392405</v>
      </c>
      <c r="P1663" s="8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4"/>
        <v>42343.998043981483</v>
      </c>
      <c r="T1663" s="11">
        <f t="shared" si="155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50"/>
        <v>102.6375</v>
      </c>
      <c r="P1664" s="8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4"/>
        <v>40848.198333333334</v>
      </c>
      <c r="T1664" s="11">
        <f t="shared" si="155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50"/>
        <v>108</v>
      </c>
      <c r="P1665" s="8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42006.02207175926</v>
      </c>
      <c r="T1665" s="11">
        <f t="shared" si="155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50"/>
        <v>122.40879999999999</v>
      </c>
      <c r="P1666" s="8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1">
        <f t="shared" si="154"/>
        <v>40939.761782407404</v>
      </c>
      <c r="T1666" s="11">
        <f t="shared" si="155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56">E1667/D1667*100</f>
        <v>119.45714285714286</v>
      </c>
      <c r="P1667" s="8">
        <f t="shared" ref="P1667:P1730" si="157">E1667/L1667</f>
        <v>44.956989247311824</v>
      </c>
      <c r="Q1667" t="str">
        <f t="shared" ref="Q1667:Q1730" si="158">LEFT(N1667,FIND("/",N1667)-1)</f>
        <v>music</v>
      </c>
      <c r="R1667" t="str">
        <f t="shared" ref="R1667:R1730" si="159">RIGHT($N1667,LEN(N1667)-FIND("/",$N1667))</f>
        <v>pop</v>
      </c>
      <c r="S1667" s="11">
        <f t="shared" ref="S1667:S1730" si="160">((($J1667/60)/60)/24)+DATE(1970,1,1)</f>
        <v>40564.649456018517</v>
      </c>
      <c r="T1667" s="11">
        <f t="shared" ref="T1667:T1730" si="161">((($I1667/60)/60)/24)+DATE(1970,1,1)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56"/>
        <v>160.88</v>
      </c>
      <c r="P1668" s="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si="160"/>
        <v>41331.253159722226</v>
      </c>
      <c r="T1668" s="11">
        <f t="shared" si="161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56"/>
        <v>126.85294117647059</v>
      </c>
      <c r="P1669" s="8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0"/>
        <v>41682.0705787037</v>
      </c>
      <c r="T1669" s="11">
        <f t="shared" si="161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56"/>
        <v>102.6375</v>
      </c>
      <c r="P1670" s="8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0"/>
        <v>40845.14975694444</v>
      </c>
      <c r="T1670" s="11">
        <f t="shared" si="161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56"/>
        <v>139.75</v>
      </c>
      <c r="P1671" s="8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42461.885138888887</v>
      </c>
      <c r="T1671" s="11">
        <f t="shared" si="161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56"/>
        <v>102.60000000000001</v>
      </c>
      <c r="P1672" s="8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0"/>
        <v>40313.930543981485</v>
      </c>
      <c r="T1672" s="11">
        <f t="shared" si="161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56"/>
        <v>100.67349999999999</v>
      </c>
      <c r="P1673" s="8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0"/>
        <v>42553.54414351852</v>
      </c>
      <c r="T1673" s="11">
        <f t="shared" si="161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56"/>
        <v>112.94117647058823</v>
      </c>
      <c r="P1674" s="8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0"/>
        <v>41034.656597222223</v>
      </c>
      <c r="T1674" s="11">
        <f t="shared" si="161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56"/>
        <v>128.09523809523807</v>
      </c>
      <c r="P1675" s="8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42039.878379629634</v>
      </c>
      <c r="T1675" s="11">
        <f t="shared" si="161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56"/>
        <v>201.7</v>
      </c>
      <c r="P1676" s="8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42569.605393518519</v>
      </c>
      <c r="T1676" s="11">
        <f t="shared" si="161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56"/>
        <v>137.416</v>
      </c>
      <c r="P1677" s="8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0"/>
        <v>40802.733101851853</v>
      </c>
      <c r="T1677" s="11">
        <f t="shared" si="161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56"/>
        <v>115.33333333333333</v>
      </c>
      <c r="P1678" s="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0"/>
        <v>40973.72623842593</v>
      </c>
      <c r="T1678" s="11">
        <f t="shared" si="161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56"/>
        <v>111.66666666666667</v>
      </c>
      <c r="P1679" s="8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0"/>
        <v>42416.407129629632</v>
      </c>
      <c r="T1679" s="11">
        <f t="shared" si="161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56"/>
        <v>118.39999999999999</v>
      </c>
      <c r="P1680" s="8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0"/>
        <v>41662.854988425926</v>
      </c>
      <c r="T1680" s="11">
        <f t="shared" si="161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56"/>
        <v>175</v>
      </c>
      <c r="P1681" s="8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40723.068807870368</v>
      </c>
      <c r="T1681" s="11">
        <f t="shared" si="161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56"/>
        <v>117.5</v>
      </c>
      <c r="P1682" s="8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41802.757719907408</v>
      </c>
      <c r="T1682" s="11">
        <f t="shared" si="161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56"/>
        <v>101.42212307692309</v>
      </c>
      <c r="P1683" s="8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0"/>
        <v>42774.121342592596</v>
      </c>
      <c r="T1683" s="11">
        <f t="shared" si="161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56"/>
        <v>0</v>
      </c>
      <c r="P1684" s="8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1">
        <f t="shared" si="160"/>
        <v>42779.21365740741</v>
      </c>
      <c r="T1684" s="11">
        <f t="shared" si="161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56"/>
        <v>21.714285714285715</v>
      </c>
      <c r="P1685" s="8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42808.781689814816</v>
      </c>
      <c r="T1685" s="11">
        <f t="shared" si="161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56"/>
        <v>109.125</v>
      </c>
      <c r="P1686" s="8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0"/>
        <v>42783.815289351856</v>
      </c>
      <c r="T1686" s="11">
        <f t="shared" si="161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56"/>
        <v>102.85714285714285</v>
      </c>
      <c r="P1687" s="8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42788.2502662037</v>
      </c>
      <c r="T1687" s="11">
        <f t="shared" si="161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56"/>
        <v>0.36</v>
      </c>
      <c r="P1688" s="8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42792.843969907408</v>
      </c>
      <c r="T1688" s="11">
        <f t="shared" si="161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56"/>
        <v>31.25</v>
      </c>
      <c r="P1689" s="8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0"/>
        <v>42802.046817129631</v>
      </c>
      <c r="T1689" s="11">
        <f t="shared" si="161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56"/>
        <v>44.3</v>
      </c>
      <c r="P1690" s="8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0"/>
        <v>42804.534652777773</v>
      </c>
      <c r="T1690" s="11">
        <f t="shared" si="161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56"/>
        <v>100</v>
      </c>
      <c r="P1691" s="8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0"/>
        <v>42780.942476851851</v>
      </c>
      <c r="T1691" s="11">
        <f t="shared" si="161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56"/>
        <v>25.4</v>
      </c>
      <c r="P1692" s="8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0"/>
        <v>42801.43104166667</v>
      </c>
      <c r="T1692" s="11">
        <f t="shared" si="161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56"/>
        <v>33.473333333333329</v>
      </c>
      <c r="P1693" s="8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0"/>
        <v>42795.701481481476</v>
      </c>
      <c r="T1693" s="11">
        <f t="shared" si="161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56"/>
        <v>47.8</v>
      </c>
      <c r="P1694" s="8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0"/>
        <v>42788.151238425926</v>
      </c>
      <c r="T1694" s="11">
        <f t="shared" si="161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56"/>
        <v>9.3333333333333339</v>
      </c>
      <c r="P1695" s="8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42803.920277777783</v>
      </c>
      <c r="T1695" s="11">
        <f t="shared" si="161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56"/>
        <v>0.05</v>
      </c>
      <c r="P1696" s="8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42791.669837962967</v>
      </c>
      <c r="T1696" s="11">
        <f t="shared" si="161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56"/>
        <v>11.708333333333334</v>
      </c>
      <c r="P1697" s="8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0"/>
        <v>42801.031412037039</v>
      </c>
      <c r="T1697" s="11">
        <f t="shared" si="161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56"/>
        <v>0</v>
      </c>
      <c r="P1698" s="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1">
        <f t="shared" si="160"/>
        <v>42796.069571759261</v>
      </c>
      <c r="T1698" s="11">
        <f t="shared" si="161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56"/>
        <v>20.208000000000002</v>
      </c>
      <c r="P1699" s="8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0"/>
        <v>42805.032962962956</v>
      </c>
      <c r="T1699" s="11">
        <f t="shared" si="161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56"/>
        <v>0</v>
      </c>
      <c r="P1700" s="8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1">
        <f t="shared" si="160"/>
        <v>42796.207870370374</v>
      </c>
      <c r="T1700" s="11">
        <f t="shared" si="161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56"/>
        <v>4.2311459353574925</v>
      </c>
      <c r="P1701" s="8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42806.863946759258</v>
      </c>
      <c r="T1701" s="11">
        <f t="shared" si="161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56"/>
        <v>26.06</v>
      </c>
      <c r="P1702" s="8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0"/>
        <v>42796.071643518517</v>
      </c>
      <c r="T1702" s="11">
        <f t="shared" si="161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56"/>
        <v>0.19801980198019803</v>
      </c>
      <c r="P1703" s="8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41989.664409722223</v>
      </c>
      <c r="T1703" s="11">
        <f t="shared" si="161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56"/>
        <v>6.0606060606060606E-3</v>
      </c>
      <c r="P1704" s="8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42063.869791666672</v>
      </c>
      <c r="T1704" s="11">
        <f t="shared" si="161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56"/>
        <v>1.02</v>
      </c>
      <c r="P1705" s="8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42187.281678240746</v>
      </c>
      <c r="T1705" s="11">
        <f t="shared" si="161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56"/>
        <v>65.100000000000009</v>
      </c>
      <c r="P1706" s="8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0"/>
        <v>42021.139733796299</v>
      </c>
      <c r="T1706" s="11">
        <f t="shared" si="161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56"/>
        <v>0</v>
      </c>
      <c r="P1707" s="8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1">
        <f t="shared" si="160"/>
        <v>42245.016736111109</v>
      </c>
      <c r="T1707" s="11">
        <f t="shared" si="161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56"/>
        <v>0</v>
      </c>
      <c r="P1708" s="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1">
        <f t="shared" si="160"/>
        <v>42179.306388888886</v>
      </c>
      <c r="T1708" s="11">
        <f t="shared" si="161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56"/>
        <v>9.74</v>
      </c>
      <c r="P1709" s="8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0"/>
        <v>42427.721006944441</v>
      </c>
      <c r="T1709" s="11">
        <f t="shared" si="161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56"/>
        <v>0</v>
      </c>
      <c r="P1710" s="8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1">
        <f t="shared" si="160"/>
        <v>42451.866967592592</v>
      </c>
      <c r="T1710" s="11">
        <f t="shared" si="161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56"/>
        <v>4.8571428571428568</v>
      </c>
      <c r="P1711" s="8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41841.56381944444</v>
      </c>
      <c r="T1711" s="11">
        <f t="shared" si="161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56"/>
        <v>0.67999999999999994</v>
      </c>
      <c r="P1712" s="8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42341.59129629629</v>
      </c>
      <c r="T1712" s="11">
        <f t="shared" si="161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56"/>
        <v>10.5</v>
      </c>
      <c r="P1713" s="8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41852.646226851852</v>
      </c>
      <c r="T1713" s="11">
        <f t="shared" si="161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56"/>
        <v>0</v>
      </c>
      <c r="P1714" s="8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1">
        <f t="shared" si="160"/>
        <v>42125.913807870369</v>
      </c>
      <c r="T1714" s="11">
        <f t="shared" si="161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56"/>
        <v>1.6666666666666667</v>
      </c>
      <c r="P1715" s="8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41887.801064814819</v>
      </c>
      <c r="T1715" s="11">
        <f t="shared" si="161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56"/>
        <v>7.8680000000000003</v>
      </c>
      <c r="P1716" s="8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0"/>
        <v>42095.918530092589</v>
      </c>
      <c r="T1716" s="11">
        <f t="shared" si="161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56"/>
        <v>0.22</v>
      </c>
      <c r="P1717" s="8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42064.217418981483</v>
      </c>
      <c r="T1717" s="11">
        <f t="shared" si="161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56"/>
        <v>7.5</v>
      </c>
      <c r="P1718" s="8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42673.577534722222</v>
      </c>
      <c r="T1718" s="11">
        <f t="shared" si="161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56"/>
        <v>42.725880551301685</v>
      </c>
      <c r="P1719" s="8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0"/>
        <v>42460.98192129629</v>
      </c>
      <c r="T1719" s="11">
        <f t="shared" si="161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56"/>
        <v>0.2142857142857143</v>
      </c>
      <c r="P1720" s="8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42460.610520833332</v>
      </c>
      <c r="T1720" s="11">
        <f t="shared" si="161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56"/>
        <v>0.87500000000000011</v>
      </c>
      <c r="P1721" s="8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0"/>
        <v>41869.534618055557</v>
      </c>
      <c r="T1721" s="11">
        <f t="shared" si="161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56"/>
        <v>5.625</v>
      </c>
      <c r="P1722" s="8">
        <f t="shared" si="157"/>
        <v>28.125</v>
      </c>
      <c r="Q1722" t="str">
        <f t="shared" si="158"/>
        <v>music</v>
      </c>
      <c r="R1722" t="str">
        <f t="shared" si="159"/>
        <v>faith</v>
      </c>
      <c r="S1722" s="11">
        <f t="shared" si="160"/>
        <v>41922.783229166671</v>
      </c>
      <c r="T1722" s="11">
        <f t="shared" si="161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56"/>
        <v>0</v>
      </c>
      <c r="P1723" s="8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1">
        <f t="shared" si="160"/>
        <v>42319.461377314816</v>
      </c>
      <c r="T1723" s="11">
        <f t="shared" si="161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56"/>
        <v>3.4722222222222224E-2</v>
      </c>
      <c r="P1724" s="8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42425.960983796293</v>
      </c>
      <c r="T1724" s="11">
        <f t="shared" si="161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56"/>
        <v>6.5</v>
      </c>
      <c r="P1725" s="8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0"/>
        <v>42129.82540509259</v>
      </c>
      <c r="T1725" s="11">
        <f t="shared" si="161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56"/>
        <v>0.58333333333333337</v>
      </c>
      <c r="P1726" s="8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41912.932430555556</v>
      </c>
      <c r="T1726" s="11">
        <f t="shared" si="161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56"/>
        <v>10.181818181818182</v>
      </c>
      <c r="P1727" s="8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0"/>
        <v>41845.968159722222</v>
      </c>
      <c r="T1727" s="11">
        <f t="shared" si="161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56"/>
        <v>33.784615384615385</v>
      </c>
      <c r="P1728" s="8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41788.919722222221</v>
      </c>
      <c r="T1728" s="11">
        <f t="shared" si="161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56"/>
        <v>3.3333333333333333E-2</v>
      </c>
      <c r="P1729" s="8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42044.927974537044</v>
      </c>
      <c r="T1729" s="11">
        <f t="shared" si="161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56"/>
        <v>68.400000000000006</v>
      </c>
      <c r="P1730" s="8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1">
        <f t="shared" si="160"/>
        <v>42268.625856481478</v>
      </c>
      <c r="T1730" s="11">
        <f t="shared" si="161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62">E1731/D1731*100</f>
        <v>0</v>
      </c>
      <c r="P1731" s="8" t="e">
        <f t="shared" ref="P1731:P1794" si="163">E1731/L1731</f>
        <v>#DIV/0!</v>
      </c>
      <c r="Q1731" t="str">
        <f t="shared" ref="Q1731:Q1794" si="164">LEFT(N1731,FIND("/",N1731)-1)</f>
        <v>music</v>
      </c>
      <c r="R1731" t="str">
        <f t="shared" ref="R1731:R1794" si="165">RIGHT($N1731,LEN(N1731)-FIND("/",$N1731))</f>
        <v>faith</v>
      </c>
      <c r="S1731" s="11">
        <f t="shared" ref="S1731:S1794" si="166">((($J1731/60)/60)/24)+DATE(1970,1,1)</f>
        <v>42471.052152777775</v>
      </c>
      <c r="T1731" s="11">
        <f t="shared" ref="T1731:T1794" si="167">((($I1731/60)/60)/24)+DATE(1970,1,1)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62"/>
        <v>0</v>
      </c>
      <c r="P1732" s="8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1">
        <f t="shared" si="166"/>
        <v>42272.087766203709</v>
      </c>
      <c r="T1732" s="11">
        <f t="shared" si="167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62"/>
        <v>0</v>
      </c>
      <c r="P1733" s="8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1">
        <f t="shared" si="166"/>
        <v>42152.906851851847</v>
      </c>
      <c r="T1733" s="11">
        <f t="shared" si="167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62"/>
        <v>0</v>
      </c>
      <c r="P1734" s="8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1">
        <f t="shared" si="166"/>
        <v>42325.683807870373</v>
      </c>
      <c r="T1734" s="11">
        <f t="shared" si="167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62"/>
        <v>0</v>
      </c>
      <c r="P1735" s="8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1">
        <f t="shared" si="166"/>
        <v>42614.675625000003</v>
      </c>
      <c r="T1735" s="11">
        <f t="shared" si="167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62"/>
        <v>2.2222222222222223E-2</v>
      </c>
      <c r="P1736" s="8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42102.036527777775</v>
      </c>
      <c r="T1736" s="11">
        <f t="shared" si="167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62"/>
        <v>11</v>
      </c>
      <c r="P1737" s="8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42559.814178240747</v>
      </c>
      <c r="T1737" s="11">
        <f t="shared" si="167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62"/>
        <v>0.73333333333333328</v>
      </c>
      <c r="P1738" s="8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42286.861493055556</v>
      </c>
      <c r="T1738" s="11">
        <f t="shared" si="167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62"/>
        <v>21.25</v>
      </c>
      <c r="P1739" s="8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6"/>
        <v>42175.948981481488</v>
      </c>
      <c r="T1739" s="11">
        <f t="shared" si="167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62"/>
        <v>0.4</v>
      </c>
      <c r="P1740" s="8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41884.874328703707</v>
      </c>
      <c r="T1740" s="11">
        <f t="shared" si="167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62"/>
        <v>0.1</v>
      </c>
      <c r="P1741" s="8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42435.874212962968</v>
      </c>
      <c r="T1741" s="11">
        <f t="shared" si="167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62"/>
        <v>0</v>
      </c>
      <c r="P1742" s="8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1">
        <f t="shared" si="166"/>
        <v>42171.817384259266</v>
      </c>
      <c r="T1742" s="11">
        <f t="shared" si="167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62"/>
        <v>110.83333333333334</v>
      </c>
      <c r="P1743" s="8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42120.628136574072</v>
      </c>
      <c r="T1743" s="11">
        <f t="shared" si="167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62"/>
        <v>108.74999999999999</v>
      </c>
      <c r="P1744" s="8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42710.876967592587</v>
      </c>
      <c r="T1744" s="11">
        <f t="shared" si="167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62"/>
        <v>100.41666666666667</v>
      </c>
      <c r="P1745" s="8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42586.925636574073</v>
      </c>
      <c r="T1745" s="11">
        <f t="shared" si="167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62"/>
        <v>118.45454545454545</v>
      </c>
      <c r="P1746" s="8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42026.605057870373</v>
      </c>
      <c r="T1746" s="11">
        <f t="shared" si="167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62"/>
        <v>114.01428571428571</v>
      </c>
      <c r="P1747" s="8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42690.259699074071</v>
      </c>
      <c r="T1747" s="11">
        <f t="shared" si="167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62"/>
        <v>148.10000000000002</v>
      </c>
      <c r="P1748" s="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42668.176701388889</v>
      </c>
      <c r="T1748" s="11">
        <f t="shared" si="167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62"/>
        <v>104.95555555555556</v>
      </c>
      <c r="P1749" s="8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42292.435532407413</v>
      </c>
      <c r="T1749" s="11">
        <f t="shared" si="167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62"/>
        <v>129.94800000000001</v>
      </c>
      <c r="P1750" s="8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42219.950729166667</v>
      </c>
      <c r="T1750" s="11">
        <f t="shared" si="167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62"/>
        <v>123.48756218905473</v>
      </c>
      <c r="P1751" s="8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42758.975937499999</v>
      </c>
      <c r="T1751" s="11">
        <f t="shared" si="167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62"/>
        <v>201.62</v>
      </c>
      <c r="P1752" s="8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42454.836851851855</v>
      </c>
      <c r="T1752" s="11">
        <f t="shared" si="167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62"/>
        <v>102.89999999999999</v>
      </c>
      <c r="P1753" s="8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42052.7815162037</v>
      </c>
      <c r="T1753" s="11">
        <f t="shared" si="167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62"/>
        <v>260.16666666666663</v>
      </c>
      <c r="P1754" s="8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42627.253263888888</v>
      </c>
      <c r="T1754" s="11">
        <f t="shared" si="167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62"/>
        <v>108</v>
      </c>
      <c r="P1755" s="8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42420.74962962963</v>
      </c>
      <c r="T1755" s="11">
        <f t="shared" si="167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62"/>
        <v>110.52941176470587</v>
      </c>
      <c r="P1756" s="8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42067.876770833333</v>
      </c>
      <c r="T1756" s="11">
        <f t="shared" si="167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62"/>
        <v>120</v>
      </c>
      <c r="P1757" s="8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42252.788900462961</v>
      </c>
      <c r="T1757" s="11">
        <f t="shared" si="167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62"/>
        <v>102.82909090909091</v>
      </c>
      <c r="P1758" s="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42571.167465277773</v>
      </c>
      <c r="T1758" s="11">
        <f t="shared" si="167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62"/>
        <v>115.99999999999999</v>
      </c>
      <c r="P1759" s="8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42733.827349537038</v>
      </c>
      <c r="T1759" s="11">
        <f t="shared" si="167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62"/>
        <v>114.7</v>
      </c>
      <c r="P1760" s="8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42505.955925925926</v>
      </c>
      <c r="T1760" s="11">
        <f t="shared" si="167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62"/>
        <v>106.60000000000001</v>
      </c>
      <c r="P1761" s="8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42068.829039351855</v>
      </c>
      <c r="T1761" s="11">
        <f t="shared" si="167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62"/>
        <v>165.44</v>
      </c>
      <c r="P1762" s="8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42405.67260416667</v>
      </c>
      <c r="T1762" s="11">
        <f t="shared" si="167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62"/>
        <v>155</v>
      </c>
      <c r="P1763" s="8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42209.567824074074</v>
      </c>
      <c r="T1763" s="11">
        <f t="shared" si="167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62"/>
        <v>885</v>
      </c>
      <c r="P1764" s="8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42410.982002314813</v>
      </c>
      <c r="T1764" s="11">
        <f t="shared" si="167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62"/>
        <v>101.90833333333333</v>
      </c>
      <c r="P1765" s="8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42636.868518518517</v>
      </c>
      <c r="T1765" s="11">
        <f t="shared" si="167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62"/>
        <v>19.600000000000001</v>
      </c>
      <c r="P1766" s="8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41825.485868055555</v>
      </c>
      <c r="T1766" s="11">
        <f t="shared" si="167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62"/>
        <v>59.467839999999995</v>
      </c>
      <c r="P1767" s="8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41834.980462962965</v>
      </c>
      <c r="T1767" s="11">
        <f t="shared" si="167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62"/>
        <v>0</v>
      </c>
      <c r="P1768" s="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41855.859814814816</v>
      </c>
      <c r="T1768" s="11">
        <f t="shared" si="167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62"/>
        <v>45.72</v>
      </c>
      <c r="P1769" s="8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41824.658379629633</v>
      </c>
      <c r="T1769" s="11">
        <f t="shared" si="167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62"/>
        <v>3.74</v>
      </c>
      <c r="P1770" s="8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41849.560694444444</v>
      </c>
      <c r="T1770" s="11">
        <f t="shared" si="167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62"/>
        <v>2.7025000000000001</v>
      </c>
      <c r="P1771" s="8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41987.818969907406</v>
      </c>
      <c r="T1771" s="11">
        <f t="shared" si="167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62"/>
        <v>56.51428571428572</v>
      </c>
      <c r="P1772" s="8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41891.780023148152</v>
      </c>
      <c r="T1772" s="11">
        <f t="shared" si="167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62"/>
        <v>21.30952380952381</v>
      </c>
      <c r="P1773" s="8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41905.979629629634</v>
      </c>
      <c r="T1773" s="11">
        <f t="shared" si="167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62"/>
        <v>15.6</v>
      </c>
      <c r="P1774" s="8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41766.718009259261</v>
      </c>
      <c r="T1774" s="11">
        <f t="shared" si="167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62"/>
        <v>6.2566666666666677</v>
      </c>
      <c r="P1775" s="8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41978.760393518518</v>
      </c>
      <c r="T1775" s="11">
        <f t="shared" si="167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62"/>
        <v>45.92</v>
      </c>
      <c r="P1776" s="8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41930.218657407408</v>
      </c>
      <c r="T1776" s="11">
        <f t="shared" si="167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62"/>
        <v>65.101538461538468</v>
      </c>
      <c r="P1777" s="8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41891.976388888892</v>
      </c>
      <c r="T1777" s="11">
        <f t="shared" si="167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62"/>
        <v>6.7</v>
      </c>
      <c r="P1778" s="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41905.95684027778</v>
      </c>
      <c r="T1778" s="11">
        <f t="shared" si="167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62"/>
        <v>13.5625</v>
      </c>
      <c r="P1779" s="8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42025.357094907406</v>
      </c>
      <c r="T1779" s="11">
        <f t="shared" si="167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62"/>
        <v>1.9900000000000002</v>
      </c>
      <c r="P1780" s="8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42045.86336805555</v>
      </c>
      <c r="T1780" s="11">
        <f t="shared" si="167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62"/>
        <v>36.236363636363642</v>
      </c>
      <c r="P1781" s="8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42585.691898148143</v>
      </c>
      <c r="T1781" s="11">
        <f t="shared" si="167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62"/>
        <v>39.743333333333339</v>
      </c>
      <c r="P1782" s="8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42493.600810185191</v>
      </c>
      <c r="T1782" s="11">
        <f t="shared" si="167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62"/>
        <v>25.763636363636365</v>
      </c>
      <c r="P1783" s="8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42597.617418981477</v>
      </c>
      <c r="T1783" s="11">
        <f t="shared" si="167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62"/>
        <v>15.491428571428573</v>
      </c>
      <c r="P1784" s="8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42388.575104166666</v>
      </c>
      <c r="T1784" s="11">
        <f t="shared" si="167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62"/>
        <v>23.692499999999999</v>
      </c>
      <c r="P1785" s="8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42115.949976851851</v>
      </c>
      <c r="T1785" s="11">
        <f t="shared" si="167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62"/>
        <v>39.76</v>
      </c>
      <c r="P1786" s="8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42003.655555555553</v>
      </c>
      <c r="T1786" s="11">
        <f t="shared" si="167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62"/>
        <v>20.220833333333331</v>
      </c>
      <c r="P1787" s="8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41897.134895833333</v>
      </c>
      <c r="T1787" s="11">
        <f t="shared" si="167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62"/>
        <v>47.631578947368418</v>
      </c>
      <c r="P1788" s="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41958.550659722227</v>
      </c>
      <c r="T1788" s="11">
        <f t="shared" si="167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62"/>
        <v>15.329999999999998</v>
      </c>
      <c r="P1789" s="8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42068.65552083333</v>
      </c>
      <c r="T1789" s="11">
        <f t="shared" si="167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62"/>
        <v>1.3818181818181818</v>
      </c>
      <c r="P1790" s="8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41913.94840277778</v>
      </c>
      <c r="T1790" s="11">
        <f t="shared" si="167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62"/>
        <v>0.5</v>
      </c>
      <c r="P1791" s="8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41956.250034722223</v>
      </c>
      <c r="T1791" s="11">
        <f t="shared" si="167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62"/>
        <v>4.957575757575758</v>
      </c>
      <c r="P1792" s="8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42010.674513888895</v>
      </c>
      <c r="T1792" s="11">
        <f t="shared" si="167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62"/>
        <v>3.5666666666666664</v>
      </c>
      <c r="P1793" s="8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41973.740335648152</v>
      </c>
      <c r="T1793" s="11">
        <f t="shared" si="167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62"/>
        <v>61.124000000000002</v>
      </c>
      <c r="P1794" s="8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1">
        <f t="shared" si="166"/>
        <v>42189.031041666662</v>
      </c>
      <c r="T1794" s="11">
        <f t="shared" si="167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68">E1795/D1795*100</f>
        <v>1.3333333333333335</v>
      </c>
      <c r="P1795" s="8">
        <f t="shared" ref="P1795:P1858" si="169">E1795/L1795</f>
        <v>20</v>
      </c>
      <c r="Q1795" t="str">
        <f t="shared" ref="Q1795:Q1858" si="170">LEFT(N1795,FIND("/",N1795)-1)</f>
        <v>photography</v>
      </c>
      <c r="R1795" t="str">
        <f t="shared" ref="R1795:R1858" si="171">RIGHT($N1795,LEN(N1795)-FIND("/",$N1795))</f>
        <v>photobooks</v>
      </c>
      <c r="S1795" s="11">
        <f t="shared" ref="S1795:S1858" si="172">((($J1795/60)/60)/24)+DATE(1970,1,1)</f>
        <v>41940.89166666667</v>
      </c>
      <c r="T1795" s="11">
        <f t="shared" ref="T1795:T1858" si="173">((($I1795/60)/60)/24)+DATE(1970,1,1)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68"/>
        <v>11.077777777777778</v>
      </c>
      <c r="P1796" s="8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42011.551180555558</v>
      </c>
      <c r="T1796" s="11">
        <f t="shared" si="173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68"/>
        <v>38.735714285714288</v>
      </c>
      <c r="P1797" s="8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42628.288668981477</v>
      </c>
      <c r="T1797" s="11">
        <f t="shared" si="173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68"/>
        <v>22.05263157894737</v>
      </c>
      <c r="P1798" s="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42515.439421296294</v>
      </c>
      <c r="T1798" s="11">
        <f t="shared" si="173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68"/>
        <v>67.55</v>
      </c>
      <c r="P1799" s="8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42689.56931712963</v>
      </c>
      <c r="T1799" s="11">
        <f t="shared" si="173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68"/>
        <v>13.637499999999999</v>
      </c>
      <c r="P1800" s="8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42344.32677083333</v>
      </c>
      <c r="T1800" s="11">
        <f t="shared" si="173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68"/>
        <v>1.7457500000000001</v>
      </c>
      <c r="P1801" s="8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41934.842685185184</v>
      </c>
      <c r="T1801" s="11">
        <f t="shared" si="173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68"/>
        <v>20.44963251188932</v>
      </c>
      <c r="P1802" s="8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42623.606134259258</v>
      </c>
      <c r="T1802" s="11">
        <f t="shared" si="173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68"/>
        <v>13.852941176470587</v>
      </c>
      <c r="P1803" s="8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42321.660509259258</v>
      </c>
      <c r="T1803" s="11">
        <f t="shared" si="173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68"/>
        <v>48.485714285714288</v>
      </c>
      <c r="P1804" s="8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42159.47256944445</v>
      </c>
      <c r="T1804" s="11">
        <f t="shared" si="173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68"/>
        <v>30.8</v>
      </c>
      <c r="P1805" s="8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42018.071550925932</v>
      </c>
      <c r="T1805" s="11">
        <f t="shared" si="173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68"/>
        <v>35.174193548387095</v>
      </c>
      <c r="P1806" s="8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42282.678287037037</v>
      </c>
      <c r="T1806" s="11">
        <f t="shared" si="173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68"/>
        <v>36.404444444444444</v>
      </c>
      <c r="P1807" s="8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42247.803912037038</v>
      </c>
      <c r="T1807" s="11">
        <f t="shared" si="173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68"/>
        <v>2.9550000000000001</v>
      </c>
      <c r="P1808" s="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41877.638298611113</v>
      </c>
      <c r="T1808" s="11">
        <f t="shared" si="173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68"/>
        <v>11.06</v>
      </c>
      <c r="P1809" s="8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41880.068437499998</v>
      </c>
      <c r="T1809" s="11">
        <f t="shared" si="173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68"/>
        <v>41.407142857142858</v>
      </c>
      <c r="P1810" s="8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42742.680902777778</v>
      </c>
      <c r="T1810" s="11">
        <f t="shared" si="173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68"/>
        <v>10.857142857142858</v>
      </c>
      <c r="P1811" s="8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42029.907858796301</v>
      </c>
      <c r="T1811" s="11">
        <f t="shared" si="173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68"/>
        <v>3.3333333333333335</v>
      </c>
      <c r="P1812" s="8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41860.91002314815</v>
      </c>
      <c r="T1812" s="11">
        <f t="shared" si="173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68"/>
        <v>7.407407407407407E-2</v>
      </c>
      <c r="P1813" s="8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41876.433680555558</v>
      </c>
      <c r="T1813" s="11">
        <f t="shared" si="173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68"/>
        <v>13.307692307692307</v>
      </c>
      <c r="P1814" s="8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42524.318703703699</v>
      </c>
      <c r="T1814" s="11">
        <f t="shared" si="173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68"/>
        <v>0</v>
      </c>
      <c r="P1815" s="8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41829.889027777775</v>
      </c>
      <c r="T1815" s="11">
        <f t="shared" si="173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68"/>
        <v>49.183333333333337</v>
      </c>
      <c r="P1816" s="8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42033.314074074078</v>
      </c>
      <c r="T1816" s="11">
        <f t="shared" si="173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68"/>
        <v>0</v>
      </c>
      <c r="P1817" s="8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42172.906678240746</v>
      </c>
      <c r="T1817" s="11">
        <f t="shared" si="173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68"/>
        <v>2.036</v>
      </c>
      <c r="P1818" s="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42548.876192129625</v>
      </c>
      <c r="T1818" s="11">
        <f t="shared" si="173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68"/>
        <v>52.327777777777776</v>
      </c>
      <c r="P1819" s="8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42705.662118055552</v>
      </c>
      <c r="T1819" s="11">
        <f t="shared" si="173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68"/>
        <v>0</v>
      </c>
      <c r="P1820" s="8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42067.234375</v>
      </c>
      <c r="T1820" s="11">
        <f t="shared" si="173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68"/>
        <v>2.083333333333333</v>
      </c>
      <c r="P1821" s="8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41820.752268518518</v>
      </c>
      <c r="T1821" s="11">
        <f t="shared" si="173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68"/>
        <v>6.565384615384616</v>
      </c>
      <c r="P1822" s="8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42065.084375000006</v>
      </c>
      <c r="T1822" s="11">
        <f t="shared" si="173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68"/>
        <v>134.88999999999999</v>
      </c>
      <c r="P1823" s="8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1">
        <f t="shared" si="172"/>
        <v>40926.319062499999</v>
      </c>
      <c r="T1823" s="11">
        <f t="shared" si="173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68"/>
        <v>100</v>
      </c>
      <c r="P1824" s="8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2"/>
        <v>41634.797013888885</v>
      </c>
      <c r="T1824" s="11">
        <f t="shared" si="173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68"/>
        <v>115.85714285714286</v>
      </c>
      <c r="P1825" s="8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1">
        <f t="shared" si="172"/>
        <v>41176.684907407405</v>
      </c>
      <c r="T1825" s="11">
        <f t="shared" si="173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68"/>
        <v>100.06666666666666</v>
      </c>
      <c r="P1826" s="8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41626.916284722225</v>
      </c>
      <c r="T1826" s="11">
        <f t="shared" si="173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68"/>
        <v>105.05</v>
      </c>
      <c r="P1827" s="8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41443.83452546296</v>
      </c>
      <c r="T1827" s="11">
        <f t="shared" si="173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68"/>
        <v>101</v>
      </c>
      <c r="P1828" s="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1">
        <f t="shared" si="172"/>
        <v>41657.923807870371</v>
      </c>
      <c r="T1828" s="11">
        <f t="shared" si="173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68"/>
        <v>100.66250000000001</v>
      </c>
      <c r="P1829" s="8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1">
        <f t="shared" si="172"/>
        <v>40555.325937499998</v>
      </c>
      <c r="T1829" s="11">
        <f t="shared" si="173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68"/>
        <v>100.16000000000001</v>
      </c>
      <c r="P1830" s="8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1">
        <f t="shared" si="172"/>
        <v>41736.899652777778</v>
      </c>
      <c r="T1830" s="11">
        <f t="shared" si="173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68"/>
        <v>166.68333333333334</v>
      </c>
      <c r="P1831" s="8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1">
        <f t="shared" si="172"/>
        <v>40516.087627314817</v>
      </c>
      <c r="T1831" s="11">
        <f t="shared" si="173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68"/>
        <v>101.53333333333335</v>
      </c>
      <c r="P1832" s="8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1">
        <f t="shared" si="172"/>
        <v>41664.684108796297</v>
      </c>
      <c r="T1832" s="11">
        <f t="shared" si="173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68"/>
        <v>103</v>
      </c>
      <c r="P1833" s="8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1">
        <f t="shared" si="172"/>
        <v>41026.996099537035</v>
      </c>
      <c r="T1833" s="11">
        <f t="shared" si="173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68"/>
        <v>142.85714285714286</v>
      </c>
      <c r="P1834" s="8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40576.539664351854</v>
      </c>
      <c r="T1834" s="11">
        <f t="shared" si="173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68"/>
        <v>262.5</v>
      </c>
      <c r="P1835" s="8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41303.044016203705</v>
      </c>
      <c r="T1835" s="11">
        <f t="shared" si="173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68"/>
        <v>118.05000000000001</v>
      </c>
      <c r="P1836" s="8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1">
        <f t="shared" si="172"/>
        <v>41988.964062500003</v>
      </c>
      <c r="T1836" s="11">
        <f t="shared" si="173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68"/>
        <v>104</v>
      </c>
      <c r="P1837" s="8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1">
        <f t="shared" si="172"/>
        <v>42430.702210648145</v>
      </c>
      <c r="T1837" s="11">
        <f t="shared" si="173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68"/>
        <v>200.34</v>
      </c>
      <c r="P1838" s="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1">
        <f t="shared" si="172"/>
        <v>41305.809363425928</v>
      </c>
      <c r="T1838" s="11">
        <f t="shared" si="173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68"/>
        <v>306.83333333333331</v>
      </c>
      <c r="P1839" s="8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1">
        <f t="shared" si="172"/>
        <v>40926.047858796301</v>
      </c>
      <c r="T1839" s="11">
        <f t="shared" si="173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68"/>
        <v>100.149</v>
      </c>
      <c r="P1840" s="8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1">
        <f t="shared" si="172"/>
        <v>40788.786539351851</v>
      </c>
      <c r="T1840" s="11">
        <f t="shared" si="173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68"/>
        <v>205.29999999999998</v>
      </c>
      <c r="P1841" s="8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1">
        <f t="shared" si="172"/>
        <v>42614.722013888888</v>
      </c>
      <c r="T1841" s="11">
        <f t="shared" si="173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68"/>
        <v>108.88888888888889</v>
      </c>
      <c r="P1842" s="8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1">
        <f t="shared" si="172"/>
        <v>41382.096180555556</v>
      </c>
      <c r="T1842" s="11">
        <f t="shared" si="173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68"/>
        <v>101.75</v>
      </c>
      <c r="P1843" s="8">
        <f t="shared" si="169"/>
        <v>50.875</v>
      </c>
      <c r="Q1843" t="str">
        <f t="shared" si="170"/>
        <v>music</v>
      </c>
      <c r="R1843" t="str">
        <f t="shared" si="171"/>
        <v>rock</v>
      </c>
      <c r="S1843" s="11">
        <f t="shared" si="172"/>
        <v>41745.84542824074</v>
      </c>
      <c r="T1843" s="11">
        <f t="shared" si="173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68"/>
        <v>125.25</v>
      </c>
      <c r="P1844" s="8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1">
        <f t="shared" si="172"/>
        <v>42031.631724537037</v>
      </c>
      <c r="T1844" s="11">
        <f t="shared" si="173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68"/>
        <v>124.0061</v>
      </c>
      <c r="P1845" s="8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1">
        <f t="shared" si="172"/>
        <v>40564.994837962964</v>
      </c>
      <c r="T1845" s="11">
        <f t="shared" si="173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68"/>
        <v>101.4</v>
      </c>
      <c r="P1846" s="8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40666.973541666666</v>
      </c>
      <c r="T1846" s="11">
        <f t="shared" si="173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68"/>
        <v>100</v>
      </c>
      <c r="P1847" s="8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2"/>
        <v>42523.333310185189</v>
      </c>
      <c r="T1847" s="11">
        <f t="shared" si="173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68"/>
        <v>137.92666666666668</v>
      </c>
      <c r="P1848" s="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1">
        <f t="shared" si="172"/>
        <v>41228.650196759263</v>
      </c>
      <c r="T1848" s="11">
        <f t="shared" si="173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68"/>
        <v>120.88000000000001</v>
      </c>
      <c r="P1849" s="8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1">
        <f t="shared" si="172"/>
        <v>42094.236481481479</v>
      </c>
      <c r="T1849" s="11">
        <f t="shared" si="173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68"/>
        <v>107.36666666666667</v>
      </c>
      <c r="P1850" s="8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1">
        <f t="shared" si="172"/>
        <v>40691.788055555553</v>
      </c>
      <c r="T1850" s="11">
        <f t="shared" si="173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68"/>
        <v>100.33333333333334</v>
      </c>
      <c r="P1851" s="8">
        <f t="shared" si="169"/>
        <v>37.625</v>
      </c>
      <c r="Q1851" t="str">
        <f t="shared" si="170"/>
        <v>music</v>
      </c>
      <c r="R1851" t="str">
        <f t="shared" si="171"/>
        <v>rock</v>
      </c>
      <c r="S1851" s="11">
        <f t="shared" si="172"/>
        <v>41169.845590277779</v>
      </c>
      <c r="T1851" s="11">
        <f t="shared" si="173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68"/>
        <v>101.52222222222223</v>
      </c>
      <c r="P1852" s="8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1">
        <f t="shared" si="172"/>
        <v>41800.959490740745</v>
      </c>
      <c r="T1852" s="11">
        <f t="shared" si="173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68"/>
        <v>100.07692307692308</v>
      </c>
      <c r="P1853" s="8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1">
        <f t="shared" si="172"/>
        <v>41827.906689814816</v>
      </c>
      <c r="T1853" s="11">
        <f t="shared" si="173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68"/>
        <v>116.96666666666667</v>
      </c>
      <c r="P1854" s="8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1">
        <f t="shared" si="172"/>
        <v>42081.77143518519</v>
      </c>
      <c r="T1854" s="11">
        <f t="shared" si="173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68"/>
        <v>101.875</v>
      </c>
      <c r="P1855" s="8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1">
        <f t="shared" si="172"/>
        <v>41177.060381944444</v>
      </c>
      <c r="T1855" s="11">
        <f t="shared" si="173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68"/>
        <v>102.12366666666665</v>
      </c>
      <c r="P1856" s="8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1">
        <f t="shared" si="172"/>
        <v>41388.021261574075</v>
      </c>
      <c r="T1856" s="11">
        <f t="shared" si="173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68"/>
        <v>154.05897142857143</v>
      </c>
      <c r="P1857" s="8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1">
        <f t="shared" si="172"/>
        <v>41600.538657407407</v>
      </c>
      <c r="T1857" s="11">
        <f t="shared" si="173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68"/>
        <v>101.25</v>
      </c>
      <c r="P1858" s="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1">
        <f t="shared" si="172"/>
        <v>41817.854999999996</v>
      </c>
      <c r="T1858" s="11">
        <f t="shared" si="173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74">E1859/D1859*100</f>
        <v>100</v>
      </c>
      <c r="P1859" s="8">
        <f t="shared" ref="P1859:P1922" si="175">E1859/L1859</f>
        <v>136.36363636363637</v>
      </c>
      <c r="Q1859" t="str">
        <f t="shared" ref="Q1859:Q1922" si="176">LEFT(N1859,FIND("/",N1859)-1)</f>
        <v>music</v>
      </c>
      <c r="R1859" t="str">
        <f t="shared" ref="R1859:R1922" si="177">RIGHT($N1859,LEN(N1859)-FIND("/",$N1859))</f>
        <v>rock</v>
      </c>
      <c r="S1859" s="11">
        <f t="shared" ref="S1859:S1922" si="178">((($J1859/60)/60)/24)+DATE(1970,1,1)</f>
        <v>41864.76866898148</v>
      </c>
      <c r="T1859" s="11">
        <f t="shared" ref="T1859:T1922" si="179">((($I1859/60)/60)/24)+DATE(1970,1,1)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74"/>
        <v>108.74800874800874</v>
      </c>
      <c r="P1860" s="8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si="178"/>
        <v>40833.200474537036</v>
      </c>
      <c r="T1860" s="11">
        <f t="shared" si="17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74"/>
        <v>131.83333333333334</v>
      </c>
      <c r="P1861" s="8">
        <f t="shared" si="175"/>
        <v>70.625</v>
      </c>
      <c r="Q1861" t="str">
        <f t="shared" si="176"/>
        <v>music</v>
      </c>
      <c r="R1861" t="str">
        <f t="shared" si="177"/>
        <v>rock</v>
      </c>
      <c r="S1861" s="11">
        <f t="shared" si="178"/>
        <v>40778.770011574074</v>
      </c>
      <c r="T1861" s="11">
        <f t="shared" si="17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74"/>
        <v>133.46666666666667</v>
      </c>
      <c r="P1862" s="8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8"/>
        <v>41655.709305555552</v>
      </c>
      <c r="T1862" s="11">
        <f t="shared" si="17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74"/>
        <v>0</v>
      </c>
      <c r="P1863" s="8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42000.300243055557</v>
      </c>
      <c r="T1863" s="11">
        <f t="shared" si="17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74"/>
        <v>8.0833333333333321</v>
      </c>
      <c r="P1864" s="8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42755.492754629624</v>
      </c>
      <c r="T1864" s="11">
        <f t="shared" si="17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74"/>
        <v>0.4</v>
      </c>
      <c r="P1865" s="8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41772.797280092593</v>
      </c>
      <c r="T1865" s="11">
        <f t="shared" si="17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74"/>
        <v>42.892307692307689</v>
      </c>
      <c r="P1866" s="8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41733.716435185182</v>
      </c>
      <c r="T1866" s="11">
        <f t="shared" si="17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74"/>
        <v>3.6363636363636364E-3</v>
      </c>
      <c r="P1867" s="8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42645.367442129631</v>
      </c>
      <c r="T1867" s="11">
        <f t="shared" si="17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74"/>
        <v>0.5</v>
      </c>
      <c r="P1868" s="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42742.246493055558</v>
      </c>
      <c r="T1868" s="11">
        <f t="shared" si="17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74"/>
        <v>0.05</v>
      </c>
      <c r="P1869" s="8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42649.924907407403</v>
      </c>
      <c r="T1869" s="11">
        <f t="shared" si="17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74"/>
        <v>4.8680000000000003</v>
      </c>
      <c r="P1870" s="8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42328.779224537036</v>
      </c>
      <c r="T1870" s="11">
        <f t="shared" si="17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74"/>
        <v>0</v>
      </c>
      <c r="P1871" s="8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42709.002881944441</v>
      </c>
      <c r="T1871" s="11">
        <f t="shared" si="17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74"/>
        <v>10.314285714285715</v>
      </c>
      <c r="P1872" s="8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42371.355729166666</v>
      </c>
      <c r="T1872" s="11">
        <f t="shared" si="17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74"/>
        <v>71.784615384615378</v>
      </c>
      <c r="P1873" s="8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41923.783576388887</v>
      </c>
      <c r="T1873" s="11">
        <f t="shared" si="17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74"/>
        <v>1.06</v>
      </c>
      <c r="P1874" s="8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42155.129652777774</v>
      </c>
      <c r="T1874" s="11">
        <f t="shared" si="17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74"/>
        <v>0.44999999999999996</v>
      </c>
      <c r="P1875" s="8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42164.615856481483</v>
      </c>
      <c r="T1875" s="11">
        <f t="shared" si="17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74"/>
        <v>1.6250000000000001E-2</v>
      </c>
      <c r="P1876" s="8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42529.969131944439</v>
      </c>
      <c r="T1876" s="11">
        <f t="shared" si="17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74"/>
        <v>0.51</v>
      </c>
      <c r="P1877" s="8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42528.899398148147</v>
      </c>
      <c r="T1877" s="11">
        <f t="shared" si="17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74"/>
        <v>0</v>
      </c>
      <c r="P1878" s="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41776.284780092588</v>
      </c>
      <c r="T1878" s="11">
        <f t="shared" si="17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74"/>
        <v>0</v>
      </c>
      <c r="P1879" s="8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42035.029224537036</v>
      </c>
      <c r="T1879" s="11">
        <f t="shared" si="17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74"/>
        <v>0</v>
      </c>
      <c r="P1880" s="8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41773.008738425924</v>
      </c>
      <c r="T1880" s="11">
        <f t="shared" si="17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74"/>
        <v>0.12</v>
      </c>
      <c r="P1881" s="8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42413.649641203709</v>
      </c>
      <c r="T1881" s="11">
        <f t="shared" si="17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74"/>
        <v>20.080000000000002</v>
      </c>
      <c r="P1882" s="8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42430.566898148143</v>
      </c>
      <c r="T1882" s="11">
        <f t="shared" si="17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74"/>
        <v>172.68449999999999</v>
      </c>
      <c r="P1883" s="8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42043.152650462958</v>
      </c>
      <c r="T1883" s="11">
        <f t="shared" si="17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74"/>
        <v>100.8955223880597</v>
      </c>
      <c r="P1884" s="8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41067.949212962965</v>
      </c>
      <c r="T1884" s="11">
        <f t="shared" si="17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74"/>
        <v>104.8048048048048</v>
      </c>
      <c r="P1885" s="8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1">
        <f t="shared" si="178"/>
        <v>40977.948009259257</v>
      </c>
      <c r="T1885" s="11">
        <f t="shared" si="17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74"/>
        <v>135.1</v>
      </c>
      <c r="P1886" s="8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41205.198321759257</v>
      </c>
      <c r="T1886" s="11">
        <f t="shared" si="17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74"/>
        <v>116.32786885245903</v>
      </c>
      <c r="P1887" s="8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41099.093865740739</v>
      </c>
      <c r="T1887" s="11">
        <f t="shared" si="17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74"/>
        <v>102.08333333333333</v>
      </c>
      <c r="P1888" s="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41925.906689814816</v>
      </c>
      <c r="T1888" s="11">
        <f t="shared" si="17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74"/>
        <v>111.16666666666666</v>
      </c>
      <c r="P1889" s="8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42323.800138888888</v>
      </c>
      <c r="T1889" s="11">
        <f t="shared" si="17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74"/>
        <v>166.08</v>
      </c>
      <c r="P1890" s="8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40299.239953703705</v>
      </c>
      <c r="T1890" s="11">
        <f t="shared" si="17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74"/>
        <v>106.60000000000001</v>
      </c>
      <c r="P1891" s="8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41299.793356481481</v>
      </c>
      <c r="T1891" s="11">
        <f t="shared" si="17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74"/>
        <v>144.58441666666667</v>
      </c>
      <c r="P1892" s="8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41228.786203703705</v>
      </c>
      <c r="T1892" s="11">
        <f t="shared" si="17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74"/>
        <v>105.55000000000001</v>
      </c>
      <c r="P1893" s="8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40335.798078703701</v>
      </c>
      <c r="T1893" s="11">
        <f t="shared" si="17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74"/>
        <v>136.60000000000002</v>
      </c>
      <c r="P1894" s="8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40671.637511574074</v>
      </c>
      <c r="T1894" s="11">
        <f t="shared" si="17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74"/>
        <v>104</v>
      </c>
      <c r="P1895" s="8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40632.94195601852</v>
      </c>
      <c r="T1895" s="11">
        <f t="shared" si="17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74"/>
        <v>114.5</v>
      </c>
      <c r="P1896" s="8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40920.904895833337</v>
      </c>
      <c r="T1896" s="11">
        <f t="shared" si="17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74"/>
        <v>101.71957671957672</v>
      </c>
      <c r="P1897" s="8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42267.746782407412</v>
      </c>
      <c r="T1897" s="11">
        <f t="shared" si="17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74"/>
        <v>123.94678492239468</v>
      </c>
      <c r="P1898" s="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40981.710243055553</v>
      </c>
      <c r="T1898" s="11">
        <f t="shared" si="17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74"/>
        <v>102.45669291338582</v>
      </c>
      <c r="P1899" s="8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41680.583402777782</v>
      </c>
      <c r="T1899" s="11">
        <f t="shared" si="17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74"/>
        <v>144.5</v>
      </c>
      <c r="P1900" s="8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42366.192974537036</v>
      </c>
      <c r="T1900" s="11">
        <f t="shared" si="17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74"/>
        <v>133.33333333333331</v>
      </c>
      <c r="P1901" s="8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42058.941736111112</v>
      </c>
      <c r="T1901" s="11">
        <f t="shared" si="17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74"/>
        <v>109.3644</v>
      </c>
      <c r="P1902" s="8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41160.871886574074</v>
      </c>
      <c r="T1902" s="11">
        <f t="shared" si="17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74"/>
        <v>2.6969696969696968</v>
      </c>
      <c r="P1903" s="8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42116.54315972222</v>
      </c>
      <c r="T1903" s="11">
        <f t="shared" si="17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74"/>
        <v>1.2</v>
      </c>
      <c r="P1904" s="8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42037.789895833332</v>
      </c>
      <c r="T1904" s="11">
        <f t="shared" si="17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74"/>
        <v>46.6</v>
      </c>
      <c r="P1905" s="8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42702.770729166667</v>
      </c>
      <c r="T1905" s="11">
        <f t="shared" si="17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74"/>
        <v>0.1</v>
      </c>
      <c r="P1906" s="8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42326.685428240744</v>
      </c>
      <c r="T1906" s="11">
        <f t="shared" si="17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74"/>
        <v>0.16800000000000001</v>
      </c>
      <c r="P1907" s="8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41859.925856481481</v>
      </c>
      <c r="T1907" s="11">
        <f t="shared" si="17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74"/>
        <v>42.76</v>
      </c>
      <c r="P1908" s="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42514.671099537038</v>
      </c>
      <c r="T1908" s="11">
        <f t="shared" si="17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74"/>
        <v>0.28333333333333333</v>
      </c>
      <c r="P1909" s="8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41767.587094907409</v>
      </c>
      <c r="T1909" s="11">
        <f t="shared" si="17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74"/>
        <v>1.7319999999999998</v>
      </c>
      <c r="P1910" s="8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42703.917824074073</v>
      </c>
      <c r="T1910" s="11">
        <f t="shared" si="17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74"/>
        <v>14.111428571428572</v>
      </c>
      <c r="P1911" s="8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41905.429155092592</v>
      </c>
      <c r="T1911" s="11">
        <f t="shared" si="17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74"/>
        <v>39.395294117647055</v>
      </c>
      <c r="P1912" s="8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42264.963159722218</v>
      </c>
      <c r="T1912" s="11">
        <f t="shared" si="17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74"/>
        <v>2.3529411764705882E-2</v>
      </c>
      <c r="P1913" s="8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41830.033958333333</v>
      </c>
      <c r="T1913" s="11">
        <f t="shared" si="17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74"/>
        <v>59.3</v>
      </c>
      <c r="P1914" s="8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42129.226388888885</v>
      </c>
      <c r="T1914" s="11">
        <f t="shared" si="17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74"/>
        <v>1.3270833333333334</v>
      </c>
      <c r="P1915" s="8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41890.511319444442</v>
      </c>
      <c r="T1915" s="11">
        <f t="shared" si="17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74"/>
        <v>9.0090090090090094</v>
      </c>
      <c r="P1916" s="8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41929.174456018518</v>
      </c>
      <c r="T1916" s="11">
        <f t="shared" si="17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74"/>
        <v>1.6</v>
      </c>
      <c r="P1917" s="8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41864.04886574074</v>
      </c>
      <c r="T1917" s="11">
        <f t="shared" si="17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74"/>
        <v>0.51</v>
      </c>
      <c r="P1918" s="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42656.717303240745</v>
      </c>
      <c r="T1918" s="11">
        <f t="shared" si="17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74"/>
        <v>52.570512820512818</v>
      </c>
      <c r="P1919" s="8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42746.270057870366</v>
      </c>
      <c r="T1919" s="11">
        <f t="shared" si="17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74"/>
        <v>1.04</v>
      </c>
      <c r="P1920" s="8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41828.789942129632</v>
      </c>
      <c r="T1920" s="11">
        <f t="shared" si="17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74"/>
        <v>47.4</v>
      </c>
      <c r="P1921" s="8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42113.875567129624</v>
      </c>
      <c r="T1921" s="11">
        <f t="shared" si="17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74"/>
        <v>43.03</v>
      </c>
      <c r="P1922" s="8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1">
        <f t="shared" si="178"/>
        <v>42270.875706018516</v>
      </c>
      <c r="T1922" s="11">
        <f t="shared" si="17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80">E1923/D1923*100</f>
        <v>136.80000000000001</v>
      </c>
      <c r="P1923" s="8">
        <f t="shared" ref="P1923:P1986" si="181">E1923/L1923</f>
        <v>54</v>
      </c>
      <c r="Q1923" t="str">
        <f t="shared" ref="Q1923:Q1986" si="182">LEFT(N1923,FIND("/",N1923)-1)</f>
        <v>music</v>
      </c>
      <c r="R1923" t="str">
        <f t="shared" ref="R1923:R1986" si="183">RIGHT($N1923,LEN(N1923)-FIND("/",$N1923))</f>
        <v>indie rock</v>
      </c>
      <c r="S1923" s="11">
        <f t="shared" ref="S1923:S1986" si="184">((($J1923/60)/60)/24)+DATE(1970,1,1)</f>
        <v>41074.221562500003</v>
      </c>
      <c r="T1923" s="11">
        <f t="shared" ref="T1923:T1986" si="185">((($I1923/60)/60)/24)+DATE(1970,1,1)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80"/>
        <v>115.55</v>
      </c>
      <c r="P1924" s="8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41590.255868055552</v>
      </c>
      <c r="T1924" s="11">
        <f t="shared" si="185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80"/>
        <v>240.79999999999998</v>
      </c>
      <c r="P1925" s="8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40772.848749999997</v>
      </c>
      <c r="T1925" s="11">
        <f t="shared" si="185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80"/>
        <v>114.39999999999999</v>
      </c>
      <c r="P1926" s="8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41626.761053240742</v>
      </c>
      <c r="T1926" s="11">
        <f t="shared" si="185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80"/>
        <v>110.33333333333333</v>
      </c>
      <c r="P1927" s="8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41535.90148148148</v>
      </c>
      <c r="T1927" s="11">
        <f t="shared" si="185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80"/>
        <v>195.37933333333334</v>
      </c>
      <c r="P1928" s="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40456.954351851848</v>
      </c>
      <c r="T1928" s="11">
        <f t="shared" si="185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80"/>
        <v>103.33333333333334</v>
      </c>
      <c r="P1929" s="8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40960.861562500002</v>
      </c>
      <c r="T1929" s="11">
        <f t="shared" si="185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80"/>
        <v>103.1372549019608</v>
      </c>
      <c r="P1930" s="8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41371.648078703707</v>
      </c>
      <c r="T1930" s="11">
        <f t="shared" si="185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80"/>
        <v>100.3125</v>
      </c>
      <c r="P1931" s="8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40687.021597222221</v>
      </c>
      <c r="T1931" s="11">
        <f t="shared" si="185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80"/>
        <v>127</v>
      </c>
      <c r="P1932" s="8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41402.558819444443</v>
      </c>
      <c r="T1932" s="11">
        <f t="shared" si="185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80"/>
        <v>120.601</v>
      </c>
      <c r="P1933" s="8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41037.892465277779</v>
      </c>
      <c r="T1933" s="11">
        <f t="shared" si="185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80"/>
        <v>106.99047619047619</v>
      </c>
      <c r="P1934" s="8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40911.809872685182</v>
      </c>
      <c r="T1934" s="11">
        <f t="shared" si="185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80"/>
        <v>172.43333333333334</v>
      </c>
      <c r="P1935" s="8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41879.130868055552</v>
      </c>
      <c r="T1935" s="11">
        <f t="shared" si="185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80"/>
        <v>123.61999999999999</v>
      </c>
      <c r="P1936" s="8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40865.867141203707</v>
      </c>
      <c r="T1936" s="11">
        <f t="shared" si="185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80"/>
        <v>108.4</v>
      </c>
      <c r="P1937" s="8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41773.932534722226</v>
      </c>
      <c r="T1937" s="11">
        <f t="shared" si="185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80"/>
        <v>116.52013333333333</v>
      </c>
      <c r="P1938" s="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40852.889699074076</v>
      </c>
      <c r="T1938" s="11">
        <f t="shared" si="185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80"/>
        <v>187.245</v>
      </c>
      <c r="P1939" s="8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41059.118993055556</v>
      </c>
      <c r="T1939" s="11">
        <f t="shared" si="185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80"/>
        <v>115.93333333333334</v>
      </c>
      <c r="P1940" s="8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41426.259618055556</v>
      </c>
      <c r="T1940" s="11">
        <f t="shared" si="185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80"/>
        <v>110.7</v>
      </c>
      <c r="P1941" s="8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41313.985046296293</v>
      </c>
      <c r="T1941" s="11">
        <f t="shared" si="185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80"/>
        <v>170.92307692307693</v>
      </c>
      <c r="P1942" s="8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40670.507326388892</v>
      </c>
      <c r="T1942" s="11">
        <f t="shared" si="185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80"/>
        <v>126.11835600000001</v>
      </c>
      <c r="P1943" s="8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41744.290868055556</v>
      </c>
      <c r="T1943" s="11">
        <f t="shared" si="185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80"/>
        <v>138.44033333333334</v>
      </c>
      <c r="P1944" s="8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40638.828009259261</v>
      </c>
      <c r="T1944" s="11">
        <f t="shared" si="185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80"/>
        <v>1705.2499999999998</v>
      </c>
      <c r="P1945" s="8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42548.269861111112</v>
      </c>
      <c r="T1945" s="11">
        <f t="shared" si="185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80"/>
        <v>788.05550000000005</v>
      </c>
      <c r="P1946" s="8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41730.584374999999</v>
      </c>
      <c r="T1946" s="11">
        <f t="shared" si="185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80"/>
        <v>348.01799999999997</v>
      </c>
      <c r="P1947" s="8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42157.251828703709</v>
      </c>
      <c r="T1947" s="11">
        <f t="shared" si="185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80"/>
        <v>149.74666666666667</v>
      </c>
      <c r="P1948" s="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41689.150011574071</v>
      </c>
      <c r="T1948" s="11">
        <f t="shared" si="185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80"/>
        <v>100.63375000000001</v>
      </c>
      <c r="P1949" s="8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40102.918055555558</v>
      </c>
      <c r="T1949" s="11">
        <f t="shared" si="185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80"/>
        <v>800.21100000000001</v>
      </c>
      <c r="P1950" s="8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42473.604270833333</v>
      </c>
      <c r="T1950" s="11">
        <f t="shared" si="185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80"/>
        <v>106.00260000000002</v>
      </c>
      <c r="P1951" s="8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41800.423043981478</v>
      </c>
      <c r="T1951" s="11">
        <f t="shared" si="185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80"/>
        <v>200.51866666666669</v>
      </c>
      <c r="P1952" s="8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40624.181400462963</v>
      </c>
      <c r="T1952" s="11">
        <f t="shared" si="185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80"/>
        <v>212.44399999999999</v>
      </c>
      <c r="P1953" s="8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42651.420567129629</v>
      </c>
      <c r="T1953" s="11">
        <f t="shared" si="185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80"/>
        <v>198.47237142857145</v>
      </c>
      <c r="P1954" s="8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41526.60665509259</v>
      </c>
      <c r="T1954" s="11">
        <f t="shared" si="185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80"/>
        <v>225.94666666666666</v>
      </c>
      <c r="P1955" s="8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40941.199826388889</v>
      </c>
      <c r="T1955" s="11">
        <f t="shared" si="185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80"/>
        <v>698.94800000000009</v>
      </c>
      <c r="P1956" s="8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42394.580740740741</v>
      </c>
      <c r="T1956" s="11">
        <f t="shared" si="185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80"/>
        <v>398.59528571428569</v>
      </c>
      <c r="P1957" s="8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41020.271770833337</v>
      </c>
      <c r="T1957" s="11">
        <f t="shared" si="185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80"/>
        <v>294.0333333333333</v>
      </c>
      <c r="P1958" s="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42067.923668981486</v>
      </c>
      <c r="T1958" s="11">
        <f t="shared" si="185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80"/>
        <v>167.50470000000001</v>
      </c>
      <c r="P1959" s="8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41179.098530092589</v>
      </c>
      <c r="T1959" s="11">
        <f t="shared" si="185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80"/>
        <v>1435.5717142857143</v>
      </c>
      <c r="P1960" s="8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41326.987974537034</v>
      </c>
      <c r="T1960" s="11">
        <f t="shared" si="185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80"/>
        <v>156.73439999999999</v>
      </c>
      <c r="P1961" s="8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41871.845601851855</v>
      </c>
      <c r="T1961" s="11">
        <f t="shared" si="185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80"/>
        <v>117.90285714285716</v>
      </c>
      <c r="P1962" s="8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41964.362743055557</v>
      </c>
      <c r="T1962" s="11">
        <f t="shared" si="185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80"/>
        <v>1105.3811999999998</v>
      </c>
      <c r="P1963" s="8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41148.194641203707</v>
      </c>
      <c r="T1963" s="11">
        <f t="shared" si="185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80"/>
        <v>192.92499999999998</v>
      </c>
      <c r="P1964" s="8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41742.780509259261</v>
      </c>
      <c r="T1964" s="11">
        <f t="shared" si="185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80"/>
        <v>126.8842105263158</v>
      </c>
      <c r="P1965" s="8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41863.429791666669</v>
      </c>
      <c r="T1965" s="11">
        <f t="shared" si="185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80"/>
        <v>259.57748878923763</v>
      </c>
      <c r="P1966" s="8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42452.272824074069</v>
      </c>
      <c r="T1966" s="11">
        <f t="shared" si="185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80"/>
        <v>262.27999999999997</v>
      </c>
      <c r="P1967" s="8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40898.089236111111</v>
      </c>
      <c r="T1967" s="11">
        <f t="shared" si="185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80"/>
        <v>206.74309000000002</v>
      </c>
      <c r="P1968" s="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41835.540486111109</v>
      </c>
      <c r="T1968" s="11">
        <f t="shared" si="185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80"/>
        <v>370.13</v>
      </c>
      <c r="P1969" s="8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41730.663530092592</v>
      </c>
      <c r="T1969" s="11">
        <f t="shared" si="185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80"/>
        <v>284.96600000000001</v>
      </c>
      <c r="P1970" s="8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42676.586979166663</v>
      </c>
      <c r="T1970" s="11">
        <f t="shared" si="185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80"/>
        <v>579.08000000000004</v>
      </c>
      <c r="P1971" s="8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42557.792453703703</v>
      </c>
      <c r="T1971" s="11">
        <f t="shared" si="185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80"/>
        <v>1131.8</v>
      </c>
      <c r="P1972" s="8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41324.193298611113</v>
      </c>
      <c r="T1972" s="11">
        <f t="shared" si="185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80"/>
        <v>263.02771750000005</v>
      </c>
      <c r="P1973" s="8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41561.500706018516</v>
      </c>
      <c r="T1973" s="11">
        <f t="shared" si="185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80"/>
        <v>674.48</v>
      </c>
      <c r="P1974" s="8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41201.012083333335</v>
      </c>
      <c r="T1974" s="11">
        <f t="shared" si="185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80"/>
        <v>256.83081313131316</v>
      </c>
      <c r="P1975" s="8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42549.722962962958</v>
      </c>
      <c r="T1975" s="11">
        <f t="shared" si="185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80"/>
        <v>375.49599999999998</v>
      </c>
      <c r="P1976" s="8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41445.334131944444</v>
      </c>
      <c r="T1976" s="11">
        <f t="shared" si="185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80"/>
        <v>208.70837499999996</v>
      </c>
      <c r="P1977" s="8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41313.755219907405</v>
      </c>
      <c r="T1977" s="11">
        <f t="shared" si="185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80"/>
        <v>346.6</v>
      </c>
      <c r="P1978" s="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41438.899594907409</v>
      </c>
      <c r="T1978" s="11">
        <f t="shared" si="185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80"/>
        <v>402.33</v>
      </c>
      <c r="P1979" s="8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42311.216898148152</v>
      </c>
      <c r="T1979" s="11">
        <f t="shared" si="185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80"/>
        <v>1026.8451399999999</v>
      </c>
      <c r="P1980" s="8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41039.225601851853</v>
      </c>
      <c r="T1980" s="11">
        <f t="shared" si="185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80"/>
        <v>114.901155</v>
      </c>
      <c r="P1981" s="8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42290.460023148145</v>
      </c>
      <c r="T1981" s="11">
        <f t="shared" si="185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80"/>
        <v>354.82402000000002</v>
      </c>
      <c r="P1982" s="8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42423.542384259257</v>
      </c>
      <c r="T1982" s="11">
        <f t="shared" si="185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80"/>
        <v>5.08</v>
      </c>
      <c r="P1983" s="8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41799.725289351853</v>
      </c>
      <c r="T1983" s="11">
        <f t="shared" si="185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80"/>
        <v>0</v>
      </c>
      <c r="P1984" s="8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42678.586655092593</v>
      </c>
      <c r="T1984" s="11">
        <f t="shared" si="185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80"/>
        <v>4.3</v>
      </c>
      <c r="P1985" s="8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42593.011782407411</v>
      </c>
      <c r="T1985" s="11">
        <f t="shared" si="185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80"/>
        <v>21.146666666666665</v>
      </c>
      <c r="P1986" s="8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1">
        <f t="shared" si="184"/>
        <v>41913.790289351848</v>
      </c>
      <c r="T1986" s="11">
        <f t="shared" si="185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86">E1987/D1987*100</f>
        <v>3.1875</v>
      </c>
      <c r="P1987" s="8">
        <f t="shared" ref="P1987:P2050" si="187">E1987/L1987</f>
        <v>12.75</v>
      </c>
      <c r="Q1987" t="str">
        <f t="shared" ref="Q1987:Q2050" si="188">LEFT(N1987,FIND("/",N1987)-1)</f>
        <v>photography</v>
      </c>
      <c r="R1987" t="str">
        <f t="shared" ref="R1987:R2050" si="189">RIGHT($N1987,LEN(N1987)-FIND("/",$N1987))</f>
        <v>people</v>
      </c>
      <c r="S1987" s="11">
        <f t="shared" ref="S1987:S2050" si="190">((($J1987/60)/60)/24)+DATE(1970,1,1)</f>
        <v>42555.698738425926</v>
      </c>
      <c r="T1987" s="11">
        <f t="shared" ref="T1987:T2050" si="191">((($I1987/60)/60)/24)+DATE(1970,1,1)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86"/>
        <v>0.05</v>
      </c>
      <c r="P1988" s="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42413.433831018512</v>
      </c>
      <c r="T1988" s="11">
        <f t="shared" si="191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86"/>
        <v>42.472727272727276</v>
      </c>
      <c r="P1989" s="8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42034.639768518522</v>
      </c>
      <c r="T1989" s="11">
        <f t="shared" si="191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86"/>
        <v>0.41666666666666669</v>
      </c>
      <c r="P1990" s="8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42206.763217592597</v>
      </c>
      <c r="T1990" s="11">
        <f t="shared" si="191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86"/>
        <v>1</v>
      </c>
      <c r="P1991" s="8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42685.680648148147</v>
      </c>
      <c r="T1991" s="11">
        <f t="shared" si="191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86"/>
        <v>16.966666666666665</v>
      </c>
      <c r="P1992" s="8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42398.195972222224</v>
      </c>
      <c r="T1992" s="11">
        <f t="shared" si="191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86"/>
        <v>7.0000000000000009</v>
      </c>
      <c r="P1993" s="8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42167.89335648148</v>
      </c>
      <c r="T1993" s="11">
        <f t="shared" si="191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86"/>
        <v>0.13333333333333333</v>
      </c>
      <c r="P1994" s="8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42023.143414351856</v>
      </c>
      <c r="T1994" s="11">
        <f t="shared" si="191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86"/>
        <v>0</v>
      </c>
      <c r="P1995" s="8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42329.58839120371</v>
      </c>
      <c r="T1995" s="11">
        <f t="shared" si="191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86"/>
        <v>0</v>
      </c>
      <c r="P1996" s="8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42651.006273148145</v>
      </c>
      <c r="T1996" s="11">
        <f t="shared" si="191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86"/>
        <v>7.8</v>
      </c>
      <c r="P1997" s="8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42181.902037037042</v>
      </c>
      <c r="T1997" s="11">
        <f t="shared" si="191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86"/>
        <v>0</v>
      </c>
      <c r="P1998" s="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41800.819571759261</v>
      </c>
      <c r="T1998" s="11">
        <f t="shared" si="191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86"/>
        <v>0</v>
      </c>
      <c r="P1999" s="8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41847.930694444447</v>
      </c>
      <c r="T1999" s="11">
        <f t="shared" si="191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86"/>
        <v>26.200000000000003</v>
      </c>
      <c r="P2000" s="8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41807.118495370371</v>
      </c>
      <c r="T2000" s="11">
        <f t="shared" si="191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86"/>
        <v>0.76129032258064511</v>
      </c>
      <c r="P2001" s="8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41926.482731481483</v>
      </c>
      <c r="T2001" s="11">
        <f t="shared" si="191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86"/>
        <v>12.5</v>
      </c>
      <c r="P2002" s="8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42345.951539351852</v>
      </c>
      <c r="T2002" s="11">
        <f t="shared" si="191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86"/>
        <v>382.12909090909091</v>
      </c>
      <c r="P2003" s="8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42136.209675925929</v>
      </c>
      <c r="T2003" s="11">
        <f t="shared" si="191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86"/>
        <v>216.79422000000002</v>
      </c>
      <c r="P2004" s="8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42728.71230324074</v>
      </c>
      <c r="T2004" s="11">
        <f t="shared" si="191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86"/>
        <v>312</v>
      </c>
      <c r="P2005" s="8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40347.125601851854</v>
      </c>
      <c r="T2005" s="11">
        <f t="shared" si="191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86"/>
        <v>234.42048</v>
      </c>
      <c r="P2006" s="8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41800.604895833334</v>
      </c>
      <c r="T2006" s="11">
        <f t="shared" si="191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86"/>
        <v>123.68010000000001</v>
      </c>
      <c r="P2007" s="8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41535.812708333331</v>
      </c>
      <c r="T2007" s="11">
        <f t="shared" si="191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86"/>
        <v>247.84</v>
      </c>
      <c r="P2008" s="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41941.500520833331</v>
      </c>
      <c r="T2008" s="11">
        <f t="shared" si="191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86"/>
        <v>115.7092</v>
      </c>
      <c r="P2009" s="8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40347.837800925925</v>
      </c>
      <c r="T2009" s="11">
        <f t="shared" si="191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86"/>
        <v>117.07484768810599</v>
      </c>
      <c r="P2010" s="8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40761.604421296295</v>
      </c>
      <c r="T2010" s="11">
        <f t="shared" si="191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86"/>
        <v>305.15800000000002</v>
      </c>
      <c r="P2011" s="8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42661.323414351849</v>
      </c>
      <c r="T2011" s="11">
        <f t="shared" si="191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86"/>
        <v>320.05299999999994</v>
      </c>
      <c r="P2012" s="8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42570.996423611112</v>
      </c>
      <c r="T2012" s="11">
        <f t="shared" si="191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86"/>
        <v>819.56399999999996</v>
      </c>
      <c r="P2013" s="8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42347.358483796299</v>
      </c>
      <c r="T2013" s="11">
        <f t="shared" si="191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86"/>
        <v>234.90000000000003</v>
      </c>
      <c r="P2014" s="8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42010.822233796294</v>
      </c>
      <c r="T2014" s="11">
        <f t="shared" si="191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86"/>
        <v>494.91374999999999</v>
      </c>
      <c r="P2015" s="8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42499.960810185185</v>
      </c>
      <c r="T2015" s="11">
        <f t="shared" si="191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86"/>
        <v>7813.7822333333334</v>
      </c>
      <c r="P2016" s="8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41324.214571759258</v>
      </c>
      <c r="T2016" s="11">
        <f t="shared" si="191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86"/>
        <v>113.00013888888888</v>
      </c>
      <c r="P2017" s="8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40765.876886574071</v>
      </c>
      <c r="T2017" s="11">
        <f t="shared" si="191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86"/>
        <v>921.54219999999998</v>
      </c>
      <c r="P2018" s="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41312.88077546296</v>
      </c>
      <c r="T2018" s="11">
        <f t="shared" si="191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86"/>
        <v>125.10239999999999</v>
      </c>
      <c r="P2019" s="8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40961.057349537034</v>
      </c>
      <c r="T2019" s="11">
        <f t="shared" si="191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86"/>
        <v>102.24343076923077</v>
      </c>
      <c r="P2020" s="8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42199.365844907406</v>
      </c>
      <c r="T2020" s="11">
        <f t="shared" si="191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86"/>
        <v>484.90975000000003</v>
      </c>
      <c r="P2021" s="8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42605.70857638889</v>
      </c>
      <c r="T2021" s="11">
        <f t="shared" si="191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86"/>
        <v>192.33333333333334</v>
      </c>
      <c r="P2022" s="8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41737.097499999996</v>
      </c>
      <c r="T2022" s="11">
        <f t="shared" si="191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86"/>
        <v>281.10000000000002</v>
      </c>
      <c r="P2023" s="8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41861.070567129631</v>
      </c>
      <c r="T2023" s="11">
        <f t="shared" si="191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86"/>
        <v>125.13700000000001</v>
      </c>
      <c r="P2024" s="8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42502.569120370375</v>
      </c>
      <c r="T2024" s="11">
        <f t="shared" si="191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86"/>
        <v>161.459</v>
      </c>
      <c r="P2025" s="8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42136.420752314814</v>
      </c>
      <c r="T2025" s="11">
        <f t="shared" si="191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86"/>
        <v>585.35</v>
      </c>
      <c r="P2026" s="8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41099.966944444444</v>
      </c>
      <c r="T2026" s="11">
        <f t="shared" si="191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86"/>
        <v>201.14999999999998</v>
      </c>
      <c r="P2027" s="8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42136.184560185182</v>
      </c>
      <c r="T2027" s="11">
        <f t="shared" si="191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86"/>
        <v>133.48307999999997</v>
      </c>
      <c r="P2028" s="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41704.735937500001</v>
      </c>
      <c r="T2028" s="11">
        <f t="shared" si="191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86"/>
        <v>120.24900000000001</v>
      </c>
      <c r="P2029" s="8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42048.813877314817</v>
      </c>
      <c r="T2029" s="11">
        <f t="shared" si="191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86"/>
        <v>126.16666666666667</v>
      </c>
      <c r="P2030" s="8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40215.919050925928</v>
      </c>
      <c r="T2030" s="11">
        <f t="shared" si="191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86"/>
        <v>361.2</v>
      </c>
      <c r="P2031" s="8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41848.021770833337</v>
      </c>
      <c r="T2031" s="11">
        <f t="shared" si="191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86"/>
        <v>226.239013671875</v>
      </c>
      <c r="P2032" s="8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41212.996481481481</v>
      </c>
      <c r="T2032" s="11">
        <f t="shared" si="191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86"/>
        <v>120.35</v>
      </c>
      <c r="P2033" s="8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41975.329317129625</v>
      </c>
      <c r="T2033" s="11">
        <f t="shared" si="191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86"/>
        <v>304.18799999999999</v>
      </c>
      <c r="P2034" s="8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42689.565671296295</v>
      </c>
      <c r="T2034" s="11">
        <f t="shared" si="191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86"/>
        <v>178.67599999999999</v>
      </c>
      <c r="P2035" s="8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41725.082384259258</v>
      </c>
      <c r="T2035" s="11">
        <f t="shared" si="191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86"/>
        <v>386.81998717948721</v>
      </c>
      <c r="P2036" s="8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42076.130011574074</v>
      </c>
      <c r="T2036" s="11">
        <f t="shared" si="191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86"/>
        <v>211.03642500000004</v>
      </c>
      <c r="P2037" s="8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42311.625081018516</v>
      </c>
      <c r="T2037" s="11">
        <f t="shared" si="191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86"/>
        <v>131.66833333333335</v>
      </c>
      <c r="P2038" s="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41738.864803240744</v>
      </c>
      <c r="T2038" s="11">
        <f t="shared" si="191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86"/>
        <v>300.47639999999996</v>
      </c>
      <c r="P2039" s="8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41578.210104166668</v>
      </c>
      <c r="T2039" s="11">
        <f t="shared" si="191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86"/>
        <v>420.51249999999999</v>
      </c>
      <c r="P2040" s="8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41424.27107638889</v>
      </c>
      <c r="T2040" s="11">
        <f t="shared" si="191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86"/>
        <v>136.21680000000001</v>
      </c>
      <c r="P2041" s="8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42675.438946759255</v>
      </c>
      <c r="T2041" s="11">
        <f t="shared" si="191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86"/>
        <v>248.17133333333334</v>
      </c>
      <c r="P2042" s="8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41578.927118055559</v>
      </c>
      <c r="T2042" s="11">
        <f t="shared" si="191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86"/>
        <v>181.86315789473684</v>
      </c>
      <c r="P2043" s="8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42654.525775462964</v>
      </c>
      <c r="T2043" s="11">
        <f t="shared" si="191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86"/>
        <v>123.53</v>
      </c>
      <c r="P2044" s="8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42331.708032407405</v>
      </c>
      <c r="T2044" s="11">
        <f t="shared" si="191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86"/>
        <v>506.20938628158842</v>
      </c>
      <c r="P2045" s="8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42661.176817129628</v>
      </c>
      <c r="T2045" s="11">
        <f t="shared" si="191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86"/>
        <v>108.21333333333334</v>
      </c>
      <c r="P2046" s="8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42138.684189814812</v>
      </c>
      <c r="T2046" s="11">
        <f t="shared" si="191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86"/>
        <v>819.18387755102037</v>
      </c>
      <c r="P2047" s="8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41069.088506944441</v>
      </c>
      <c r="T2047" s="11">
        <f t="shared" si="191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86"/>
        <v>121.10000000000001</v>
      </c>
      <c r="P2048" s="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41387.171805555554</v>
      </c>
      <c r="T2048" s="11">
        <f t="shared" si="191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86"/>
        <v>102.99897959183673</v>
      </c>
      <c r="P2049" s="8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42081.903587962966</v>
      </c>
      <c r="T2049" s="11">
        <f t="shared" si="191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86"/>
        <v>148.33229411764705</v>
      </c>
      <c r="P2050" s="8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1">
        <f t="shared" si="190"/>
        <v>41387.651516203703</v>
      </c>
      <c r="T2050" s="11">
        <f t="shared" si="191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92">E2051/D2051*100</f>
        <v>120.19070000000001</v>
      </c>
      <c r="P2051" s="8">
        <f t="shared" ref="P2051:P2114" si="193">E2051/L2051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RIGHT($N2051,LEN(N2051)-FIND("/",$N2051))</f>
        <v>hardware</v>
      </c>
      <c r="S2051" s="11">
        <f t="shared" ref="S2051:S2114" si="196">((($J2051/60)/60)/24)+DATE(1970,1,1)</f>
        <v>41575.527349537035</v>
      </c>
      <c r="T2051" s="11">
        <f t="shared" ref="T2051:T2114" si="197">((($I2051/60)/60)/24)+DATE(1970,1,1)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92"/>
        <v>473.27000000000004</v>
      </c>
      <c r="P2052" s="8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42115.071504629625</v>
      </c>
      <c r="T2052" s="11">
        <f t="shared" si="197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92"/>
        <v>130.36250000000001</v>
      </c>
      <c r="P2053" s="8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41604.022418981483</v>
      </c>
      <c r="T2053" s="11">
        <f t="shared" si="197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92"/>
        <v>353.048</v>
      </c>
      <c r="P2054" s="8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42375.08394675926</v>
      </c>
      <c r="T2054" s="11">
        <f t="shared" si="197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92"/>
        <v>101.02</v>
      </c>
      <c r="P2055" s="8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42303.617488425924</v>
      </c>
      <c r="T2055" s="11">
        <f t="shared" si="197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92"/>
        <v>113.59142857142857</v>
      </c>
      <c r="P2056" s="8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41731.520949074074</v>
      </c>
      <c r="T2056" s="11">
        <f t="shared" si="197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92"/>
        <v>167.41666666666666</v>
      </c>
      <c r="P2057" s="8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41946.674108796295</v>
      </c>
      <c r="T2057" s="11">
        <f t="shared" si="197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92"/>
        <v>153.452</v>
      </c>
      <c r="P2058" s="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41351.76090277778</v>
      </c>
      <c r="T2058" s="11">
        <f t="shared" si="197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92"/>
        <v>202.23220000000001</v>
      </c>
      <c r="P2059" s="8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42396.494583333333</v>
      </c>
      <c r="T2059" s="11">
        <f t="shared" si="197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92"/>
        <v>168.28125</v>
      </c>
      <c r="P2060" s="8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42026.370717592596</v>
      </c>
      <c r="T2060" s="11">
        <f t="shared" si="197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92"/>
        <v>143.45666666666668</v>
      </c>
      <c r="P2061" s="8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42361.602476851855</v>
      </c>
      <c r="T2061" s="11">
        <f t="shared" si="197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92"/>
        <v>196.4</v>
      </c>
      <c r="P2062" s="8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41783.642939814818</v>
      </c>
      <c r="T2062" s="11">
        <f t="shared" si="197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92"/>
        <v>107.91999999999999</v>
      </c>
      <c r="P2063" s="8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42705.764513888891</v>
      </c>
      <c r="T2063" s="11">
        <f t="shared" si="197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92"/>
        <v>114.97699999999999</v>
      </c>
      <c r="P2064" s="8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42423.3830787037</v>
      </c>
      <c r="T2064" s="11">
        <f t="shared" si="197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92"/>
        <v>148.04999999999998</v>
      </c>
      <c r="P2065" s="8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42472.73265046296</v>
      </c>
      <c r="T2065" s="11">
        <f t="shared" si="197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92"/>
        <v>191.16676082790633</v>
      </c>
      <c r="P2066" s="8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41389.364849537036</v>
      </c>
      <c r="T2066" s="11">
        <f t="shared" si="197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92"/>
        <v>199.215125</v>
      </c>
      <c r="P2067" s="8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41603.333668981482</v>
      </c>
      <c r="T2067" s="11">
        <f t="shared" si="197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92"/>
        <v>218.6</v>
      </c>
      <c r="P2068" s="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41844.771793981483</v>
      </c>
      <c r="T2068" s="11">
        <f t="shared" si="197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92"/>
        <v>126.86868686868686</v>
      </c>
      <c r="P2069" s="8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42115.853888888887</v>
      </c>
      <c r="T2069" s="11">
        <f t="shared" si="197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92"/>
        <v>105.22388000000001</v>
      </c>
      <c r="P2070" s="8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42633.841608796298</v>
      </c>
      <c r="T2070" s="11">
        <f t="shared" si="197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92"/>
        <v>128.40666000000002</v>
      </c>
      <c r="P2071" s="8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42340.972118055557</v>
      </c>
      <c r="T2071" s="11">
        <f t="shared" si="197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92"/>
        <v>317.3272</v>
      </c>
      <c r="P2072" s="8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42519.6565162037</v>
      </c>
      <c r="T2072" s="11">
        <f t="shared" si="197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92"/>
        <v>280.73</v>
      </c>
      <c r="P2073" s="8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42600.278749999998</v>
      </c>
      <c r="T2073" s="11">
        <f t="shared" si="197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92"/>
        <v>110.73146853146854</v>
      </c>
      <c r="P2074" s="8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42467.581388888888</v>
      </c>
      <c r="T2074" s="11">
        <f t="shared" si="197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92"/>
        <v>152.60429999999999</v>
      </c>
      <c r="P2075" s="8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42087.668032407411</v>
      </c>
      <c r="T2075" s="11">
        <f t="shared" si="197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92"/>
        <v>102.49999999999999</v>
      </c>
      <c r="P2076" s="8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42466.826180555552</v>
      </c>
      <c r="T2076" s="11">
        <f t="shared" si="197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92"/>
        <v>1678.3738373837384</v>
      </c>
      <c r="P2077" s="8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41450.681574074071</v>
      </c>
      <c r="T2077" s="11">
        <f t="shared" si="197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92"/>
        <v>543.349156424581</v>
      </c>
      <c r="P2078" s="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41803.880659722221</v>
      </c>
      <c r="T2078" s="11">
        <f t="shared" si="197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92"/>
        <v>115.50800000000001</v>
      </c>
      <c r="P2079" s="8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42103.042546296296</v>
      </c>
      <c r="T2079" s="11">
        <f t="shared" si="197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92"/>
        <v>131.20499999999998</v>
      </c>
      <c r="P2080" s="8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42692.771493055552</v>
      </c>
      <c r="T2080" s="11">
        <f t="shared" si="197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92"/>
        <v>288.17</v>
      </c>
      <c r="P2081" s="8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42150.71056712963</v>
      </c>
      <c r="T2081" s="11">
        <f t="shared" si="197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92"/>
        <v>507.8</v>
      </c>
      <c r="P2082" s="8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42289.957175925927</v>
      </c>
      <c r="T2082" s="11">
        <f t="shared" si="197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92"/>
        <v>114.57142857142857</v>
      </c>
      <c r="P2083" s="8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41004.156886574077</v>
      </c>
      <c r="T2083" s="11">
        <f t="shared" si="197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92"/>
        <v>110.73333333333333</v>
      </c>
      <c r="P2084" s="8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40811.120324074072</v>
      </c>
      <c r="T2084" s="11">
        <f t="shared" si="197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92"/>
        <v>113.33333333333333</v>
      </c>
      <c r="P2085" s="8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41034.72216435185</v>
      </c>
      <c r="T2085" s="11">
        <f t="shared" si="197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92"/>
        <v>108.33333333333333</v>
      </c>
      <c r="P2086" s="8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41731.833124999997</v>
      </c>
      <c r="T2086" s="11">
        <f t="shared" si="197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92"/>
        <v>123.53333333333335</v>
      </c>
      <c r="P2087" s="8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41075.835497685184</v>
      </c>
      <c r="T2087" s="11">
        <f t="shared" si="197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92"/>
        <v>100.69999999999999</v>
      </c>
      <c r="P2088" s="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40860.67050925926</v>
      </c>
      <c r="T2088" s="11">
        <f t="shared" si="197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92"/>
        <v>103.53333333333335</v>
      </c>
      <c r="P2089" s="8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40764.204375000001</v>
      </c>
      <c r="T2089" s="11">
        <f t="shared" si="197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92"/>
        <v>115.51066666666668</v>
      </c>
      <c r="P2090" s="8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40395.714722222219</v>
      </c>
      <c r="T2090" s="11">
        <f t="shared" si="197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92"/>
        <v>120.4004</v>
      </c>
      <c r="P2091" s="8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41453.076319444444</v>
      </c>
      <c r="T2091" s="11">
        <f t="shared" si="197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92"/>
        <v>115.040375</v>
      </c>
      <c r="P2092" s="8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41299.381423611114</v>
      </c>
      <c r="T2092" s="11">
        <f t="shared" si="197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92"/>
        <v>120.46777777777777</v>
      </c>
      <c r="P2093" s="8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40555.322662037033</v>
      </c>
      <c r="T2093" s="11">
        <f t="shared" si="197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92"/>
        <v>101.28333333333333</v>
      </c>
      <c r="P2094" s="8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40763.707546296297</v>
      </c>
      <c r="T2094" s="11">
        <f t="shared" si="197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92"/>
        <v>102.46666666666667</v>
      </c>
      <c r="P2095" s="8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41205.854537037041</v>
      </c>
      <c r="T2095" s="11">
        <f t="shared" si="197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92"/>
        <v>120.54285714285714</v>
      </c>
      <c r="P2096" s="8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40939.02002314815</v>
      </c>
      <c r="T2096" s="11">
        <f t="shared" si="197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92"/>
        <v>100</v>
      </c>
      <c r="P2097" s="8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40758.733483796292</v>
      </c>
      <c r="T2097" s="11">
        <f t="shared" si="197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92"/>
        <v>101.66666666666666</v>
      </c>
      <c r="P2098" s="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41192.758506944447</v>
      </c>
      <c r="T2098" s="11">
        <f t="shared" si="197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92"/>
        <v>100</v>
      </c>
      <c r="P2099" s="8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40818.58489583333</v>
      </c>
      <c r="T2099" s="11">
        <f t="shared" si="197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92"/>
        <v>100.33333333333334</v>
      </c>
      <c r="P2100" s="8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40946.11383101852</v>
      </c>
      <c r="T2100" s="11">
        <f t="shared" si="197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92"/>
        <v>132.36666666666667</v>
      </c>
      <c r="P2101" s="8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42173.746342592596</v>
      </c>
      <c r="T2101" s="11">
        <f t="shared" si="197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92"/>
        <v>136.66666666666666</v>
      </c>
      <c r="P2102" s="8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41074.834965277776</v>
      </c>
      <c r="T2102" s="11">
        <f t="shared" si="197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92"/>
        <v>113.25</v>
      </c>
      <c r="P2103" s="8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40892.149467592593</v>
      </c>
      <c r="T2103" s="11">
        <f t="shared" si="197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92"/>
        <v>136</v>
      </c>
      <c r="P2104" s="8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40638.868611111109</v>
      </c>
      <c r="T2104" s="11">
        <f t="shared" si="197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92"/>
        <v>146.12318374694613</v>
      </c>
      <c r="P2105" s="8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41192.754942129628</v>
      </c>
      <c r="T2105" s="11">
        <f t="shared" si="197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92"/>
        <v>129.5</v>
      </c>
      <c r="P2106" s="8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41394.074467592596</v>
      </c>
      <c r="T2106" s="11">
        <f t="shared" si="197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92"/>
        <v>254</v>
      </c>
      <c r="P2107" s="8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41951.788807870369</v>
      </c>
      <c r="T2107" s="11">
        <f t="shared" si="197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92"/>
        <v>107.04545454545456</v>
      </c>
      <c r="P2108" s="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41270.21497685185</v>
      </c>
      <c r="T2108" s="11">
        <f t="shared" si="197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92"/>
        <v>107.73299999999999</v>
      </c>
      <c r="P2109" s="8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41934.71056712963</v>
      </c>
      <c r="T2109" s="11">
        <f t="shared" si="197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92"/>
        <v>107.31250000000001</v>
      </c>
      <c r="P2110" s="8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41135.175694444442</v>
      </c>
      <c r="T2110" s="11">
        <f t="shared" si="197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92"/>
        <v>106.52500000000001</v>
      </c>
      <c r="P2111" s="8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42160.708530092597</v>
      </c>
      <c r="T2111" s="11">
        <f t="shared" si="197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92"/>
        <v>100.35000000000001</v>
      </c>
      <c r="P2112" s="8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41759.670937499999</v>
      </c>
      <c r="T2112" s="11">
        <f t="shared" si="197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92"/>
        <v>106.5</v>
      </c>
      <c r="P2113" s="8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40703.197048611109</v>
      </c>
      <c r="T2113" s="11">
        <f t="shared" si="197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92"/>
        <v>100</v>
      </c>
      <c r="P2114" s="8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1">
        <f t="shared" si="196"/>
        <v>41365.928159722222</v>
      </c>
      <c r="T2114" s="11">
        <f t="shared" si="197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98">E2115/D2115*100</f>
        <v>104.85714285714285</v>
      </c>
      <c r="P2115" s="8">
        <f t="shared" ref="P2115:P2178" si="199">E2115/L2115</f>
        <v>68.598130841121488</v>
      </c>
      <c r="Q2115" t="str">
        <f t="shared" ref="Q2115:Q2178" si="200">LEFT(N2115,FIND("/",N2115)-1)</f>
        <v>music</v>
      </c>
      <c r="R2115" t="str">
        <f t="shared" ref="R2115:R2178" si="201">RIGHT($N2115,LEN(N2115)-FIND("/",$N2115))</f>
        <v>indie rock</v>
      </c>
      <c r="S2115" s="11">
        <f t="shared" ref="S2115:S2178" si="202">((($J2115/60)/60)/24)+DATE(1970,1,1)</f>
        <v>41870.86546296296</v>
      </c>
      <c r="T2115" s="11">
        <f t="shared" ref="T2115:T2178" si="203">((($I2115/60)/60)/24)+DATE(1970,1,1)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98"/>
        <v>104.69999999999999</v>
      </c>
      <c r="P2116" s="8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40458.815625000003</v>
      </c>
      <c r="T2116" s="11">
        <f t="shared" si="203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98"/>
        <v>225.66666666666669</v>
      </c>
      <c r="P2117" s="8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40564.081030092595</v>
      </c>
      <c r="T2117" s="11">
        <f t="shared" si="203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98"/>
        <v>100.90416666666667</v>
      </c>
      <c r="P2118" s="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41136.777812500004</v>
      </c>
      <c r="T2118" s="11">
        <f t="shared" si="203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98"/>
        <v>147.75</v>
      </c>
      <c r="P2119" s="8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42290.059594907405</v>
      </c>
      <c r="T2119" s="11">
        <f t="shared" si="203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98"/>
        <v>134.61099999999999</v>
      </c>
      <c r="P2120" s="8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40718.839537037034</v>
      </c>
      <c r="T2120" s="11">
        <f t="shared" si="203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98"/>
        <v>100.75</v>
      </c>
      <c r="P2121" s="8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41107.130150462966</v>
      </c>
      <c r="T2121" s="11">
        <f t="shared" si="203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98"/>
        <v>100.880375</v>
      </c>
      <c r="P2122" s="8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41591.964537037034</v>
      </c>
      <c r="T2122" s="11">
        <f t="shared" si="203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98"/>
        <v>0.56800000000000006</v>
      </c>
      <c r="P2123" s="8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42716.7424537037</v>
      </c>
      <c r="T2123" s="11">
        <f t="shared" si="203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98"/>
        <v>0.38750000000000001</v>
      </c>
      <c r="P2124" s="8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42712.300567129627</v>
      </c>
      <c r="T2124" s="11">
        <f t="shared" si="203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98"/>
        <v>10</v>
      </c>
      <c r="P2125" s="8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40198.424849537041</v>
      </c>
      <c r="T2125" s="11">
        <f t="shared" si="203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98"/>
        <v>10.454545454545453</v>
      </c>
      <c r="P2126" s="8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40464.028182870366</v>
      </c>
      <c r="T2126" s="11">
        <f t="shared" si="203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98"/>
        <v>1.4200000000000002</v>
      </c>
      <c r="P2127" s="8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42191.023530092592</v>
      </c>
      <c r="T2127" s="11">
        <f t="shared" si="203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98"/>
        <v>0.05</v>
      </c>
      <c r="P2128" s="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41951.973229166666</v>
      </c>
      <c r="T2128" s="11">
        <f t="shared" si="203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98"/>
        <v>28.842857142857142</v>
      </c>
      <c r="P2129" s="8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42045.50535879629</v>
      </c>
      <c r="T2129" s="11">
        <f t="shared" si="203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98"/>
        <v>0.16666666666666669</v>
      </c>
      <c r="P2130" s="8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41843.772789351853</v>
      </c>
      <c r="T2130" s="11">
        <f t="shared" si="203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98"/>
        <v>11.799999999999999</v>
      </c>
      <c r="P2131" s="8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42409.024305555555</v>
      </c>
      <c r="T2131" s="11">
        <f t="shared" si="203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98"/>
        <v>0.20238095238095236</v>
      </c>
      <c r="P2132" s="8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41832.086377314816</v>
      </c>
      <c r="T2132" s="11">
        <f t="shared" si="203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98"/>
        <v>5</v>
      </c>
      <c r="P2133" s="8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42167.207071759258</v>
      </c>
      <c r="T2133" s="11">
        <f t="shared" si="203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98"/>
        <v>2.1129899999999995</v>
      </c>
      <c r="P2134" s="8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41643.487175925926</v>
      </c>
      <c r="T2134" s="11">
        <f t="shared" si="203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98"/>
        <v>1.6</v>
      </c>
      <c r="P2135" s="8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40619.097210648149</v>
      </c>
      <c r="T2135" s="11">
        <f t="shared" si="203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98"/>
        <v>1.7333333333333332</v>
      </c>
      <c r="P2136" s="8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41361.886469907404</v>
      </c>
      <c r="T2136" s="11">
        <f t="shared" si="203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98"/>
        <v>9.56</v>
      </c>
      <c r="P2137" s="8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41156.963344907403</v>
      </c>
      <c r="T2137" s="11">
        <f t="shared" si="203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98"/>
        <v>5.9612499999999999E-2</v>
      </c>
      <c r="P2138" s="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41536.509097222224</v>
      </c>
      <c r="T2138" s="11">
        <f t="shared" si="203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98"/>
        <v>28.405999999999999</v>
      </c>
      <c r="P2139" s="8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41948.771168981482</v>
      </c>
      <c r="T2139" s="11">
        <f t="shared" si="203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98"/>
        <v>12.8</v>
      </c>
      <c r="P2140" s="8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41557.013182870374</v>
      </c>
      <c r="T2140" s="11">
        <f t="shared" si="203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98"/>
        <v>5.42</v>
      </c>
      <c r="P2141" s="8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42647.750092592592</v>
      </c>
      <c r="T2141" s="11">
        <f t="shared" si="203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98"/>
        <v>0.11199999999999999</v>
      </c>
      <c r="P2142" s="8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41255.833611111113</v>
      </c>
      <c r="T2142" s="11">
        <f t="shared" si="203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98"/>
        <v>0</v>
      </c>
      <c r="P2143" s="8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41927.235636574071</v>
      </c>
      <c r="T2143" s="11">
        <f t="shared" si="203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98"/>
        <v>5.7238095238095239</v>
      </c>
      <c r="P2144" s="8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42340.701504629629</v>
      </c>
      <c r="T2144" s="11">
        <f t="shared" si="203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98"/>
        <v>11.25</v>
      </c>
      <c r="P2145" s="8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40332.886712962965</v>
      </c>
      <c r="T2145" s="11">
        <f t="shared" si="203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98"/>
        <v>1.7098591549295776</v>
      </c>
      <c r="P2146" s="8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41499.546759259261</v>
      </c>
      <c r="T2146" s="11">
        <f t="shared" si="203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98"/>
        <v>30.433333333333334</v>
      </c>
      <c r="P2147" s="8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41575.237430555557</v>
      </c>
      <c r="T2147" s="11">
        <f t="shared" si="203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98"/>
        <v>0.02</v>
      </c>
      <c r="P2148" s="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42397.679513888885</v>
      </c>
      <c r="T2148" s="11">
        <f t="shared" si="203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98"/>
        <v>0.69641025641025645</v>
      </c>
      <c r="P2149" s="8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41927.295694444445</v>
      </c>
      <c r="T2149" s="11">
        <f t="shared" si="203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98"/>
        <v>2</v>
      </c>
      <c r="P2150" s="8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42066.733587962968</v>
      </c>
      <c r="T2150" s="11">
        <f t="shared" si="203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98"/>
        <v>0</v>
      </c>
      <c r="P2151" s="8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40355.024953703702</v>
      </c>
      <c r="T2151" s="11">
        <f t="shared" si="203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98"/>
        <v>0.80999999999999994</v>
      </c>
      <c r="P2152" s="8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42534.284710648149</v>
      </c>
      <c r="T2152" s="11">
        <f t="shared" si="203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98"/>
        <v>0.26222222222222225</v>
      </c>
      <c r="P2153" s="8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42520.847384259265</v>
      </c>
      <c r="T2153" s="11">
        <f t="shared" si="203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98"/>
        <v>0.16666666666666669</v>
      </c>
      <c r="P2154" s="8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41683.832280092596</v>
      </c>
      <c r="T2154" s="11">
        <f t="shared" si="203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98"/>
        <v>9.124454880912446E-3</v>
      </c>
      <c r="P2155" s="8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41974.911087962959</v>
      </c>
      <c r="T2155" s="11">
        <f t="shared" si="203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98"/>
        <v>0.8</v>
      </c>
      <c r="P2156" s="8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41647.632256944446</v>
      </c>
      <c r="T2156" s="11">
        <f t="shared" si="203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98"/>
        <v>2.2999999999999998</v>
      </c>
      <c r="P2157" s="8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42430.747511574074</v>
      </c>
      <c r="T2157" s="11">
        <f t="shared" si="203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98"/>
        <v>2.6660714285714282</v>
      </c>
      <c r="P2158" s="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41488.85423611111</v>
      </c>
      <c r="T2158" s="11">
        <f t="shared" si="203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98"/>
        <v>28.192</v>
      </c>
      <c r="P2159" s="8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42694.98128472222</v>
      </c>
      <c r="T2159" s="11">
        <f t="shared" si="203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98"/>
        <v>6.5900366666666672</v>
      </c>
      <c r="P2160" s="8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41264.853865740741</v>
      </c>
      <c r="T2160" s="11">
        <f t="shared" si="203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98"/>
        <v>0.72222222222222221</v>
      </c>
      <c r="P2161" s="8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40710.731180555551</v>
      </c>
      <c r="T2161" s="11">
        <f t="shared" si="203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98"/>
        <v>0.85000000000000009</v>
      </c>
      <c r="P2162" s="8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41018.711863425924</v>
      </c>
      <c r="T2162" s="11">
        <f t="shared" si="203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98"/>
        <v>115.75</v>
      </c>
      <c r="P2163" s="8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2"/>
        <v>42240.852534722217</v>
      </c>
      <c r="T2163" s="11">
        <f t="shared" si="203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98"/>
        <v>112.26666666666667</v>
      </c>
      <c r="P2164" s="8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2"/>
        <v>41813.766099537039</v>
      </c>
      <c r="T2164" s="11">
        <f t="shared" si="203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98"/>
        <v>132.20000000000002</v>
      </c>
      <c r="P2165" s="8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2"/>
        <v>42111.899537037039</v>
      </c>
      <c r="T2165" s="11">
        <f t="shared" si="203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98"/>
        <v>102.63636363636364</v>
      </c>
      <c r="P2166" s="8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2"/>
        <v>42515.71775462963</v>
      </c>
      <c r="T2166" s="11">
        <f t="shared" si="203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98"/>
        <v>138.64000000000001</v>
      </c>
      <c r="P2167" s="8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2"/>
        <v>42438.667071759264</v>
      </c>
      <c r="T2167" s="11">
        <f t="shared" si="203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98"/>
        <v>146.6</v>
      </c>
      <c r="P2168" s="8">
        <f t="shared" si="199"/>
        <v>91.625</v>
      </c>
      <c r="Q2168" t="str">
        <f t="shared" si="200"/>
        <v>music</v>
      </c>
      <c r="R2168" t="str">
        <f t="shared" si="201"/>
        <v>rock</v>
      </c>
      <c r="S2168" s="11">
        <f t="shared" si="202"/>
        <v>41933.838171296295</v>
      </c>
      <c r="T2168" s="11">
        <f t="shared" si="203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98"/>
        <v>120</v>
      </c>
      <c r="P2169" s="8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41153.066400462965</v>
      </c>
      <c r="T2169" s="11">
        <f t="shared" si="203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98"/>
        <v>121.5816111111111</v>
      </c>
      <c r="P2170" s="8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2"/>
        <v>42745.600243055553</v>
      </c>
      <c r="T2170" s="11">
        <f t="shared" si="203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98"/>
        <v>100</v>
      </c>
      <c r="P2171" s="8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2"/>
        <v>42793.700821759259</v>
      </c>
      <c r="T2171" s="11">
        <f t="shared" si="203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98"/>
        <v>180.85714285714286</v>
      </c>
      <c r="P2172" s="8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2"/>
        <v>42198.750254629631</v>
      </c>
      <c r="T2172" s="11">
        <f t="shared" si="203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98"/>
        <v>106.075</v>
      </c>
      <c r="P2173" s="8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2"/>
        <v>42141.95711805555</v>
      </c>
      <c r="T2173" s="11">
        <f t="shared" si="203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98"/>
        <v>100</v>
      </c>
      <c r="P2174" s="8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2"/>
        <v>42082.580092592587</v>
      </c>
      <c r="T2174" s="11">
        <f t="shared" si="203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98"/>
        <v>126.92857142857143</v>
      </c>
      <c r="P2175" s="8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2"/>
        <v>41495.692627314813</v>
      </c>
      <c r="T2175" s="11">
        <f t="shared" si="203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98"/>
        <v>102.97499999999999</v>
      </c>
      <c r="P2176" s="8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2"/>
        <v>42465.542905092589</v>
      </c>
      <c r="T2176" s="11">
        <f t="shared" si="203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98"/>
        <v>250</v>
      </c>
      <c r="P2177" s="8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2"/>
        <v>42565.009097222224</v>
      </c>
      <c r="T2177" s="11">
        <f t="shared" si="203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98"/>
        <v>126.02</v>
      </c>
      <c r="P2178" s="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1">
        <f t="shared" si="202"/>
        <v>42096.633206018523</v>
      </c>
      <c r="T2178" s="11">
        <f t="shared" si="203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204">E2179/D2179*100</f>
        <v>100.12</v>
      </c>
      <c r="P2179" s="8">
        <f t="shared" ref="P2179:P2242" si="205">E2179/L2179</f>
        <v>65.868421052631575</v>
      </c>
      <c r="Q2179" t="str">
        <f t="shared" ref="Q2179:Q2242" si="206">LEFT(N2179,FIND("/",N2179)-1)</f>
        <v>music</v>
      </c>
      <c r="R2179" t="str">
        <f t="shared" ref="R2179:R2242" si="207">RIGHT($N2179,LEN(N2179)-FIND("/",$N2179))</f>
        <v>rock</v>
      </c>
      <c r="S2179" s="11">
        <f t="shared" ref="S2179:S2242" si="208">((($J2179/60)/60)/24)+DATE(1970,1,1)</f>
        <v>42502.250775462962</v>
      </c>
      <c r="T2179" s="11">
        <f t="shared" ref="T2179:T2242" si="209">((($I2179/60)/60)/24)+DATE(1970,1,1)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204"/>
        <v>138.64000000000001</v>
      </c>
      <c r="P2180" s="8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si="208"/>
        <v>42723.63653935185</v>
      </c>
      <c r="T2180" s="11">
        <f t="shared" si="20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204"/>
        <v>161.4</v>
      </c>
      <c r="P2181" s="8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8"/>
        <v>42075.171203703707</v>
      </c>
      <c r="T2181" s="11">
        <f t="shared" si="20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204"/>
        <v>107.18419999999999</v>
      </c>
      <c r="P2182" s="8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8"/>
        <v>42279.669768518521</v>
      </c>
      <c r="T2182" s="11">
        <f t="shared" si="20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204"/>
        <v>153.1</v>
      </c>
      <c r="P2183" s="8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42773.005243055552</v>
      </c>
      <c r="T2183" s="11">
        <f t="shared" si="20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204"/>
        <v>524.16666666666663</v>
      </c>
      <c r="P2184" s="8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41879.900752314818</v>
      </c>
      <c r="T2184" s="11">
        <f t="shared" si="20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204"/>
        <v>489.27777777777777</v>
      </c>
      <c r="P2185" s="8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42745.365474537044</v>
      </c>
      <c r="T2185" s="11">
        <f t="shared" si="20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204"/>
        <v>284.74</v>
      </c>
      <c r="P2186" s="8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42380.690289351856</v>
      </c>
      <c r="T2186" s="11">
        <f t="shared" si="20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204"/>
        <v>1856.97</v>
      </c>
      <c r="P2187" s="8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41319.349988425929</v>
      </c>
      <c r="T2187" s="11">
        <f t="shared" si="20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204"/>
        <v>109.67499999999998</v>
      </c>
      <c r="P2188" s="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42583.615081018521</v>
      </c>
      <c r="T2188" s="11">
        <f t="shared" si="20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204"/>
        <v>1014.6425</v>
      </c>
      <c r="P2189" s="8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42068.209097222221</v>
      </c>
      <c r="T2189" s="11">
        <f t="shared" si="20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204"/>
        <v>412.17692027666544</v>
      </c>
      <c r="P2190" s="8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42633.586122685185</v>
      </c>
      <c r="T2190" s="11">
        <f t="shared" si="20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204"/>
        <v>503.25</v>
      </c>
      <c r="P2191" s="8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42467.788194444445</v>
      </c>
      <c r="T2191" s="11">
        <f t="shared" si="20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204"/>
        <v>184.61052631578946</v>
      </c>
      <c r="P2192" s="8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42417.625046296293</v>
      </c>
      <c r="T2192" s="11">
        <f t="shared" si="20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204"/>
        <v>119.73333333333333</v>
      </c>
      <c r="P2193" s="8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42768.833645833336</v>
      </c>
      <c r="T2193" s="11">
        <f t="shared" si="20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204"/>
        <v>1081.2401666666667</v>
      </c>
      <c r="P2194" s="8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42691.8512037037</v>
      </c>
      <c r="T2194" s="11">
        <f t="shared" si="20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204"/>
        <v>452.37333333333333</v>
      </c>
      <c r="P2195" s="8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42664.405925925923</v>
      </c>
      <c r="T2195" s="11">
        <f t="shared" si="20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204"/>
        <v>537.37</v>
      </c>
      <c r="P2196" s="8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42425.757986111115</v>
      </c>
      <c r="T2196" s="11">
        <f t="shared" si="20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204"/>
        <v>120.32608695652173</v>
      </c>
      <c r="P2197" s="8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42197.771990740745</v>
      </c>
      <c r="T2197" s="11">
        <f t="shared" si="20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204"/>
        <v>113.83571428571429</v>
      </c>
      <c r="P2198" s="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42675.487291666665</v>
      </c>
      <c r="T2198" s="11">
        <f t="shared" si="20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204"/>
        <v>951.03109999999992</v>
      </c>
      <c r="P2199" s="8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42033.584016203706</v>
      </c>
      <c r="T2199" s="11">
        <f t="shared" si="20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204"/>
        <v>132.89249999999998</v>
      </c>
      <c r="P2200" s="8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42292.513888888891</v>
      </c>
      <c r="T2200" s="11">
        <f t="shared" si="20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204"/>
        <v>146.97777777777779</v>
      </c>
      <c r="P2201" s="8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42262.416643518518</v>
      </c>
      <c r="T2201" s="11">
        <f t="shared" si="20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204"/>
        <v>542.15</v>
      </c>
      <c r="P2202" s="8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42163.625787037032</v>
      </c>
      <c r="T2202" s="11">
        <f t="shared" si="20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204"/>
        <v>382.71818181818185</v>
      </c>
      <c r="P2203" s="8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41276.846817129634</v>
      </c>
      <c r="T2203" s="11">
        <f t="shared" si="20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204"/>
        <v>704.18124999999998</v>
      </c>
      <c r="P2204" s="8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41184.849166666667</v>
      </c>
      <c r="T2204" s="11">
        <f t="shared" si="20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204"/>
        <v>109.55</v>
      </c>
      <c r="P2205" s="8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42241.85974537037</v>
      </c>
      <c r="T2205" s="11">
        <f t="shared" si="20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204"/>
        <v>132.86666666666667</v>
      </c>
      <c r="P2206" s="8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41312.311562499999</v>
      </c>
      <c r="T2206" s="11">
        <f t="shared" si="20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204"/>
        <v>152</v>
      </c>
      <c r="P2207" s="8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41031.82163194444</v>
      </c>
      <c r="T2207" s="11">
        <f t="shared" si="20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204"/>
        <v>102.72727272727273</v>
      </c>
      <c r="P2208" s="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40997.257222222222</v>
      </c>
      <c r="T2208" s="11">
        <f t="shared" si="20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204"/>
        <v>100</v>
      </c>
      <c r="P2209" s="8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41564.194131944445</v>
      </c>
      <c r="T2209" s="11">
        <f t="shared" si="20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204"/>
        <v>101.6</v>
      </c>
      <c r="P2210" s="8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40946.882245370369</v>
      </c>
      <c r="T2210" s="11">
        <f t="shared" si="20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204"/>
        <v>150.80000000000001</v>
      </c>
      <c r="P2211" s="8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41732.479675925926</v>
      </c>
      <c r="T2211" s="11">
        <f t="shared" si="20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204"/>
        <v>111.425</v>
      </c>
      <c r="P2212" s="8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40956.066087962965</v>
      </c>
      <c r="T2212" s="11">
        <f t="shared" si="20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204"/>
        <v>195.6</v>
      </c>
      <c r="P2213" s="8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41716.785011574073</v>
      </c>
      <c r="T2213" s="11">
        <f t="shared" si="20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204"/>
        <v>114.38333333333333</v>
      </c>
      <c r="P2214" s="8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41548.747418981482</v>
      </c>
      <c r="T2214" s="11">
        <f t="shared" si="20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204"/>
        <v>200</v>
      </c>
      <c r="P2215" s="8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42109.826145833329</v>
      </c>
      <c r="T2215" s="11">
        <f t="shared" si="20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204"/>
        <v>292.50166666666667</v>
      </c>
      <c r="P2216" s="8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41646.792222222226</v>
      </c>
      <c r="T2216" s="11">
        <f t="shared" si="20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204"/>
        <v>156.36363636363637</v>
      </c>
      <c r="P2217" s="8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40958.717268518521</v>
      </c>
      <c r="T2217" s="11">
        <f t="shared" si="20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204"/>
        <v>105.66666666666666</v>
      </c>
      <c r="P2218" s="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42194.751678240747</v>
      </c>
      <c r="T2218" s="11">
        <f t="shared" si="20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204"/>
        <v>101.19047619047619</v>
      </c>
      <c r="P2219" s="8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42299.776770833334</v>
      </c>
      <c r="T2219" s="11">
        <f t="shared" si="20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204"/>
        <v>122.833</v>
      </c>
      <c r="P2220" s="8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41127.812303240738</v>
      </c>
      <c r="T2220" s="11">
        <f t="shared" si="20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204"/>
        <v>101.49999999999999</v>
      </c>
      <c r="P2221" s="8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42205.718888888892</v>
      </c>
      <c r="T2221" s="11">
        <f t="shared" si="20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204"/>
        <v>101.14285714285714</v>
      </c>
      <c r="P2222" s="8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41452.060601851852</v>
      </c>
      <c r="T2222" s="11">
        <f t="shared" si="20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204"/>
        <v>108.11999999999999</v>
      </c>
      <c r="P2223" s="8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42452.666770833333</v>
      </c>
      <c r="T2223" s="11">
        <f t="shared" si="20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204"/>
        <v>162.6</v>
      </c>
      <c r="P2224" s="8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40906.787581018521</v>
      </c>
      <c r="T2224" s="11">
        <f t="shared" si="20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204"/>
        <v>105.80000000000001</v>
      </c>
      <c r="P2225" s="8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42152.640833333338</v>
      </c>
      <c r="T2225" s="11">
        <f t="shared" si="20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204"/>
        <v>243.15000000000003</v>
      </c>
      <c r="P2226" s="8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42644.667534722219</v>
      </c>
      <c r="T2226" s="11">
        <f t="shared" si="20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204"/>
        <v>944.83338095238094</v>
      </c>
      <c r="P2227" s="8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41873.79184027778</v>
      </c>
      <c r="T2227" s="11">
        <f t="shared" si="20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204"/>
        <v>108.46283333333334</v>
      </c>
      <c r="P2228" s="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42381.79886574074</v>
      </c>
      <c r="T2228" s="11">
        <f t="shared" si="20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204"/>
        <v>157.37692307692308</v>
      </c>
      <c r="P2229" s="8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41561.807349537034</v>
      </c>
      <c r="T2229" s="11">
        <f t="shared" si="20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204"/>
        <v>1174.49</v>
      </c>
      <c r="P2230" s="8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42202.278194444443</v>
      </c>
      <c r="T2230" s="11">
        <f t="shared" si="20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204"/>
        <v>171.04755366949576</v>
      </c>
      <c r="P2231" s="8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41484.664247685185</v>
      </c>
      <c r="T2231" s="11">
        <f t="shared" si="20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204"/>
        <v>125.95294117647057</v>
      </c>
      <c r="P2232" s="8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41724.881099537037</v>
      </c>
      <c r="T2232" s="11">
        <f t="shared" si="20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204"/>
        <v>1212.1296000000002</v>
      </c>
      <c r="P2233" s="8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41423.910891203705</v>
      </c>
      <c r="T2233" s="11">
        <f t="shared" si="20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204"/>
        <v>495.8</v>
      </c>
      <c r="P2234" s="8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41806.794074074074</v>
      </c>
      <c r="T2234" s="11">
        <f t="shared" si="20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204"/>
        <v>332.03999999999996</v>
      </c>
      <c r="P2235" s="8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42331.378923611104</v>
      </c>
      <c r="T2235" s="11">
        <f t="shared" si="20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204"/>
        <v>1165</v>
      </c>
      <c r="P2236" s="8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42710.824618055558</v>
      </c>
      <c r="T2236" s="11">
        <f t="shared" si="20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204"/>
        <v>153.3153846153846</v>
      </c>
      <c r="P2237" s="8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42062.022118055553</v>
      </c>
      <c r="T2237" s="11">
        <f t="shared" si="20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204"/>
        <v>537.10714285714289</v>
      </c>
      <c r="P2238" s="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42371.617164351846</v>
      </c>
      <c r="T2238" s="11">
        <f t="shared" si="20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204"/>
        <v>352.92777777777775</v>
      </c>
      <c r="P2239" s="8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41915.003275462965</v>
      </c>
      <c r="T2239" s="11">
        <f t="shared" si="20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204"/>
        <v>137.4</v>
      </c>
      <c r="P2240" s="8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42774.621712962966</v>
      </c>
      <c r="T2240" s="11">
        <f t="shared" si="20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204"/>
        <v>128.02668</v>
      </c>
      <c r="P2241" s="8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41572.958495370374</v>
      </c>
      <c r="T2241" s="11">
        <f t="shared" si="20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204"/>
        <v>270.68</v>
      </c>
      <c r="P2242" s="8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1">
        <f t="shared" si="208"/>
        <v>42452.825740740736</v>
      </c>
      <c r="T2242" s="11">
        <f t="shared" si="20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210">E2243/D2243*100</f>
        <v>806.4</v>
      </c>
      <c r="P2243" s="8">
        <f t="shared" ref="P2243:P2306" si="211">E2243/L2243</f>
        <v>49.472392638036808</v>
      </c>
      <c r="Q2243" t="str">
        <f t="shared" ref="Q2243:Q2306" si="212">LEFT(N2243,FIND("/",N2243)-1)</f>
        <v>games</v>
      </c>
      <c r="R2243" t="str">
        <f t="shared" ref="R2243:R2306" si="213">RIGHT($N2243,LEN(N2243)-FIND("/",$N2243))</f>
        <v>tabletop games</v>
      </c>
      <c r="S2243" s="11">
        <f t="shared" ref="S2243:S2306" si="214">((($J2243/60)/60)/24)+DATE(1970,1,1)</f>
        <v>42766.827546296292</v>
      </c>
      <c r="T2243" s="11">
        <f t="shared" ref="T2243:T2306" si="215">((($I2243/60)/60)/24)+DATE(1970,1,1)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210"/>
        <v>1360.0976000000001</v>
      </c>
      <c r="P2244" s="8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41569.575613425928</v>
      </c>
      <c r="T2244" s="11">
        <f t="shared" si="215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210"/>
        <v>930250</v>
      </c>
      <c r="P2245" s="8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42800.751041666663</v>
      </c>
      <c r="T2245" s="11">
        <f t="shared" si="215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210"/>
        <v>377.02</v>
      </c>
      <c r="P2246" s="8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42647.818819444445</v>
      </c>
      <c r="T2246" s="11">
        <f t="shared" si="215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210"/>
        <v>2647.0250000000001</v>
      </c>
      <c r="P2247" s="8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41660.708530092597</v>
      </c>
      <c r="T2247" s="11">
        <f t="shared" si="215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210"/>
        <v>100.12</v>
      </c>
      <c r="P2248" s="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42221.79178240741</v>
      </c>
      <c r="T2248" s="11">
        <f t="shared" si="215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210"/>
        <v>104.45405405405405</v>
      </c>
      <c r="P2249" s="8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42200.666261574079</v>
      </c>
      <c r="T2249" s="11">
        <f t="shared" si="215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210"/>
        <v>107.21428571428571</v>
      </c>
      <c r="P2250" s="8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42688.875902777778</v>
      </c>
      <c r="T2250" s="11">
        <f t="shared" si="215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210"/>
        <v>168.77142857142857</v>
      </c>
      <c r="P2251" s="8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41336.703298611108</v>
      </c>
      <c r="T2251" s="11">
        <f t="shared" si="215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210"/>
        <v>975.11200000000008</v>
      </c>
      <c r="P2252" s="8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42677.005474537036</v>
      </c>
      <c r="T2252" s="11">
        <f t="shared" si="215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210"/>
        <v>134.44929411764704</v>
      </c>
      <c r="P2253" s="8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41846.34579861111</v>
      </c>
      <c r="T2253" s="11">
        <f t="shared" si="215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210"/>
        <v>272.27777777777777</v>
      </c>
      <c r="P2254" s="8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42573.327986111108</v>
      </c>
      <c r="T2254" s="11">
        <f t="shared" si="215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210"/>
        <v>112.6875</v>
      </c>
      <c r="P2255" s="8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42296.631331018521</v>
      </c>
      <c r="T2255" s="11">
        <f t="shared" si="215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210"/>
        <v>459.8</v>
      </c>
      <c r="P2256" s="8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42752.647777777776</v>
      </c>
      <c r="T2256" s="11">
        <f t="shared" si="215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210"/>
        <v>286.65822784810126</v>
      </c>
      <c r="P2257" s="8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42467.951979166668</v>
      </c>
      <c r="T2257" s="11">
        <f t="shared" si="215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210"/>
        <v>222.70833333333334</v>
      </c>
      <c r="P2258" s="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42682.451921296291</v>
      </c>
      <c r="T2258" s="11">
        <f t="shared" si="215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210"/>
        <v>636.14</v>
      </c>
      <c r="P2259" s="8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42505.936678240745</v>
      </c>
      <c r="T2259" s="11">
        <f t="shared" si="215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210"/>
        <v>146.5</v>
      </c>
      <c r="P2260" s="8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42136.75100694444</v>
      </c>
      <c r="T2260" s="11">
        <f t="shared" si="215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210"/>
        <v>1867.1</v>
      </c>
      <c r="P2261" s="8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42702.804814814815</v>
      </c>
      <c r="T2261" s="11">
        <f t="shared" si="215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210"/>
        <v>326.92</v>
      </c>
      <c r="P2262" s="8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41695.016782407409</v>
      </c>
      <c r="T2262" s="11">
        <f t="shared" si="215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210"/>
        <v>779.5</v>
      </c>
      <c r="P2263" s="8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42759.724768518514</v>
      </c>
      <c r="T2263" s="11">
        <f t="shared" si="215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210"/>
        <v>154.15151515151516</v>
      </c>
      <c r="P2264" s="8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41926.585162037038</v>
      </c>
      <c r="T2264" s="11">
        <f t="shared" si="215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210"/>
        <v>115.54666666666667</v>
      </c>
      <c r="P2265" s="8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42014.832326388889</v>
      </c>
      <c r="T2265" s="11">
        <f t="shared" si="215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210"/>
        <v>180.03333333333333</v>
      </c>
      <c r="P2266" s="8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42496.582337962958</v>
      </c>
      <c r="T2266" s="11">
        <f t="shared" si="215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210"/>
        <v>298.5</v>
      </c>
      <c r="P2267" s="8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42689.853090277778</v>
      </c>
      <c r="T2267" s="11">
        <f t="shared" si="215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210"/>
        <v>320.26666666666665</v>
      </c>
      <c r="P2268" s="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42469.874907407408</v>
      </c>
      <c r="T2268" s="11">
        <f t="shared" si="215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210"/>
        <v>380.52499999999998</v>
      </c>
      <c r="P2269" s="8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41968.829826388886</v>
      </c>
      <c r="T2269" s="11">
        <f t="shared" si="215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210"/>
        <v>102.60000000000001</v>
      </c>
      <c r="P2270" s="8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42776.082349537035</v>
      </c>
      <c r="T2270" s="11">
        <f t="shared" si="215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210"/>
        <v>1801.64</v>
      </c>
      <c r="P2271" s="8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42776.704432870371</v>
      </c>
      <c r="T2271" s="11">
        <f t="shared" si="215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210"/>
        <v>720.24800000000005</v>
      </c>
      <c r="P2272" s="8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42725.869363425925</v>
      </c>
      <c r="T2272" s="11">
        <f t="shared" si="215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210"/>
        <v>283.09000000000003</v>
      </c>
      <c r="P2273" s="8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42684.000046296293</v>
      </c>
      <c r="T2273" s="11">
        <f t="shared" si="215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210"/>
        <v>1356.6000000000001</v>
      </c>
      <c r="P2274" s="8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42315.699490740735</v>
      </c>
      <c r="T2274" s="11">
        <f t="shared" si="215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210"/>
        <v>220.35999999999999</v>
      </c>
      <c r="P2275" s="8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42781.549097222218</v>
      </c>
      <c r="T2275" s="11">
        <f t="shared" si="215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210"/>
        <v>119.6</v>
      </c>
      <c r="P2276" s="8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41663.500659722224</v>
      </c>
      <c r="T2276" s="11">
        <f t="shared" si="215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210"/>
        <v>407.76923076923077</v>
      </c>
      <c r="P2277" s="8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41965.616655092599</v>
      </c>
      <c r="T2277" s="11">
        <f t="shared" si="215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210"/>
        <v>105.81826105905425</v>
      </c>
      <c r="P2278" s="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41614.651493055557</v>
      </c>
      <c r="T2278" s="11">
        <f t="shared" si="215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210"/>
        <v>141.08235294117648</v>
      </c>
      <c r="P2279" s="8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40936.678506944445</v>
      </c>
      <c r="T2279" s="11">
        <f t="shared" si="215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210"/>
        <v>270.7</v>
      </c>
      <c r="P2280" s="8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42338.709108796291</v>
      </c>
      <c r="T2280" s="11">
        <f t="shared" si="215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210"/>
        <v>153.80000000000001</v>
      </c>
      <c r="P2281" s="8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42020.806701388887</v>
      </c>
      <c r="T2281" s="11">
        <f t="shared" si="215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210"/>
        <v>403.57653061224488</v>
      </c>
      <c r="P2282" s="8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42234.624895833331</v>
      </c>
      <c r="T2282" s="11">
        <f t="shared" si="215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210"/>
        <v>185</v>
      </c>
      <c r="P2283" s="8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4"/>
        <v>40687.285844907405</v>
      </c>
      <c r="T2283" s="11">
        <f t="shared" si="215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210"/>
        <v>185.33333333333331</v>
      </c>
      <c r="P2284" s="8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4"/>
        <v>42323.17460648148</v>
      </c>
      <c r="T2284" s="11">
        <f t="shared" si="215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210"/>
        <v>100.85533333333332</v>
      </c>
      <c r="P2285" s="8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4"/>
        <v>40978.125046296293</v>
      </c>
      <c r="T2285" s="11">
        <f t="shared" si="215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210"/>
        <v>106.22116666666668</v>
      </c>
      <c r="P2286" s="8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4"/>
        <v>40585.796817129631</v>
      </c>
      <c r="T2286" s="11">
        <f t="shared" si="215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210"/>
        <v>121.36666666666667</v>
      </c>
      <c r="P2287" s="8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4"/>
        <v>41059.185682870368</v>
      </c>
      <c r="T2287" s="11">
        <f t="shared" si="215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210"/>
        <v>100.06666666666666</v>
      </c>
      <c r="P2288" s="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4"/>
        <v>41494.963587962964</v>
      </c>
      <c r="T2288" s="11">
        <f t="shared" si="215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210"/>
        <v>119.97755555555555</v>
      </c>
      <c r="P2289" s="8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4"/>
        <v>41792.667361111111</v>
      </c>
      <c r="T2289" s="11">
        <f t="shared" si="215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210"/>
        <v>100.1</v>
      </c>
      <c r="P2290" s="8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41067.827418981484</v>
      </c>
      <c r="T2290" s="11">
        <f t="shared" si="215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210"/>
        <v>107.4</v>
      </c>
      <c r="P2291" s="8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41571.998379629629</v>
      </c>
      <c r="T2291" s="11">
        <f t="shared" si="215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210"/>
        <v>104.06666666666666</v>
      </c>
      <c r="P2292" s="8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4"/>
        <v>40070.253819444442</v>
      </c>
      <c r="T2292" s="11">
        <f t="shared" si="215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210"/>
        <v>172.8</v>
      </c>
      <c r="P2293" s="8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4"/>
        <v>40987.977060185185</v>
      </c>
      <c r="T2293" s="11">
        <f t="shared" si="215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210"/>
        <v>107.2505</v>
      </c>
      <c r="P2294" s="8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4"/>
        <v>40987.697638888887</v>
      </c>
      <c r="T2294" s="11">
        <f t="shared" si="215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210"/>
        <v>108.23529411764706</v>
      </c>
      <c r="P2295" s="8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4"/>
        <v>41151.708321759259</v>
      </c>
      <c r="T2295" s="11">
        <f t="shared" si="215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210"/>
        <v>146.08079999999998</v>
      </c>
      <c r="P2296" s="8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4"/>
        <v>41264.72314814815</v>
      </c>
      <c r="T2296" s="11">
        <f t="shared" si="215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210"/>
        <v>125.25</v>
      </c>
      <c r="P2297" s="8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4"/>
        <v>41270.954351851848</v>
      </c>
      <c r="T2297" s="11">
        <f t="shared" si="215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210"/>
        <v>149.07142857142856</v>
      </c>
      <c r="P2298" s="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4"/>
        <v>40927.731782407405</v>
      </c>
      <c r="T2298" s="11">
        <f t="shared" si="215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210"/>
        <v>100.6</v>
      </c>
      <c r="P2299" s="8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4"/>
        <v>40948.042233796295</v>
      </c>
      <c r="T2299" s="11">
        <f t="shared" si="215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210"/>
        <v>105.07333333333332</v>
      </c>
      <c r="P2300" s="8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4"/>
        <v>41694.84065972222</v>
      </c>
      <c r="T2300" s="11">
        <f t="shared" si="215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210"/>
        <v>350.16666666666663</v>
      </c>
      <c r="P2301" s="8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4"/>
        <v>40565.032511574071</v>
      </c>
      <c r="T2301" s="11">
        <f t="shared" si="215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210"/>
        <v>101.25</v>
      </c>
      <c r="P2302" s="8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4"/>
        <v>41074.727037037039</v>
      </c>
      <c r="T2302" s="11">
        <f t="shared" si="215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210"/>
        <v>133.6044</v>
      </c>
      <c r="P2303" s="8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41416.146944444445</v>
      </c>
      <c r="T2303" s="11">
        <f t="shared" si="215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210"/>
        <v>170.65217391304347</v>
      </c>
      <c r="P2304" s="8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41605.868449074071</v>
      </c>
      <c r="T2304" s="11">
        <f t="shared" si="215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210"/>
        <v>109.35829457364341</v>
      </c>
      <c r="P2305" s="8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40850.111064814817</v>
      </c>
      <c r="T2305" s="11">
        <f t="shared" si="215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210"/>
        <v>100.70033333333335</v>
      </c>
      <c r="P2306" s="8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1">
        <f t="shared" si="214"/>
        <v>40502.815868055557</v>
      </c>
      <c r="T2306" s="11">
        <f t="shared" si="215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216">E2307/D2307*100</f>
        <v>101.22777777777779</v>
      </c>
      <c r="P2307" s="8">
        <f t="shared" ref="P2307:P2370" si="217">E2307/L2307</f>
        <v>109.10778443113773</v>
      </c>
      <c r="Q2307" t="str">
        <f t="shared" ref="Q2307:Q2370" si="218">LEFT(N2307,FIND("/",N2307)-1)</f>
        <v>music</v>
      </c>
      <c r="R2307" t="str">
        <f t="shared" ref="R2307:R2370" si="219">RIGHT($N2307,LEN(N2307)-FIND("/",$N2307))</f>
        <v>indie rock</v>
      </c>
      <c r="S2307" s="11">
        <f t="shared" ref="S2307:S2370" si="220">((($J2307/60)/60)/24)+DATE(1970,1,1)</f>
        <v>41834.695277777777</v>
      </c>
      <c r="T2307" s="11">
        <f t="shared" ref="T2307:T2370" si="221">((($I2307/60)/60)/24)+DATE(1970,1,1)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216"/>
        <v>106.75857142857143</v>
      </c>
      <c r="P2308" s="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40948.16815972222</v>
      </c>
      <c r="T2308" s="11">
        <f t="shared" si="221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216"/>
        <v>106.65777537961894</v>
      </c>
      <c r="P2309" s="8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41004.802465277775</v>
      </c>
      <c r="T2309" s="11">
        <f t="shared" si="221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216"/>
        <v>101.30622</v>
      </c>
      <c r="P2310" s="8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41851.962916666671</v>
      </c>
      <c r="T2310" s="11">
        <f t="shared" si="221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216"/>
        <v>106.67450000000001</v>
      </c>
      <c r="P2311" s="8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41307.987696759257</v>
      </c>
      <c r="T2311" s="11">
        <f t="shared" si="221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216"/>
        <v>428.83978378378379</v>
      </c>
      <c r="P2312" s="8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41324.79415509259</v>
      </c>
      <c r="T2312" s="11">
        <f t="shared" si="221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216"/>
        <v>104.11111111111111</v>
      </c>
      <c r="P2313" s="8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41736.004502314812</v>
      </c>
      <c r="T2313" s="11">
        <f t="shared" si="221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216"/>
        <v>107.86666666666666</v>
      </c>
      <c r="P2314" s="8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41716.632847222223</v>
      </c>
      <c r="T2314" s="11">
        <f t="shared" si="221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216"/>
        <v>175.84040000000002</v>
      </c>
      <c r="P2315" s="8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41002.958634259259</v>
      </c>
      <c r="T2315" s="11">
        <f t="shared" si="221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216"/>
        <v>156.97</v>
      </c>
      <c r="P2316" s="8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41037.551585648151</v>
      </c>
      <c r="T2316" s="11">
        <f t="shared" si="221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216"/>
        <v>102.60000000000001</v>
      </c>
      <c r="P2317" s="8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41004.72619212963</v>
      </c>
      <c r="T2317" s="11">
        <f t="shared" si="221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216"/>
        <v>104.04266666666666</v>
      </c>
      <c r="P2318" s="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40079.725115740745</v>
      </c>
      <c r="T2318" s="11">
        <f t="shared" si="221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216"/>
        <v>104</v>
      </c>
      <c r="P2319" s="8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40192.542233796295</v>
      </c>
      <c r="T2319" s="11">
        <f t="shared" si="221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216"/>
        <v>121.05999999999999</v>
      </c>
      <c r="P2320" s="8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40050.643680555557</v>
      </c>
      <c r="T2320" s="11">
        <f t="shared" si="221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216"/>
        <v>107.69999999999999</v>
      </c>
      <c r="P2321" s="8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41593.082002314812</v>
      </c>
      <c r="T2321" s="11">
        <f t="shared" si="221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216"/>
        <v>108.66</v>
      </c>
      <c r="P2322" s="8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41696.817129629628</v>
      </c>
      <c r="T2322" s="11">
        <f t="shared" si="221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216"/>
        <v>39.120962394619681</v>
      </c>
      <c r="P2323" s="8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42799.260428240741</v>
      </c>
      <c r="T2323" s="11">
        <f t="shared" si="221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216"/>
        <v>3.1481481481481479</v>
      </c>
      <c r="P2324" s="8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42804.895474537043</v>
      </c>
      <c r="T2324" s="11">
        <f t="shared" si="221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216"/>
        <v>48</v>
      </c>
      <c r="P2325" s="8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42807.755173611105</v>
      </c>
      <c r="T2325" s="11">
        <f t="shared" si="221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216"/>
        <v>20.733333333333334</v>
      </c>
      <c r="P2326" s="8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42790.885243055556</v>
      </c>
      <c r="T2326" s="11">
        <f t="shared" si="221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216"/>
        <v>8</v>
      </c>
      <c r="P2327" s="8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42794.022349537037</v>
      </c>
      <c r="T2327" s="11">
        <f t="shared" si="221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216"/>
        <v>0.72</v>
      </c>
      <c r="P2328" s="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42804.034120370372</v>
      </c>
      <c r="T2328" s="11">
        <f t="shared" si="221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216"/>
        <v>526.09431428571429</v>
      </c>
      <c r="P2329" s="8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41842.917129629634</v>
      </c>
      <c r="T2329" s="11">
        <f t="shared" si="221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216"/>
        <v>254.45000000000002</v>
      </c>
      <c r="P2330" s="8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42139.781678240746</v>
      </c>
      <c r="T2330" s="11">
        <f t="shared" si="221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216"/>
        <v>105.91999999999999</v>
      </c>
      <c r="P2331" s="8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41807.624374999999</v>
      </c>
      <c r="T2331" s="11">
        <f t="shared" si="221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216"/>
        <v>102.42285714285715</v>
      </c>
      <c r="P2332" s="8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42332.89980324074</v>
      </c>
      <c r="T2332" s="11">
        <f t="shared" si="221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216"/>
        <v>144.31375</v>
      </c>
      <c r="P2333" s="8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41839.005671296298</v>
      </c>
      <c r="T2333" s="11">
        <f t="shared" si="221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216"/>
        <v>106.30800000000001</v>
      </c>
      <c r="P2334" s="8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42011.628136574072</v>
      </c>
      <c r="T2334" s="11">
        <f t="shared" si="221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216"/>
        <v>212.16666666666666</v>
      </c>
      <c r="P2335" s="8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41767.650347222225</v>
      </c>
      <c r="T2335" s="11">
        <f t="shared" si="221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216"/>
        <v>101.95</v>
      </c>
      <c r="P2336" s="8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41918.670115740737</v>
      </c>
      <c r="T2336" s="11">
        <f t="shared" si="221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216"/>
        <v>102.27200000000001</v>
      </c>
      <c r="P2337" s="8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41771.572256944448</v>
      </c>
      <c r="T2337" s="11">
        <f t="shared" si="221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216"/>
        <v>520.73254999999995</v>
      </c>
      <c r="P2338" s="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41666.924710648149</v>
      </c>
      <c r="T2338" s="11">
        <f t="shared" si="221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216"/>
        <v>110.65833333333333</v>
      </c>
      <c r="P2339" s="8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41786.640543981484</v>
      </c>
      <c r="T2339" s="11">
        <f t="shared" si="221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216"/>
        <v>101.14333333333335</v>
      </c>
      <c r="P2340" s="8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41789.896805555552</v>
      </c>
      <c r="T2340" s="11">
        <f t="shared" si="221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216"/>
        <v>294.20799999999997</v>
      </c>
      <c r="P2341" s="8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42692.79987268518</v>
      </c>
      <c r="T2341" s="11">
        <f t="shared" si="221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216"/>
        <v>105.77749999999999</v>
      </c>
      <c r="P2342" s="8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42643.642800925925</v>
      </c>
      <c r="T2342" s="11">
        <f t="shared" si="221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216"/>
        <v>0</v>
      </c>
      <c r="P2343" s="8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1">
        <f t="shared" si="220"/>
        <v>42167.813703703709</v>
      </c>
      <c r="T2343" s="11">
        <f t="shared" si="221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216"/>
        <v>0</v>
      </c>
      <c r="P2344" s="8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1">
        <f t="shared" si="220"/>
        <v>41897.702199074076</v>
      </c>
      <c r="T2344" s="11">
        <f t="shared" si="221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216"/>
        <v>3</v>
      </c>
      <c r="P2345" s="8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42327.825289351851</v>
      </c>
      <c r="T2345" s="11">
        <f t="shared" si="221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216"/>
        <v>0.1</v>
      </c>
      <c r="P2346" s="8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42515.727650462963</v>
      </c>
      <c r="T2346" s="11">
        <f t="shared" si="221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216"/>
        <v>0</v>
      </c>
      <c r="P2347" s="8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1">
        <f t="shared" si="220"/>
        <v>42060.001805555556</v>
      </c>
      <c r="T2347" s="11">
        <f t="shared" si="221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216"/>
        <v>6.5000000000000002E-2</v>
      </c>
      <c r="P2348" s="8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42615.79896990741</v>
      </c>
      <c r="T2348" s="11">
        <f t="shared" si="221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216"/>
        <v>1.5</v>
      </c>
      <c r="P2349" s="8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42577.607361111113</v>
      </c>
      <c r="T2349" s="11">
        <f t="shared" si="221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216"/>
        <v>0.38571428571428573</v>
      </c>
      <c r="P2350" s="8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42360.932152777779</v>
      </c>
      <c r="T2350" s="11">
        <f t="shared" si="221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216"/>
        <v>0</v>
      </c>
      <c r="P2351" s="8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1">
        <f t="shared" si="220"/>
        <v>42198.775787037041</v>
      </c>
      <c r="T2351" s="11">
        <f t="shared" si="221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216"/>
        <v>0</v>
      </c>
      <c r="P2352" s="8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1">
        <f t="shared" si="220"/>
        <v>42708.842245370368</v>
      </c>
      <c r="T2352" s="11">
        <f t="shared" si="221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216"/>
        <v>0.5714285714285714</v>
      </c>
      <c r="P2353" s="8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0"/>
        <v>42094.101145833338</v>
      </c>
      <c r="T2353" s="11">
        <f t="shared" si="221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216"/>
        <v>0</v>
      </c>
      <c r="P2354" s="8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1">
        <f t="shared" si="220"/>
        <v>42101.633703703701</v>
      </c>
      <c r="T2354" s="11">
        <f t="shared" si="221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216"/>
        <v>0</v>
      </c>
      <c r="P2355" s="8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1">
        <f t="shared" si="220"/>
        <v>42103.676180555558</v>
      </c>
      <c r="T2355" s="11">
        <f t="shared" si="221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216"/>
        <v>7.1428571428571425E-2</v>
      </c>
      <c r="P2356" s="8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41954.722916666666</v>
      </c>
      <c r="T2356" s="11">
        <f t="shared" si="221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216"/>
        <v>0.6875</v>
      </c>
      <c r="P2357" s="8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42096.918240740735</v>
      </c>
      <c r="T2357" s="11">
        <f t="shared" si="221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216"/>
        <v>0</v>
      </c>
      <c r="P2358" s="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1">
        <f t="shared" si="220"/>
        <v>42130.78361111111</v>
      </c>
      <c r="T2358" s="11">
        <f t="shared" si="221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216"/>
        <v>0</v>
      </c>
      <c r="P2359" s="8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1">
        <f t="shared" si="220"/>
        <v>42264.620115740734</v>
      </c>
      <c r="T2359" s="11">
        <f t="shared" si="221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216"/>
        <v>0</v>
      </c>
      <c r="P2360" s="8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1">
        <f t="shared" si="220"/>
        <v>41978.930972222224</v>
      </c>
      <c r="T2360" s="11">
        <f t="shared" si="221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216"/>
        <v>14.680000000000001</v>
      </c>
      <c r="P2361" s="8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42159.649583333332</v>
      </c>
      <c r="T2361" s="11">
        <f t="shared" si="221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216"/>
        <v>0.04</v>
      </c>
      <c r="P2362" s="8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42377.70694444445</v>
      </c>
      <c r="T2362" s="11">
        <f t="shared" si="221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216"/>
        <v>0</v>
      </c>
      <c r="P2363" s="8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1">
        <f t="shared" si="220"/>
        <v>42466.858888888892</v>
      </c>
      <c r="T2363" s="11">
        <f t="shared" si="221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216"/>
        <v>28.571428571428569</v>
      </c>
      <c r="P2364" s="8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41954.688310185185</v>
      </c>
      <c r="T2364" s="11">
        <f t="shared" si="221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216"/>
        <v>0</v>
      </c>
      <c r="P2365" s="8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1">
        <f t="shared" si="220"/>
        <v>42322.011574074073</v>
      </c>
      <c r="T2365" s="11">
        <f t="shared" si="221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216"/>
        <v>0</v>
      </c>
      <c r="P2366" s="8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1">
        <f t="shared" si="220"/>
        <v>42248.934675925921</v>
      </c>
      <c r="T2366" s="11">
        <f t="shared" si="221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216"/>
        <v>0</v>
      </c>
      <c r="P2367" s="8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1">
        <f t="shared" si="220"/>
        <v>42346.736400462964</v>
      </c>
      <c r="T2367" s="11">
        <f t="shared" si="221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216"/>
        <v>10.52</v>
      </c>
      <c r="P2368" s="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0"/>
        <v>42268.531631944439</v>
      </c>
      <c r="T2368" s="11">
        <f t="shared" si="221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216"/>
        <v>1.34</v>
      </c>
      <c r="P2369" s="8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0"/>
        <v>42425.970092592594</v>
      </c>
      <c r="T2369" s="11">
        <f t="shared" si="221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216"/>
        <v>0.25</v>
      </c>
      <c r="P2370" s="8">
        <f t="shared" si="217"/>
        <v>50</v>
      </c>
      <c r="Q2370" t="str">
        <f t="shared" si="218"/>
        <v>technology</v>
      </c>
      <c r="R2370" t="str">
        <f t="shared" si="219"/>
        <v>web</v>
      </c>
      <c r="S2370" s="11">
        <f t="shared" si="220"/>
        <v>42063.721817129626</v>
      </c>
      <c r="T2370" s="11">
        <f t="shared" si="221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222">E2371/D2371*100</f>
        <v>0</v>
      </c>
      <c r="P2371" s="8" t="e">
        <f t="shared" ref="P2371:P2434" si="223">E2371/L2371</f>
        <v>#DIV/0!</v>
      </c>
      <c r="Q2371" t="str">
        <f t="shared" ref="Q2371:Q2434" si="224">LEFT(N2371,FIND("/",N2371)-1)</f>
        <v>technology</v>
      </c>
      <c r="R2371" t="str">
        <f t="shared" ref="R2371:R2434" si="225">RIGHT($N2371,LEN(N2371)-FIND("/",$N2371))</f>
        <v>web</v>
      </c>
      <c r="S2371" s="11">
        <f t="shared" ref="S2371:S2434" si="226">((($J2371/60)/60)/24)+DATE(1970,1,1)</f>
        <v>42380.812627314815</v>
      </c>
      <c r="T2371" s="11">
        <f t="shared" ref="T2371:T2434" si="227">((($I2371/60)/60)/24)+DATE(1970,1,1)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222"/>
        <v>0.32800000000000001</v>
      </c>
      <c r="P2372" s="8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41961.18913194444</v>
      </c>
      <c r="T2372" s="11">
        <f t="shared" si="227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222"/>
        <v>0</v>
      </c>
      <c r="P2373" s="8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1">
        <f t="shared" si="226"/>
        <v>42150.777731481481</v>
      </c>
      <c r="T2373" s="11">
        <f t="shared" si="227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222"/>
        <v>3.2727272727272729</v>
      </c>
      <c r="P2374" s="8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42088.069108796291</v>
      </c>
      <c r="T2374" s="11">
        <f t="shared" si="227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222"/>
        <v>5.8823529411764705E-3</v>
      </c>
      <c r="P2375" s="8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42215.662314814821</v>
      </c>
      <c r="T2375" s="11">
        <f t="shared" si="227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222"/>
        <v>4.5454545454545456E-2</v>
      </c>
      <c r="P2376" s="8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42017.843287037031</v>
      </c>
      <c r="T2376" s="11">
        <f t="shared" si="227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222"/>
        <v>0</v>
      </c>
      <c r="P2377" s="8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1">
        <f t="shared" si="226"/>
        <v>42592.836076388892</v>
      </c>
      <c r="T2377" s="11">
        <f t="shared" si="227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222"/>
        <v>10.877666666666666</v>
      </c>
      <c r="P2378" s="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6"/>
        <v>42318.925532407404</v>
      </c>
      <c r="T2378" s="11">
        <f t="shared" si="227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222"/>
        <v>0</v>
      </c>
      <c r="P2379" s="8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1">
        <f t="shared" si="226"/>
        <v>42669.870173611111</v>
      </c>
      <c r="T2379" s="11">
        <f t="shared" si="227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222"/>
        <v>0</v>
      </c>
      <c r="P2380" s="8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1">
        <f t="shared" si="226"/>
        <v>42213.013078703705</v>
      </c>
      <c r="T2380" s="11">
        <f t="shared" si="227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222"/>
        <v>0</v>
      </c>
      <c r="P2381" s="8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1">
        <f t="shared" si="226"/>
        <v>42237.016388888893</v>
      </c>
      <c r="T2381" s="11">
        <f t="shared" si="227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222"/>
        <v>0.36666666666666664</v>
      </c>
      <c r="P2382" s="8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6"/>
        <v>42248.793310185181</v>
      </c>
      <c r="T2382" s="11">
        <f t="shared" si="227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222"/>
        <v>1.8193398957730169</v>
      </c>
      <c r="P2383" s="8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6"/>
        <v>42074.935740740737</v>
      </c>
      <c r="T2383" s="11">
        <f t="shared" si="227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222"/>
        <v>2.5</v>
      </c>
      <c r="P2384" s="8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42195.187534722223</v>
      </c>
      <c r="T2384" s="11">
        <f t="shared" si="227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222"/>
        <v>4.3499999999999996</v>
      </c>
      <c r="P2385" s="8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42027.056793981479</v>
      </c>
      <c r="T2385" s="11">
        <f t="shared" si="227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222"/>
        <v>0.8</v>
      </c>
      <c r="P2386" s="8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41927.067627314813</v>
      </c>
      <c r="T2386" s="11">
        <f t="shared" si="227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222"/>
        <v>1.2123076923076923</v>
      </c>
      <c r="P2387" s="8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42191.70175925926</v>
      </c>
      <c r="T2387" s="11">
        <f t="shared" si="227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222"/>
        <v>0</v>
      </c>
      <c r="P2388" s="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1">
        <f t="shared" si="226"/>
        <v>41954.838240740741</v>
      </c>
      <c r="T2388" s="11">
        <f t="shared" si="227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222"/>
        <v>0.68399999999999994</v>
      </c>
      <c r="P2389" s="8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42528.626620370371</v>
      </c>
      <c r="T2389" s="11">
        <f t="shared" si="227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222"/>
        <v>1.2513513513513512</v>
      </c>
      <c r="P2390" s="8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6"/>
        <v>41989.853692129633</v>
      </c>
      <c r="T2390" s="11">
        <f t="shared" si="227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222"/>
        <v>0.1875</v>
      </c>
      <c r="P2391" s="8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42179.653379629628</v>
      </c>
      <c r="T2391" s="11">
        <f t="shared" si="227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222"/>
        <v>0</v>
      </c>
      <c r="P2392" s="8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1">
        <f t="shared" si="226"/>
        <v>41968.262314814812</v>
      </c>
      <c r="T2392" s="11">
        <f t="shared" si="227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222"/>
        <v>0.125</v>
      </c>
      <c r="P2393" s="8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42064.794490740736</v>
      </c>
      <c r="T2393" s="11">
        <f t="shared" si="227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222"/>
        <v>0</v>
      </c>
      <c r="P2394" s="8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1">
        <f t="shared" si="226"/>
        <v>42276.120636574073</v>
      </c>
      <c r="T2394" s="11">
        <f t="shared" si="227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222"/>
        <v>0.05</v>
      </c>
      <c r="P2395" s="8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42194.648344907408</v>
      </c>
      <c r="T2395" s="11">
        <f t="shared" si="227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222"/>
        <v>0.06</v>
      </c>
      <c r="P2396" s="8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42031.362187499995</v>
      </c>
      <c r="T2396" s="11">
        <f t="shared" si="227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222"/>
        <v>0</v>
      </c>
      <c r="P2397" s="8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1">
        <f t="shared" si="226"/>
        <v>42717.121377314819</v>
      </c>
      <c r="T2397" s="11">
        <f t="shared" si="227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222"/>
        <v>0.2</v>
      </c>
      <c r="P2398" s="8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42262.849050925928</v>
      </c>
      <c r="T2398" s="11">
        <f t="shared" si="227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222"/>
        <v>0</v>
      </c>
      <c r="P2399" s="8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1">
        <f t="shared" si="226"/>
        <v>41976.88490740741</v>
      </c>
      <c r="T2399" s="11">
        <f t="shared" si="227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222"/>
        <v>0</v>
      </c>
      <c r="P2400" s="8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1">
        <f t="shared" si="226"/>
        <v>42157.916481481487</v>
      </c>
      <c r="T2400" s="11">
        <f t="shared" si="227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222"/>
        <v>0</v>
      </c>
      <c r="P2401" s="8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1">
        <f t="shared" si="226"/>
        <v>41956.853078703702</v>
      </c>
      <c r="T2401" s="11">
        <f t="shared" si="227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222"/>
        <v>0</v>
      </c>
      <c r="P2402" s="8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1">
        <f t="shared" si="226"/>
        <v>42444.268101851849</v>
      </c>
      <c r="T2402" s="11">
        <f t="shared" si="227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222"/>
        <v>0.71785714285714286</v>
      </c>
      <c r="P2403" s="8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42374.822870370372</v>
      </c>
      <c r="T2403" s="11">
        <f t="shared" si="227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222"/>
        <v>0.43333333333333329</v>
      </c>
      <c r="P2404" s="8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42107.679756944446</v>
      </c>
      <c r="T2404" s="11">
        <f t="shared" si="227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222"/>
        <v>16.833333333333332</v>
      </c>
      <c r="P2405" s="8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42399.882615740738</v>
      </c>
      <c r="T2405" s="11">
        <f t="shared" si="227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222"/>
        <v>0</v>
      </c>
      <c r="P2406" s="8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42342.03943287037</v>
      </c>
      <c r="T2406" s="11">
        <f t="shared" si="227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222"/>
        <v>22.52</v>
      </c>
      <c r="P2407" s="8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42595.585358796292</v>
      </c>
      <c r="T2407" s="11">
        <f t="shared" si="227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222"/>
        <v>41.384615384615387</v>
      </c>
      <c r="P2408" s="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6"/>
        <v>41983.110995370371</v>
      </c>
      <c r="T2408" s="11">
        <f t="shared" si="227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222"/>
        <v>25.259090909090908</v>
      </c>
      <c r="P2409" s="8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42082.575555555552</v>
      </c>
      <c r="T2409" s="11">
        <f t="shared" si="227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222"/>
        <v>0.2</v>
      </c>
      <c r="P2410" s="8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41919.140706018516</v>
      </c>
      <c r="T2410" s="11">
        <f t="shared" si="227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222"/>
        <v>1.8399999999999999</v>
      </c>
      <c r="P2411" s="8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42204.875868055555</v>
      </c>
      <c r="T2411" s="11">
        <f t="shared" si="227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222"/>
        <v>0</v>
      </c>
      <c r="P2412" s="8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42224.408275462964</v>
      </c>
      <c r="T2412" s="11">
        <f t="shared" si="227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222"/>
        <v>0.60399999999999998</v>
      </c>
      <c r="P2413" s="8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42211.732430555552</v>
      </c>
      <c r="T2413" s="11">
        <f t="shared" si="227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222"/>
        <v>0</v>
      </c>
      <c r="P2414" s="8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42655.736956018518</v>
      </c>
      <c r="T2414" s="11">
        <f t="shared" si="227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222"/>
        <v>0.83333333333333337</v>
      </c>
      <c r="P2415" s="8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41760.10974537037</v>
      </c>
      <c r="T2415" s="11">
        <f t="shared" si="227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222"/>
        <v>3.0666666666666664</v>
      </c>
      <c r="P2416" s="8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42198.695138888885</v>
      </c>
      <c r="T2416" s="11">
        <f t="shared" si="227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222"/>
        <v>0.55833333333333335</v>
      </c>
      <c r="P2417" s="8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42536.862800925926</v>
      </c>
      <c r="T2417" s="11">
        <f t="shared" si="227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222"/>
        <v>2.5000000000000001E-2</v>
      </c>
      <c r="P2418" s="8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42019.737766203703</v>
      </c>
      <c r="T2418" s="11">
        <f t="shared" si="227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222"/>
        <v>0</v>
      </c>
      <c r="P2419" s="8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41831.884108796294</v>
      </c>
      <c r="T2419" s="11">
        <f t="shared" si="227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222"/>
        <v>0.02</v>
      </c>
      <c r="P2420" s="8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42027.856990740736</v>
      </c>
      <c r="T2420" s="11">
        <f t="shared" si="227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222"/>
        <v>0</v>
      </c>
      <c r="P2421" s="8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1">
        <f t="shared" si="226"/>
        <v>41993.738298611104</v>
      </c>
      <c r="T2421" s="11">
        <f t="shared" si="227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222"/>
        <v>14.825133372851216</v>
      </c>
      <c r="P2422" s="8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41893.028877314813</v>
      </c>
      <c r="T2422" s="11">
        <f t="shared" si="227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222"/>
        <v>1.6666666666666666E-2</v>
      </c>
      <c r="P2423" s="8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42026.687453703707</v>
      </c>
      <c r="T2423" s="11">
        <f t="shared" si="227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222"/>
        <v>0.2</v>
      </c>
      <c r="P2424" s="8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42044.724953703699</v>
      </c>
      <c r="T2424" s="11">
        <f t="shared" si="227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222"/>
        <v>1.3333333333333334E-2</v>
      </c>
      <c r="P2425" s="8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41974.704745370371</v>
      </c>
      <c r="T2425" s="11">
        <f t="shared" si="227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222"/>
        <v>1.24</v>
      </c>
      <c r="P2426" s="8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41909.892453703702</v>
      </c>
      <c r="T2426" s="11">
        <f t="shared" si="227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222"/>
        <v>2.8571428571428574E-2</v>
      </c>
      <c r="P2427" s="8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42502.913761574076</v>
      </c>
      <c r="T2427" s="11">
        <f t="shared" si="227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222"/>
        <v>0</v>
      </c>
      <c r="P2428" s="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42164.170046296291</v>
      </c>
      <c r="T2428" s="11">
        <f t="shared" si="227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222"/>
        <v>2E-3</v>
      </c>
      <c r="P2429" s="8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42412.318668981476</v>
      </c>
      <c r="T2429" s="11">
        <f t="shared" si="227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222"/>
        <v>2.8571428571428571E-3</v>
      </c>
      <c r="P2430" s="8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42045.784155092595</v>
      </c>
      <c r="T2430" s="11">
        <f t="shared" si="227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222"/>
        <v>1.4321428571428572</v>
      </c>
      <c r="P2431" s="8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42734.879236111112</v>
      </c>
      <c r="T2431" s="11">
        <f t="shared" si="227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222"/>
        <v>0.70000000000000007</v>
      </c>
      <c r="P2432" s="8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42382.130833333329</v>
      </c>
      <c r="T2432" s="11">
        <f t="shared" si="227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222"/>
        <v>2E-3</v>
      </c>
      <c r="P2433" s="8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42489.099687499998</v>
      </c>
      <c r="T2433" s="11">
        <f t="shared" si="227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222"/>
        <v>1.4285714285714287E-2</v>
      </c>
      <c r="P2434" s="8">
        <f t="shared" si="223"/>
        <v>1</v>
      </c>
      <c r="Q2434" t="str">
        <f t="shared" si="224"/>
        <v>food</v>
      </c>
      <c r="R2434" t="str">
        <f t="shared" si="225"/>
        <v>food trucks</v>
      </c>
      <c r="S2434" s="11">
        <f t="shared" si="226"/>
        <v>42041.218715277777</v>
      </c>
      <c r="T2434" s="11">
        <f t="shared" si="227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228">E2435/D2435*100</f>
        <v>0</v>
      </c>
      <c r="P2435" s="8" t="e">
        <f t="shared" ref="P2435:P2498" si="229">E2435/L2435</f>
        <v>#DIV/0!</v>
      </c>
      <c r="Q2435" t="str">
        <f t="shared" ref="Q2435:Q2498" si="230">LEFT(N2435,FIND("/",N2435)-1)</f>
        <v>food</v>
      </c>
      <c r="R2435" t="str">
        <f t="shared" ref="R2435:R2498" si="231">RIGHT($N2435,LEN(N2435)-FIND("/",$N2435))</f>
        <v>food trucks</v>
      </c>
      <c r="S2435" s="11">
        <f t="shared" ref="S2435:S2498" si="232">((($J2435/60)/60)/24)+DATE(1970,1,1)</f>
        <v>42397.89980324074</v>
      </c>
      <c r="T2435" s="11">
        <f t="shared" ref="T2435:T2498" si="233">((($I2435/60)/60)/24)+DATE(1970,1,1)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228"/>
        <v>0.13</v>
      </c>
      <c r="P2436" s="8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42180.18604166666</v>
      </c>
      <c r="T2436" s="11">
        <f t="shared" si="233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228"/>
        <v>0.48960000000000004</v>
      </c>
      <c r="P2437" s="8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42252.277615740735</v>
      </c>
      <c r="T2437" s="11">
        <f t="shared" si="233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228"/>
        <v>3.8461538461538464E-2</v>
      </c>
      <c r="P2438" s="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42338.615393518514</v>
      </c>
      <c r="T2438" s="11">
        <f t="shared" si="233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228"/>
        <v>0</v>
      </c>
      <c r="P2439" s="8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42031.965138888889</v>
      </c>
      <c r="T2439" s="11">
        <f t="shared" si="233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228"/>
        <v>0.33333333333333337</v>
      </c>
      <c r="P2440" s="8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42285.91506944444</v>
      </c>
      <c r="T2440" s="11">
        <f t="shared" si="233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228"/>
        <v>0</v>
      </c>
      <c r="P2441" s="8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42265.818622685183</v>
      </c>
      <c r="T2441" s="11">
        <f t="shared" si="233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228"/>
        <v>0.2</v>
      </c>
      <c r="P2442" s="8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42383.899456018517</v>
      </c>
      <c r="T2442" s="11">
        <f t="shared" si="233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228"/>
        <v>107.88</v>
      </c>
      <c r="P2443" s="8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42187.125625000001</v>
      </c>
      <c r="T2443" s="11">
        <f t="shared" si="233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228"/>
        <v>125.94166666666666</v>
      </c>
      <c r="P2444" s="8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42052.666990740734</v>
      </c>
      <c r="T2444" s="11">
        <f t="shared" si="233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228"/>
        <v>202.51495</v>
      </c>
      <c r="P2445" s="8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41836.625254629631</v>
      </c>
      <c r="T2445" s="11">
        <f t="shared" si="233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228"/>
        <v>108.60000000000001</v>
      </c>
      <c r="P2446" s="8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42485.754525462966</v>
      </c>
      <c r="T2446" s="11">
        <f t="shared" si="233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228"/>
        <v>172.8</v>
      </c>
      <c r="P2447" s="8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42243.190057870372</v>
      </c>
      <c r="T2447" s="11">
        <f t="shared" si="233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228"/>
        <v>167.98</v>
      </c>
      <c r="P2448" s="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42670.602673611109</v>
      </c>
      <c r="T2448" s="11">
        <f t="shared" si="233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228"/>
        <v>427.20000000000005</v>
      </c>
      <c r="P2449" s="8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42654.469826388886</v>
      </c>
      <c r="T2449" s="11">
        <f t="shared" si="233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228"/>
        <v>107.5</v>
      </c>
      <c r="P2450" s="8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42607.316122685181</v>
      </c>
      <c r="T2450" s="11">
        <f t="shared" si="233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228"/>
        <v>108</v>
      </c>
      <c r="P2451" s="8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41943.142534722225</v>
      </c>
      <c r="T2451" s="11">
        <f t="shared" si="233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228"/>
        <v>101.53353333333335</v>
      </c>
      <c r="P2452" s="8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41902.07240740741</v>
      </c>
      <c r="T2452" s="11">
        <f t="shared" si="233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228"/>
        <v>115.45</v>
      </c>
      <c r="P2453" s="8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42779.908449074079</v>
      </c>
      <c r="T2453" s="11">
        <f t="shared" si="233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228"/>
        <v>133.5</v>
      </c>
      <c r="P2454" s="8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42338.84375</v>
      </c>
      <c r="T2454" s="11">
        <f t="shared" si="233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228"/>
        <v>154.69999999999999</v>
      </c>
      <c r="P2455" s="8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42738.692233796297</v>
      </c>
      <c r="T2455" s="11">
        <f t="shared" si="233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228"/>
        <v>100.84571428571429</v>
      </c>
      <c r="P2456" s="8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42770.201481481476</v>
      </c>
      <c r="T2456" s="11">
        <f t="shared" si="233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228"/>
        <v>182</v>
      </c>
      <c r="P2457" s="8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42452.781828703708</v>
      </c>
      <c r="T2457" s="11">
        <f t="shared" si="233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228"/>
        <v>180.86666666666667</v>
      </c>
      <c r="P2458" s="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42761.961099537039</v>
      </c>
      <c r="T2458" s="11">
        <f t="shared" si="233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228"/>
        <v>102.30434782608695</v>
      </c>
      <c r="P2459" s="8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42423.602500000001</v>
      </c>
      <c r="T2459" s="11">
        <f t="shared" si="233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228"/>
        <v>110.17999999999999</v>
      </c>
      <c r="P2460" s="8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42495.871736111112</v>
      </c>
      <c r="T2460" s="11">
        <f t="shared" si="233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228"/>
        <v>102.25</v>
      </c>
      <c r="P2461" s="8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42407.637557870374</v>
      </c>
      <c r="T2461" s="11">
        <f t="shared" si="233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228"/>
        <v>100.78823529411764</v>
      </c>
      <c r="P2462" s="8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42704.187118055561</v>
      </c>
      <c r="T2462" s="11">
        <f t="shared" si="233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228"/>
        <v>103.8</v>
      </c>
      <c r="P2463" s="8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40784.012696759259</v>
      </c>
      <c r="T2463" s="11">
        <f t="shared" si="233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228"/>
        <v>110.70833333333334</v>
      </c>
      <c r="P2464" s="8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41089.186296296299</v>
      </c>
      <c r="T2464" s="11">
        <f t="shared" si="233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228"/>
        <v>116.25000000000001</v>
      </c>
      <c r="P2465" s="8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41341.111400462964</v>
      </c>
      <c r="T2465" s="11">
        <f t="shared" si="233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228"/>
        <v>111.1</v>
      </c>
      <c r="P2466" s="8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42248.90042824074</v>
      </c>
      <c r="T2466" s="11">
        <f t="shared" si="233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228"/>
        <v>180.14285714285714</v>
      </c>
      <c r="P2467" s="8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41145.719305555554</v>
      </c>
      <c r="T2467" s="11">
        <f t="shared" si="233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228"/>
        <v>100</v>
      </c>
      <c r="P2468" s="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41373.102465277778</v>
      </c>
      <c r="T2468" s="11">
        <f t="shared" si="233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228"/>
        <v>118.5</v>
      </c>
      <c r="P2469" s="8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41025.874201388891</v>
      </c>
      <c r="T2469" s="11">
        <f t="shared" si="233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228"/>
        <v>107.21700000000001</v>
      </c>
      <c r="P2470" s="8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41174.154178240737</v>
      </c>
      <c r="T2470" s="11">
        <f t="shared" si="233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228"/>
        <v>113.66666666666667</v>
      </c>
      <c r="P2471" s="8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40557.429733796293</v>
      </c>
      <c r="T2471" s="11">
        <f t="shared" si="233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228"/>
        <v>103.16400000000002</v>
      </c>
      <c r="P2472" s="8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41023.07471064815</v>
      </c>
      <c r="T2472" s="11">
        <f t="shared" si="233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228"/>
        <v>128</v>
      </c>
      <c r="P2473" s="8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40893.992962962962</v>
      </c>
      <c r="T2473" s="11">
        <f t="shared" si="233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228"/>
        <v>135.76026666666667</v>
      </c>
      <c r="P2474" s="8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40354.11550925926</v>
      </c>
      <c r="T2474" s="11">
        <f t="shared" si="233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228"/>
        <v>100</v>
      </c>
      <c r="P2475" s="8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41193.748483796298</v>
      </c>
      <c r="T2475" s="11">
        <f t="shared" si="233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228"/>
        <v>100.00360000000002</v>
      </c>
      <c r="P2476" s="8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40417.011296296296</v>
      </c>
      <c r="T2476" s="11">
        <f t="shared" si="233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228"/>
        <v>104.71999999999998</v>
      </c>
      <c r="P2477" s="8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40310.287673611114</v>
      </c>
      <c r="T2477" s="11">
        <f t="shared" si="233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228"/>
        <v>105.02249999999999</v>
      </c>
      <c r="P2478" s="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41913.328356481477</v>
      </c>
      <c r="T2478" s="11">
        <f t="shared" si="233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228"/>
        <v>171.33333333333334</v>
      </c>
      <c r="P2479" s="8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41088.691493055558</v>
      </c>
      <c r="T2479" s="11">
        <f t="shared" si="233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228"/>
        <v>127.49999999999999</v>
      </c>
      <c r="P2480" s="8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41257.950381944444</v>
      </c>
      <c r="T2480" s="11">
        <f t="shared" si="233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228"/>
        <v>133.44333333333333</v>
      </c>
      <c r="P2481" s="8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41107.726782407408</v>
      </c>
      <c r="T2481" s="11">
        <f t="shared" si="233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228"/>
        <v>100</v>
      </c>
      <c r="P2482" s="8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42227.936157407406</v>
      </c>
      <c r="T2482" s="11">
        <f t="shared" si="233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228"/>
        <v>112.91099999999999</v>
      </c>
      <c r="P2483" s="8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1">
        <f t="shared" si="232"/>
        <v>40999.645925925928</v>
      </c>
      <c r="T2483" s="11">
        <f t="shared" si="233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228"/>
        <v>100.1</v>
      </c>
      <c r="P2484" s="8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40711.782210648147</v>
      </c>
      <c r="T2484" s="11">
        <f t="shared" si="233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228"/>
        <v>113.72727272727272</v>
      </c>
      <c r="P2485" s="8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1">
        <f t="shared" si="232"/>
        <v>40970.750034722223</v>
      </c>
      <c r="T2485" s="11">
        <f t="shared" si="233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228"/>
        <v>119.31742857142855</v>
      </c>
      <c r="P2486" s="8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40771.916701388887</v>
      </c>
      <c r="T2486" s="11">
        <f t="shared" si="233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228"/>
        <v>103.25</v>
      </c>
      <c r="P2487" s="8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40793.998599537037</v>
      </c>
      <c r="T2487" s="11">
        <f t="shared" si="233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228"/>
        <v>265.66666666666669</v>
      </c>
      <c r="P2488" s="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1">
        <f t="shared" si="232"/>
        <v>40991.708055555559</v>
      </c>
      <c r="T2488" s="11">
        <f t="shared" si="233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228"/>
        <v>100.05066666666667</v>
      </c>
      <c r="P2489" s="8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41026.083298611113</v>
      </c>
      <c r="T2489" s="11">
        <f t="shared" si="233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228"/>
        <v>106.69999999999999</v>
      </c>
      <c r="P2490" s="8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40833.633194444446</v>
      </c>
      <c r="T2490" s="11">
        <f t="shared" si="233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228"/>
        <v>133.67142857142858</v>
      </c>
      <c r="P2491" s="8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41373.690266203703</v>
      </c>
      <c r="T2491" s="11">
        <f t="shared" si="233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228"/>
        <v>121.39999999999999</v>
      </c>
      <c r="P2492" s="8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41023.227731481478</v>
      </c>
      <c r="T2492" s="11">
        <f t="shared" si="233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228"/>
        <v>103.2</v>
      </c>
      <c r="P2493" s="8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40542.839282407411</v>
      </c>
      <c r="T2493" s="11">
        <f t="shared" si="233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228"/>
        <v>125</v>
      </c>
      <c r="P2494" s="8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41024.985972222225</v>
      </c>
      <c r="T2494" s="11">
        <f t="shared" si="233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228"/>
        <v>128.69999999999999</v>
      </c>
      <c r="P2495" s="8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41348.168287037035</v>
      </c>
      <c r="T2495" s="11">
        <f t="shared" si="233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228"/>
        <v>101.00533333333333</v>
      </c>
      <c r="P2496" s="8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41022.645185185182</v>
      </c>
      <c r="T2496" s="11">
        <f t="shared" si="233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228"/>
        <v>127.53666666666665</v>
      </c>
      <c r="P2497" s="8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41036.946469907409</v>
      </c>
      <c r="T2497" s="11">
        <f t="shared" si="233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228"/>
        <v>100</v>
      </c>
      <c r="P2498" s="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1">
        <f t="shared" si="232"/>
        <v>41327.996435185189</v>
      </c>
      <c r="T2498" s="11">
        <f t="shared" si="233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234">E2499/D2499*100</f>
        <v>112.7715</v>
      </c>
      <c r="P2499" s="8">
        <f t="shared" ref="P2499:P2562" si="235">E2499/L2499</f>
        <v>80.551071428571419</v>
      </c>
      <c r="Q2499" t="str">
        <f t="shared" ref="Q2499:Q2562" si="236">LEFT(N2499,FIND("/",N2499)-1)</f>
        <v>music</v>
      </c>
      <c r="R2499" t="str">
        <f t="shared" ref="R2499:R2562" si="237">RIGHT($N2499,LEN(N2499)-FIND("/",$N2499))</f>
        <v>indie rock</v>
      </c>
      <c r="S2499" s="11">
        <f t="shared" ref="S2499:S2562" si="238">((($J2499/60)/60)/24)+DATE(1970,1,1)</f>
        <v>40730.878912037035</v>
      </c>
      <c r="T2499" s="11">
        <f t="shared" ref="T2499:T2562" si="239">((($I2499/60)/60)/24)+DATE(1970,1,1)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234"/>
        <v>105.60000000000001</v>
      </c>
      <c r="P2500" s="8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42017.967442129629</v>
      </c>
      <c r="T2500" s="11">
        <f t="shared" si="23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234"/>
        <v>202.625</v>
      </c>
      <c r="P2501" s="8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41226.648576388885</v>
      </c>
      <c r="T2501" s="11">
        <f t="shared" si="23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234"/>
        <v>113.33333333333333</v>
      </c>
      <c r="P2502" s="8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41053.772858796299</v>
      </c>
      <c r="T2502" s="11">
        <f t="shared" si="23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234"/>
        <v>2.5545454545454547</v>
      </c>
      <c r="P2503" s="8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42244.776666666665</v>
      </c>
      <c r="T2503" s="11">
        <f t="shared" si="23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234"/>
        <v>7.8181818181818186E-2</v>
      </c>
      <c r="P2504" s="8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41858.825439814813</v>
      </c>
      <c r="T2504" s="11">
        <f t="shared" si="23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234"/>
        <v>0</v>
      </c>
      <c r="P2505" s="8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42498.899398148147</v>
      </c>
      <c r="T2505" s="11">
        <f t="shared" si="23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234"/>
        <v>0</v>
      </c>
      <c r="P2506" s="8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41928.015439814815</v>
      </c>
      <c r="T2506" s="11">
        <f t="shared" si="23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234"/>
        <v>0</v>
      </c>
      <c r="P2507" s="8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42047.05574074074</v>
      </c>
      <c r="T2507" s="11">
        <f t="shared" si="23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234"/>
        <v>0.6</v>
      </c>
      <c r="P2508" s="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42258.297094907408</v>
      </c>
      <c r="T2508" s="11">
        <f t="shared" si="23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234"/>
        <v>0</v>
      </c>
      <c r="P2509" s="8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42105.072962962964</v>
      </c>
      <c r="T2509" s="11">
        <f t="shared" si="23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234"/>
        <v>0</v>
      </c>
      <c r="P2510" s="8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41835.951782407406</v>
      </c>
      <c r="T2510" s="11">
        <f t="shared" si="23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234"/>
        <v>1.0526315789473684</v>
      </c>
      <c r="P2511" s="8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42058.809594907405</v>
      </c>
      <c r="T2511" s="11">
        <f t="shared" si="23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234"/>
        <v>0.15</v>
      </c>
      <c r="P2512" s="8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42078.997361111105</v>
      </c>
      <c r="T2512" s="11">
        <f t="shared" si="23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234"/>
        <v>0</v>
      </c>
      <c r="P2513" s="8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42371.446909722217</v>
      </c>
      <c r="T2513" s="11">
        <f t="shared" si="23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234"/>
        <v>0</v>
      </c>
      <c r="P2514" s="8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41971.876863425925</v>
      </c>
      <c r="T2514" s="11">
        <f t="shared" si="23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234"/>
        <v>0</v>
      </c>
      <c r="P2515" s="8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42732.00681712963</v>
      </c>
      <c r="T2515" s="11">
        <f t="shared" si="23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234"/>
        <v>1.7500000000000002</v>
      </c>
      <c r="P2516" s="8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41854.389780092592</v>
      </c>
      <c r="T2516" s="11">
        <f t="shared" si="23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234"/>
        <v>18.600000000000001</v>
      </c>
      <c r="P2517" s="8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42027.839733796296</v>
      </c>
      <c r="T2517" s="11">
        <f t="shared" si="23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234"/>
        <v>0</v>
      </c>
      <c r="P2518" s="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41942.653379629628</v>
      </c>
      <c r="T2518" s="11">
        <f t="shared" si="23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234"/>
        <v>9.8166666666666664</v>
      </c>
      <c r="P2519" s="8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42052.802430555559</v>
      </c>
      <c r="T2519" s="11">
        <f t="shared" si="23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234"/>
        <v>0</v>
      </c>
      <c r="P2520" s="8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41926.680879629632</v>
      </c>
      <c r="T2520" s="11">
        <f t="shared" si="23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234"/>
        <v>4.3333333333333335E-2</v>
      </c>
      <c r="P2521" s="8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41809.155138888891</v>
      </c>
      <c r="T2521" s="11">
        <f t="shared" si="23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234"/>
        <v>0</v>
      </c>
      <c r="P2522" s="8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42612.600520833337</v>
      </c>
      <c r="T2522" s="11">
        <f t="shared" si="23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234"/>
        <v>109.48792</v>
      </c>
      <c r="P2523" s="8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42269.967835648145</v>
      </c>
      <c r="T2523" s="11">
        <f t="shared" si="23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234"/>
        <v>100</v>
      </c>
      <c r="P2524" s="8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42460.573611111111</v>
      </c>
      <c r="T2524" s="11">
        <f t="shared" si="23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234"/>
        <v>156.44444444444446</v>
      </c>
      <c r="P2525" s="8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41930.975601851853</v>
      </c>
      <c r="T2525" s="11">
        <f t="shared" si="23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234"/>
        <v>101.6</v>
      </c>
      <c r="P2526" s="8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41961.807372685187</v>
      </c>
      <c r="T2526" s="11">
        <f t="shared" si="23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234"/>
        <v>100.325</v>
      </c>
      <c r="P2527" s="8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41058.844571759262</v>
      </c>
      <c r="T2527" s="11">
        <f t="shared" si="23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234"/>
        <v>112.94999999999999</v>
      </c>
      <c r="P2528" s="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41953.091134259259</v>
      </c>
      <c r="T2528" s="11">
        <f t="shared" si="23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234"/>
        <v>102.125</v>
      </c>
      <c r="P2529" s="8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41546.75105324074</v>
      </c>
      <c r="T2529" s="11">
        <f t="shared" si="23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234"/>
        <v>107.24974999999999</v>
      </c>
      <c r="P2530" s="8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42217.834525462968</v>
      </c>
      <c r="T2530" s="11">
        <f t="shared" si="23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234"/>
        <v>104.28333333333333</v>
      </c>
      <c r="P2531" s="8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40948.080729166664</v>
      </c>
      <c r="T2531" s="11">
        <f t="shared" si="23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234"/>
        <v>100</v>
      </c>
      <c r="P2532" s="8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42081.864641203705</v>
      </c>
      <c r="T2532" s="11">
        <f t="shared" si="23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234"/>
        <v>100.4</v>
      </c>
      <c r="P2533" s="8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42208.680023148147</v>
      </c>
      <c r="T2533" s="11">
        <f t="shared" si="23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234"/>
        <v>126.125</v>
      </c>
      <c r="P2534" s="8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41107.849143518521</v>
      </c>
      <c r="T2534" s="11">
        <f t="shared" si="23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234"/>
        <v>110.66666666666667</v>
      </c>
      <c r="P2535" s="8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41304.751284722224</v>
      </c>
      <c r="T2535" s="11">
        <f t="shared" si="23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234"/>
        <v>105</v>
      </c>
      <c r="P2536" s="8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40127.700370370374</v>
      </c>
      <c r="T2536" s="11">
        <f t="shared" si="23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234"/>
        <v>103.77499999999999</v>
      </c>
      <c r="P2537" s="8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41943.791030092594</v>
      </c>
      <c r="T2537" s="11">
        <f t="shared" si="23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234"/>
        <v>115.99999999999999</v>
      </c>
      <c r="P2538" s="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41464.106087962966</v>
      </c>
      <c r="T2538" s="11">
        <f t="shared" si="23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234"/>
        <v>110.00000000000001</v>
      </c>
      <c r="P2539" s="8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40696.648784722223</v>
      </c>
      <c r="T2539" s="11">
        <f t="shared" si="23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234"/>
        <v>113.01761111111111</v>
      </c>
      <c r="P2540" s="8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41298.509965277779</v>
      </c>
      <c r="T2540" s="11">
        <f t="shared" si="23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234"/>
        <v>100.25</v>
      </c>
      <c r="P2541" s="8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41977.902222222227</v>
      </c>
      <c r="T2541" s="11">
        <f t="shared" si="23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234"/>
        <v>103.4</v>
      </c>
      <c r="P2542" s="8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40785.675011574072</v>
      </c>
      <c r="T2542" s="11">
        <f t="shared" si="23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234"/>
        <v>107.02857142857142</v>
      </c>
      <c r="P2543" s="8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41483.449282407404</v>
      </c>
      <c r="T2543" s="11">
        <f t="shared" si="23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234"/>
        <v>103.57142857142858</v>
      </c>
      <c r="P2544" s="8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41509.426585648151</v>
      </c>
      <c r="T2544" s="11">
        <f t="shared" si="23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234"/>
        <v>156.4</v>
      </c>
      <c r="P2545" s="8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40514.107615740737</v>
      </c>
      <c r="T2545" s="11">
        <f t="shared" si="23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234"/>
        <v>100.82</v>
      </c>
      <c r="P2546" s="8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41068.520474537036</v>
      </c>
      <c r="T2546" s="11">
        <f t="shared" si="23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234"/>
        <v>195.3</v>
      </c>
      <c r="P2547" s="8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42027.13817129629</v>
      </c>
      <c r="T2547" s="11">
        <f t="shared" si="23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234"/>
        <v>111.71428571428572</v>
      </c>
      <c r="P2548" s="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41524.858553240738</v>
      </c>
      <c r="T2548" s="11">
        <f t="shared" si="23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234"/>
        <v>119.85454545454546</v>
      </c>
      <c r="P2549" s="8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40973.773182870369</v>
      </c>
      <c r="T2549" s="11">
        <f t="shared" si="23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234"/>
        <v>101.85</v>
      </c>
      <c r="P2550" s="8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42618.625428240746</v>
      </c>
      <c r="T2550" s="11">
        <f t="shared" si="23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234"/>
        <v>102.80254777070064</v>
      </c>
      <c r="P2551" s="8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41390.757754629631</v>
      </c>
      <c r="T2551" s="11">
        <f t="shared" si="23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234"/>
        <v>100.84615384615385</v>
      </c>
      <c r="P2552" s="8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42228.634328703702</v>
      </c>
      <c r="T2552" s="11">
        <f t="shared" si="23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234"/>
        <v>102.73469387755102</v>
      </c>
      <c r="P2553" s="8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40961.252141203702</v>
      </c>
      <c r="T2553" s="11">
        <f t="shared" si="23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234"/>
        <v>106.5</v>
      </c>
      <c r="P2554" s="8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42769.809965277775</v>
      </c>
      <c r="T2554" s="11">
        <f t="shared" si="23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234"/>
        <v>155.53333333333333</v>
      </c>
      <c r="P2555" s="8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41113.199155092596</v>
      </c>
      <c r="T2555" s="11">
        <f t="shared" si="23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234"/>
        <v>122.8</v>
      </c>
      <c r="P2556" s="8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42125.078275462962</v>
      </c>
      <c r="T2556" s="11">
        <f t="shared" si="23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234"/>
        <v>107.35</v>
      </c>
      <c r="P2557" s="8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41026.655011574076</v>
      </c>
      <c r="T2557" s="11">
        <f t="shared" si="23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234"/>
        <v>105.50335570469798</v>
      </c>
      <c r="P2558" s="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41222.991400462961</v>
      </c>
      <c r="T2558" s="11">
        <f t="shared" si="23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234"/>
        <v>118.44444444444444</v>
      </c>
      <c r="P2559" s="8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41744.745208333334</v>
      </c>
      <c r="T2559" s="11">
        <f t="shared" si="23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234"/>
        <v>108.88</v>
      </c>
      <c r="P2560" s="8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42093.860023148154</v>
      </c>
      <c r="T2560" s="11">
        <f t="shared" si="23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234"/>
        <v>111.25</v>
      </c>
      <c r="P2561" s="8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40829.873657407406</v>
      </c>
      <c r="T2561" s="11">
        <f t="shared" si="23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234"/>
        <v>100.1</v>
      </c>
      <c r="P2562" s="8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1">
        <f t="shared" si="238"/>
        <v>42039.951087962967</v>
      </c>
      <c r="T2562" s="11">
        <f t="shared" si="23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240">E2563/D2563*100</f>
        <v>0</v>
      </c>
      <c r="P2563" s="8" t="e">
        <f t="shared" ref="P2563:P2626" si="241">E2563/L2563</f>
        <v>#DIV/0!</v>
      </c>
      <c r="Q2563" t="str">
        <f t="shared" ref="Q2563:Q2626" si="242">LEFT(N2563,FIND("/",N2563)-1)</f>
        <v>food</v>
      </c>
      <c r="R2563" t="str">
        <f t="shared" ref="R2563:R2626" si="243">RIGHT($N2563,LEN(N2563)-FIND("/",$N2563))</f>
        <v>food trucks</v>
      </c>
      <c r="S2563" s="11">
        <f t="shared" ref="S2563:S2626" si="244">((($J2563/60)/60)/24)+DATE(1970,1,1)</f>
        <v>42260.528807870374</v>
      </c>
      <c r="T2563" s="11">
        <f t="shared" ref="T2563:T2626" si="245">((($I2563/60)/60)/24)+DATE(1970,1,1)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240"/>
        <v>0.75</v>
      </c>
      <c r="P2564" s="8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42594.524756944447</v>
      </c>
      <c r="T2564" s="11">
        <f t="shared" si="245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240"/>
        <v>0</v>
      </c>
      <c r="P2565" s="8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42155.139479166668</v>
      </c>
      <c r="T2565" s="11">
        <f t="shared" si="245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240"/>
        <v>0</v>
      </c>
      <c r="P2566" s="8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41822.040497685186</v>
      </c>
      <c r="T2566" s="11">
        <f t="shared" si="245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240"/>
        <v>1</v>
      </c>
      <c r="P2567" s="8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42440.650335648148</v>
      </c>
      <c r="T2567" s="11">
        <f t="shared" si="245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240"/>
        <v>0</v>
      </c>
      <c r="P2568" s="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41842.980879629627</v>
      </c>
      <c r="T2568" s="11">
        <f t="shared" si="245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240"/>
        <v>0.26666666666666666</v>
      </c>
      <c r="P2569" s="8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42087.878912037035</v>
      </c>
      <c r="T2569" s="11">
        <f t="shared" si="245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240"/>
        <v>0.5</v>
      </c>
      <c r="P2570" s="8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42584.666597222225</v>
      </c>
      <c r="T2570" s="11">
        <f t="shared" si="245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240"/>
        <v>2.2307692307692308</v>
      </c>
      <c r="P2571" s="8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42234.105462962965</v>
      </c>
      <c r="T2571" s="11">
        <f t="shared" si="245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240"/>
        <v>0.84285714285714297</v>
      </c>
      <c r="P2572" s="8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42744.903182870374</v>
      </c>
      <c r="T2572" s="11">
        <f t="shared" si="245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240"/>
        <v>0.25</v>
      </c>
      <c r="P2573" s="8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42449.341678240744</v>
      </c>
      <c r="T2573" s="11">
        <f t="shared" si="245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240"/>
        <v>0</v>
      </c>
      <c r="P2574" s="8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42077.119409722218</v>
      </c>
      <c r="T2574" s="11">
        <f t="shared" si="245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240"/>
        <v>0</v>
      </c>
      <c r="P2575" s="8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41829.592002314814</v>
      </c>
      <c r="T2575" s="11">
        <f t="shared" si="245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240"/>
        <v>0</v>
      </c>
      <c r="P2576" s="8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42487.825752314813</v>
      </c>
      <c r="T2576" s="11">
        <f t="shared" si="245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240"/>
        <v>0</v>
      </c>
      <c r="P2577" s="8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1">
        <f t="shared" si="244"/>
        <v>41986.108726851846</v>
      </c>
      <c r="T2577" s="11">
        <f t="shared" si="245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240"/>
        <v>0</v>
      </c>
      <c r="P2578" s="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42060.00980324074</v>
      </c>
      <c r="T2578" s="11">
        <f t="shared" si="245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240"/>
        <v>0</v>
      </c>
      <c r="P2579" s="8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41830.820567129631</v>
      </c>
      <c r="T2579" s="11">
        <f t="shared" si="245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240"/>
        <v>0</v>
      </c>
      <c r="P2580" s="8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42238.022905092599</v>
      </c>
      <c r="T2580" s="11">
        <f t="shared" si="245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240"/>
        <v>0.13849999999999998</v>
      </c>
      <c r="P2581" s="8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41837.829895833333</v>
      </c>
      <c r="T2581" s="11">
        <f t="shared" si="245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240"/>
        <v>0.6</v>
      </c>
      <c r="P2582" s="8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42110.326423611114</v>
      </c>
      <c r="T2582" s="11">
        <f t="shared" si="245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240"/>
        <v>10.6</v>
      </c>
      <c r="P2583" s="8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42294.628449074073</v>
      </c>
      <c r="T2583" s="11">
        <f t="shared" si="245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240"/>
        <v>1.1111111111111111E-3</v>
      </c>
      <c r="P2584" s="8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42642.988819444443</v>
      </c>
      <c r="T2584" s="11">
        <f t="shared" si="245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240"/>
        <v>0.5</v>
      </c>
      <c r="P2585" s="8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42019.76944444445</v>
      </c>
      <c r="T2585" s="11">
        <f t="shared" si="245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240"/>
        <v>0</v>
      </c>
      <c r="P2586" s="8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42140.173252314817</v>
      </c>
      <c r="T2586" s="11">
        <f t="shared" si="245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240"/>
        <v>0.16666666666666669</v>
      </c>
      <c r="P2587" s="8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41795.963333333333</v>
      </c>
      <c r="T2587" s="11">
        <f t="shared" si="245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240"/>
        <v>0.16666666666666669</v>
      </c>
      <c r="P2588" s="8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42333.330277777779</v>
      </c>
      <c r="T2588" s="11">
        <f t="shared" si="245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240"/>
        <v>2.4340000000000002</v>
      </c>
      <c r="P2589" s="8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42338.675381944442</v>
      </c>
      <c r="T2589" s="11">
        <f t="shared" si="245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240"/>
        <v>3.8833333333333329</v>
      </c>
      <c r="P2590" s="8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42042.676226851851</v>
      </c>
      <c r="T2590" s="11">
        <f t="shared" si="245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240"/>
        <v>0.01</v>
      </c>
      <c r="P2591" s="8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42422.536192129628</v>
      </c>
      <c r="T2591" s="11">
        <f t="shared" si="245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240"/>
        <v>0</v>
      </c>
      <c r="P2592" s="8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42388.589085648149</v>
      </c>
      <c r="T2592" s="11">
        <f t="shared" si="245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240"/>
        <v>1.7333333333333332</v>
      </c>
      <c r="P2593" s="8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42382.906527777777</v>
      </c>
      <c r="T2593" s="11">
        <f t="shared" si="245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240"/>
        <v>0.16666666666666669</v>
      </c>
      <c r="P2594" s="8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41887.801168981481</v>
      </c>
      <c r="T2594" s="11">
        <f t="shared" si="245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240"/>
        <v>0</v>
      </c>
      <c r="P2595" s="8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42089.84520833334</v>
      </c>
      <c r="T2595" s="11">
        <f t="shared" si="245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240"/>
        <v>1.25E-3</v>
      </c>
      <c r="P2596" s="8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41828.967916666668</v>
      </c>
      <c r="T2596" s="11">
        <f t="shared" si="245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240"/>
        <v>12.166666666666668</v>
      </c>
      <c r="P2597" s="8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42760.244212962964</v>
      </c>
      <c r="T2597" s="11">
        <f t="shared" si="245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240"/>
        <v>23.588571428571427</v>
      </c>
      <c r="P2598" s="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41828.664456018516</v>
      </c>
      <c r="T2598" s="11">
        <f t="shared" si="245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240"/>
        <v>5.6666666666666661</v>
      </c>
      <c r="P2599" s="8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42510.341631944444</v>
      </c>
      <c r="T2599" s="11">
        <f t="shared" si="245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240"/>
        <v>39</v>
      </c>
      <c r="P2600" s="8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42240.840289351851</v>
      </c>
      <c r="T2600" s="11">
        <f t="shared" si="245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240"/>
        <v>0.99546510341776351</v>
      </c>
      <c r="P2601" s="8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41809.754016203704</v>
      </c>
      <c r="T2601" s="11">
        <f t="shared" si="245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240"/>
        <v>6.9320000000000004</v>
      </c>
      <c r="P2602" s="8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42394.900462962964</v>
      </c>
      <c r="T2602" s="11">
        <f t="shared" si="245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240"/>
        <v>661.4</v>
      </c>
      <c r="P2603" s="8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41150.902187499996</v>
      </c>
      <c r="T2603" s="11">
        <f t="shared" si="245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240"/>
        <v>326.0916666666667</v>
      </c>
      <c r="P2604" s="8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41915.747314814813</v>
      </c>
      <c r="T2604" s="11">
        <f t="shared" si="245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240"/>
        <v>101.48571428571429</v>
      </c>
      <c r="P2605" s="8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41617.912662037037</v>
      </c>
      <c r="T2605" s="11">
        <f t="shared" si="245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240"/>
        <v>104.21799999999999</v>
      </c>
      <c r="P2606" s="8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40998.051192129627</v>
      </c>
      <c r="T2606" s="11">
        <f t="shared" si="245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240"/>
        <v>107.42157000000002</v>
      </c>
      <c r="P2607" s="8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42508.541550925926</v>
      </c>
      <c r="T2607" s="11">
        <f t="shared" si="245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240"/>
        <v>110.05454545454545</v>
      </c>
      <c r="P2608" s="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41726.712754629632</v>
      </c>
      <c r="T2608" s="11">
        <f t="shared" si="245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240"/>
        <v>407.7</v>
      </c>
      <c r="P2609" s="8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42184.874675925923</v>
      </c>
      <c r="T2609" s="11">
        <f t="shared" si="245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240"/>
        <v>223.92500000000001</v>
      </c>
      <c r="P2610" s="8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42767.801712962959</v>
      </c>
      <c r="T2610" s="11">
        <f t="shared" si="245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240"/>
        <v>303.80111428571428</v>
      </c>
      <c r="P2611" s="8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41075.237858796296</v>
      </c>
      <c r="T2611" s="11">
        <f t="shared" si="245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240"/>
        <v>141.3251043268175</v>
      </c>
      <c r="P2612" s="8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42564.881076388891</v>
      </c>
      <c r="T2612" s="11">
        <f t="shared" si="245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240"/>
        <v>2790.6363636363635</v>
      </c>
      <c r="P2613" s="8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42704.335810185185</v>
      </c>
      <c r="T2613" s="11">
        <f t="shared" si="245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240"/>
        <v>171.76130000000001</v>
      </c>
      <c r="P2614" s="8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41982.143171296295</v>
      </c>
      <c r="T2614" s="11">
        <f t="shared" si="245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240"/>
        <v>101.01333333333334</v>
      </c>
      <c r="P2615" s="8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41143.81821759259</v>
      </c>
      <c r="T2615" s="11">
        <f t="shared" si="245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240"/>
        <v>102</v>
      </c>
      <c r="P2616" s="8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41730.708472222221</v>
      </c>
      <c r="T2616" s="11">
        <f t="shared" si="245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240"/>
        <v>169.76511744127936</v>
      </c>
      <c r="P2617" s="8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42453.49726851852</v>
      </c>
      <c r="T2617" s="11">
        <f t="shared" si="245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240"/>
        <v>114.53400000000001</v>
      </c>
      <c r="P2618" s="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42211.99454861111</v>
      </c>
      <c r="T2618" s="11">
        <f t="shared" si="245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240"/>
        <v>877.6</v>
      </c>
      <c r="P2619" s="8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41902.874432870369</v>
      </c>
      <c r="T2619" s="11">
        <f t="shared" si="245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240"/>
        <v>105.38666666666667</v>
      </c>
      <c r="P2620" s="8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42279.792372685188</v>
      </c>
      <c r="T2620" s="11">
        <f t="shared" si="245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240"/>
        <v>188.39999999999998</v>
      </c>
      <c r="P2621" s="8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42273.884305555555</v>
      </c>
      <c r="T2621" s="11">
        <f t="shared" si="245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240"/>
        <v>143.65230769230772</v>
      </c>
      <c r="P2622" s="8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42251.16715277778</v>
      </c>
      <c r="T2622" s="11">
        <f t="shared" si="245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240"/>
        <v>145.88</v>
      </c>
      <c r="P2623" s="8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42115.74754629629</v>
      </c>
      <c r="T2623" s="11">
        <f t="shared" si="245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240"/>
        <v>131.184</v>
      </c>
      <c r="P2624" s="8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42689.74324074074</v>
      </c>
      <c r="T2624" s="11">
        <f t="shared" si="245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240"/>
        <v>113.99999999999999</v>
      </c>
      <c r="P2625" s="8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42692.256550925929</v>
      </c>
      <c r="T2625" s="11">
        <f t="shared" si="245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240"/>
        <v>1379.4206249999997</v>
      </c>
      <c r="P2626" s="8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1">
        <f t="shared" si="244"/>
        <v>41144.42155092593</v>
      </c>
      <c r="T2626" s="11">
        <f t="shared" si="245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246">E2627/D2627*100</f>
        <v>956</v>
      </c>
      <c r="P2627" s="8">
        <f t="shared" ref="P2627:P2690" si="247">E2627/L2627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RIGHT($N2627,LEN(N2627)-FIND("/",$N2627))</f>
        <v>space exploration</v>
      </c>
      <c r="S2627" s="11">
        <f t="shared" ref="S2627:S2690" si="250">((($J2627/60)/60)/24)+DATE(1970,1,1)</f>
        <v>42658.810277777782</v>
      </c>
      <c r="T2627" s="11">
        <f t="shared" ref="T2627:T2690" si="251">((($I2627/60)/60)/24)+DATE(1970,1,1)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246"/>
        <v>112.00000000000001</v>
      </c>
      <c r="P2628" s="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42128.628113425926</v>
      </c>
      <c r="T2628" s="11">
        <f t="shared" si="251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246"/>
        <v>646.66666666666663</v>
      </c>
      <c r="P2629" s="8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42304.829409722224</v>
      </c>
      <c r="T2629" s="11">
        <f t="shared" si="251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246"/>
        <v>110.36948748510132</v>
      </c>
      <c r="P2630" s="8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41953.966053240743</v>
      </c>
      <c r="T2630" s="11">
        <f t="shared" si="251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246"/>
        <v>127.74000000000001</v>
      </c>
      <c r="P2631" s="8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42108.538449074069</v>
      </c>
      <c r="T2631" s="11">
        <f t="shared" si="251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246"/>
        <v>157.9</v>
      </c>
      <c r="P2632" s="8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42524.105462962965</v>
      </c>
      <c r="T2632" s="11">
        <f t="shared" si="251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246"/>
        <v>114.66525000000001</v>
      </c>
      <c r="P2633" s="8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42218.169293981482</v>
      </c>
      <c r="T2633" s="11">
        <f t="shared" si="251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246"/>
        <v>137.00934579439252</v>
      </c>
      <c r="P2634" s="8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42494.061793981484</v>
      </c>
      <c r="T2634" s="11">
        <f t="shared" si="251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246"/>
        <v>354.62</v>
      </c>
      <c r="P2635" s="8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41667.823287037041</v>
      </c>
      <c r="T2635" s="11">
        <f t="shared" si="251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246"/>
        <v>106.02150537634409</v>
      </c>
      <c r="P2636" s="8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42612.656493055561</v>
      </c>
      <c r="T2636" s="11">
        <f t="shared" si="251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246"/>
        <v>100</v>
      </c>
      <c r="P2637" s="8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42037.950937500005</v>
      </c>
      <c r="T2637" s="11">
        <f t="shared" si="251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246"/>
        <v>187.3</v>
      </c>
      <c r="P2638" s="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42636.614745370374</v>
      </c>
      <c r="T2638" s="11">
        <f t="shared" si="251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246"/>
        <v>166.2</v>
      </c>
      <c r="P2639" s="8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42639.549479166672</v>
      </c>
      <c r="T2639" s="11">
        <f t="shared" si="251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246"/>
        <v>101.72910662824208</v>
      </c>
      <c r="P2640" s="8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41989.913136574076</v>
      </c>
      <c r="T2640" s="11">
        <f t="shared" si="251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246"/>
        <v>164</v>
      </c>
      <c r="P2641" s="8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42024.86513888889</v>
      </c>
      <c r="T2641" s="11">
        <f t="shared" si="251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246"/>
        <v>105.66666666666666</v>
      </c>
      <c r="P2642" s="8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42103.160578703704</v>
      </c>
      <c r="T2642" s="11">
        <f t="shared" si="251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246"/>
        <v>1</v>
      </c>
      <c r="P2643" s="8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41880.827118055553</v>
      </c>
      <c r="T2643" s="11">
        <f t="shared" si="251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246"/>
        <v>0</v>
      </c>
      <c r="P2644" s="8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42536.246620370366</v>
      </c>
      <c r="T2644" s="11">
        <f t="shared" si="251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246"/>
        <v>33.559730999999999</v>
      </c>
      <c r="P2645" s="8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42689.582349537035</v>
      </c>
      <c r="T2645" s="11">
        <f t="shared" si="251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246"/>
        <v>2.0529999999999999</v>
      </c>
      <c r="P2646" s="8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42774.792071759264</v>
      </c>
      <c r="T2646" s="11">
        <f t="shared" si="251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246"/>
        <v>10.5</v>
      </c>
      <c r="P2647" s="8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41921.842627314814</v>
      </c>
      <c r="T2647" s="11">
        <f t="shared" si="251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246"/>
        <v>8.4172840000000004</v>
      </c>
      <c r="P2648" s="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42226.313298611116</v>
      </c>
      <c r="T2648" s="11">
        <f t="shared" si="251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246"/>
        <v>1.44</v>
      </c>
      <c r="P2649" s="8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42200.261793981481</v>
      </c>
      <c r="T2649" s="11">
        <f t="shared" si="251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246"/>
        <v>0.88333333333333341</v>
      </c>
      <c r="P2650" s="8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42408.714814814812</v>
      </c>
      <c r="T2650" s="11">
        <f t="shared" si="251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246"/>
        <v>9.920000000000001E-2</v>
      </c>
      <c r="P2651" s="8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42341.99700231482</v>
      </c>
      <c r="T2651" s="11">
        <f t="shared" si="251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246"/>
        <v>0.59666666666666668</v>
      </c>
      <c r="P2652" s="8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42695.624340277776</v>
      </c>
      <c r="T2652" s="11">
        <f t="shared" si="251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246"/>
        <v>1.8689285714285715</v>
      </c>
      <c r="P2653" s="8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42327.805659722217</v>
      </c>
      <c r="T2653" s="11">
        <f t="shared" si="251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246"/>
        <v>0.88500000000000001</v>
      </c>
      <c r="P2654" s="8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41953.158854166672</v>
      </c>
      <c r="T2654" s="11">
        <f t="shared" si="251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246"/>
        <v>11.52156862745098</v>
      </c>
      <c r="P2655" s="8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41771.651932870373</v>
      </c>
      <c r="T2655" s="11">
        <f t="shared" si="251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246"/>
        <v>5.1000000000000004E-2</v>
      </c>
      <c r="P2656" s="8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42055.600995370376</v>
      </c>
      <c r="T2656" s="11">
        <f t="shared" si="251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246"/>
        <v>21.033333333333335</v>
      </c>
      <c r="P2657" s="8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42381.866284722222</v>
      </c>
      <c r="T2657" s="11">
        <f t="shared" si="251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246"/>
        <v>11.436666666666667</v>
      </c>
      <c r="P2658" s="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42767.688518518517</v>
      </c>
      <c r="T2658" s="11">
        <f t="shared" si="251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246"/>
        <v>18.737933333333334</v>
      </c>
      <c r="P2659" s="8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42551.928854166668</v>
      </c>
      <c r="T2659" s="11">
        <f t="shared" si="251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246"/>
        <v>9.285714285714286E-2</v>
      </c>
      <c r="P2660" s="8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42551.884189814817</v>
      </c>
      <c r="T2660" s="11">
        <f t="shared" si="251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246"/>
        <v>2.7204081632653061</v>
      </c>
      <c r="P2661" s="8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42082.069560185191</v>
      </c>
      <c r="T2661" s="11">
        <f t="shared" si="251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246"/>
        <v>9.5000000000000001E-2</v>
      </c>
      <c r="P2662" s="8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42272.713171296295</v>
      </c>
      <c r="T2662" s="11">
        <f t="shared" si="251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246"/>
        <v>102.89999999999999</v>
      </c>
      <c r="P2663" s="8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41542.958449074074</v>
      </c>
      <c r="T2663" s="11">
        <f t="shared" si="251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246"/>
        <v>106.80000000000001</v>
      </c>
      <c r="P2664" s="8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42207.746678240743</v>
      </c>
      <c r="T2664" s="11">
        <f t="shared" si="251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246"/>
        <v>104.59625</v>
      </c>
      <c r="P2665" s="8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42222.622766203705</v>
      </c>
      <c r="T2665" s="11">
        <f t="shared" si="251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246"/>
        <v>103.42857142857143</v>
      </c>
      <c r="P2666" s="8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42313.02542824074</v>
      </c>
      <c r="T2666" s="11">
        <f t="shared" si="251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246"/>
        <v>123.14285714285715</v>
      </c>
      <c r="P2667" s="8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42083.895532407405</v>
      </c>
      <c r="T2667" s="11">
        <f t="shared" si="251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246"/>
        <v>159.29509999999999</v>
      </c>
      <c r="P2668" s="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42235.764340277776</v>
      </c>
      <c r="T2668" s="11">
        <f t="shared" si="251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246"/>
        <v>110.66666666666667</v>
      </c>
      <c r="P2669" s="8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42380.926111111112</v>
      </c>
      <c r="T2669" s="11">
        <f t="shared" si="251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246"/>
        <v>170.70000000000002</v>
      </c>
      <c r="P2670" s="8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42275.588715277772</v>
      </c>
      <c r="T2670" s="11">
        <f t="shared" si="251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246"/>
        <v>125.125</v>
      </c>
      <c r="P2671" s="8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42319.035833333335</v>
      </c>
      <c r="T2671" s="11">
        <f t="shared" si="251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246"/>
        <v>6.4158609339642041</v>
      </c>
      <c r="P2672" s="8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41821.020601851851</v>
      </c>
      <c r="T2672" s="11">
        <f t="shared" si="251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246"/>
        <v>11.343999999999999</v>
      </c>
      <c r="P2673" s="8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41962.749027777783</v>
      </c>
      <c r="T2673" s="11">
        <f t="shared" si="251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246"/>
        <v>33.19</v>
      </c>
      <c r="P2674" s="8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42344.884143518517</v>
      </c>
      <c r="T2674" s="11">
        <f t="shared" si="251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246"/>
        <v>27.58</v>
      </c>
      <c r="P2675" s="8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41912.541655092595</v>
      </c>
      <c r="T2675" s="11">
        <f t="shared" si="251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246"/>
        <v>62.839999999999996</v>
      </c>
      <c r="P2676" s="8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42529.632754629631</v>
      </c>
      <c r="T2676" s="11">
        <f t="shared" si="251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246"/>
        <v>7.5880000000000001</v>
      </c>
      <c r="P2677" s="8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41923.857511574075</v>
      </c>
      <c r="T2677" s="11">
        <f t="shared" si="251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246"/>
        <v>50.38095238095238</v>
      </c>
      <c r="P2678" s="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42482.624699074076</v>
      </c>
      <c r="T2678" s="11">
        <f t="shared" si="251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246"/>
        <v>17.512820512820511</v>
      </c>
      <c r="P2679" s="8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41793.029432870368</v>
      </c>
      <c r="T2679" s="11">
        <f t="shared" si="251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246"/>
        <v>1.375E-2</v>
      </c>
      <c r="P2680" s="8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42241.798206018517</v>
      </c>
      <c r="T2680" s="11">
        <f t="shared" si="251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246"/>
        <v>0.33</v>
      </c>
      <c r="P2681" s="8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42033.001087962963</v>
      </c>
      <c r="T2681" s="11">
        <f t="shared" si="251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246"/>
        <v>0.86250000000000004</v>
      </c>
      <c r="P2682" s="8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42436.211701388893</v>
      </c>
      <c r="T2682" s="11">
        <f t="shared" si="251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246"/>
        <v>0.6875</v>
      </c>
      <c r="P2683" s="8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41805.895254629628</v>
      </c>
      <c r="T2683" s="11">
        <f t="shared" si="251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246"/>
        <v>28.299999999999997</v>
      </c>
      <c r="P2684" s="8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41932.871990740743</v>
      </c>
      <c r="T2684" s="11">
        <f t="shared" si="251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246"/>
        <v>0.24</v>
      </c>
      <c r="P2685" s="8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42034.75509259259</v>
      </c>
      <c r="T2685" s="11">
        <f t="shared" si="251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246"/>
        <v>1.1428571428571428</v>
      </c>
      <c r="P2686" s="8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41820.914641203701</v>
      </c>
      <c r="T2686" s="11">
        <f t="shared" si="251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246"/>
        <v>0.02</v>
      </c>
      <c r="P2687" s="8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42061.69594907407</v>
      </c>
      <c r="T2687" s="11">
        <f t="shared" si="251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246"/>
        <v>0</v>
      </c>
      <c r="P2688" s="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41892.974803240737</v>
      </c>
      <c r="T2688" s="11">
        <f t="shared" si="251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246"/>
        <v>0</v>
      </c>
      <c r="P2689" s="8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42154.64025462963</v>
      </c>
      <c r="T2689" s="11">
        <f t="shared" si="251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246"/>
        <v>0.14799999999999999</v>
      </c>
      <c r="P2690" s="8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1">
        <f t="shared" si="250"/>
        <v>42028.118865740747</v>
      </c>
      <c r="T2690" s="11">
        <f t="shared" si="251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252">E2691/D2691*100</f>
        <v>2.8571428571428571E-3</v>
      </c>
      <c r="P2691" s="8">
        <f t="shared" ref="P2691:P2754" si="253">E2691/L2691</f>
        <v>1</v>
      </c>
      <c r="Q2691" t="str">
        <f t="shared" ref="Q2691:Q2754" si="254">LEFT(N2691,FIND("/",N2691)-1)</f>
        <v>food</v>
      </c>
      <c r="R2691" t="str">
        <f t="shared" ref="R2691:R2754" si="255">RIGHT($N2691,LEN(N2691)-FIND("/",$N2691))</f>
        <v>food trucks</v>
      </c>
      <c r="S2691" s="11">
        <f t="shared" ref="S2691:S2754" si="256">((($J2691/60)/60)/24)+DATE(1970,1,1)</f>
        <v>42551.961689814809</v>
      </c>
      <c r="T2691" s="11">
        <f t="shared" ref="T2691:T2754" si="257">((($I2691/60)/60)/24)+DATE(1970,1,1)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252"/>
        <v>10.7325</v>
      </c>
      <c r="P2692" s="8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42113.105046296296</v>
      </c>
      <c r="T2692" s="11">
        <f t="shared" si="257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252"/>
        <v>5.3846153846153842E-2</v>
      </c>
      <c r="P2693" s="8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42089.724039351851</v>
      </c>
      <c r="T2693" s="11">
        <f t="shared" si="257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252"/>
        <v>0.7142857142857143</v>
      </c>
      <c r="P2694" s="8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42058.334027777775</v>
      </c>
      <c r="T2694" s="11">
        <f t="shared" si="257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252"/>
        <v>0.8</v>
      </c>
      <c r="P2695" s="8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41834.138495370367</v>
      </c>
      <c r="T2695" s="11">
        <f t="shared" si="257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252"/>
        <v>3.3333333333333335E-3</v>
      </c>
      <c r="P2696" s="8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41878.140497685185</v>
      </c>
      <c r="T2696" s="11">
        <f t="shared" si="257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252"/>
        <v>0.47333333333333333</v>
      </c>
      <c r="P2697" s="8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42048.181921296295</v>
      </c>
      <c r="T2697" s="11">
        <f t="shared" si="257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252"/>
        <v>5.65</v>
      </c>
      <c r="P2698" s="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41964.844444444447</v>
      </c>
      <c r="T2698" s="11">
        <f t="shared" si="257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252"/>
        <v>26.35217391304348</v>
      </c>
      <c r="P2699" s="8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42187.940081018518</v>
      </c>
      <c r="T2699" s="11">
        <f t="shared" si="257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252"/>
        <v>0.325125</v>
      </c>
      <c r="P2700" s="8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41787.898240740738</v>
      </c>
      <c r="T2700" s="11">
        <f t="shared" si="257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252"/>
        <v>0</v>
      </c>
      <c r="P2701" s="8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41829.896562499998</v>
      </c>
      <c r="T2701" s="11">
        <f t="shared" si="257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252"/>
        <v>0.7000700070007001</v>
      </c>
      <c r="P2702" s="8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41870.87467592593</v>
      </c>
      <c r="T2702" s="11">
        <f t="shared" si="257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252"/>
        <v>46.176470588235297</v>
      </c>
      <c r="P2703" s="8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6"/>
        <v>42801.774699074071</v>
      </c>
      <c r="T2703" s="11">
        <f t="shared" si="257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252"/>
        <v>34.410000000000004</v>
      </c>
      <c r="P2704" s="8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6"/>
        <v>42800.801817129628</v>
      </c>
      <c r="T2704" s="11">
        <f t="shared" si="257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252"/>
        <v>103.75000000000001</v>
      </c>
      <c r="P2705" s="8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6"/>
        <v>42756.690162037034</v>
      </c>
      <c r="T2705" s="11">
        <f t="shared" si="257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252"/>
        <v>6.0263157894736841</v>
      </c>
      <c r="P2706" s="8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6"/>
        <v>42787.862430555557</v>
      </c>
      <c r="T2706" s="11">
        <f t="shared" si="257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252"/>
        <v>10.539393939393939</v>
      </c>
      <c r="P2707" s="8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6"/>
        <v>42773.916180555556</v>
      </c>
      <c r="T2707" s="11">
        <f t="shared" si="257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252"/>
        <v>112.29714285714284</v>
      </c>
      <c r="P2708" s="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6"/>
        <v>41899.294942129629</v>
      </c>
      <c r="T2708" s="11">
        <f t="shared" si="257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252"/>
        <v>350.84462500000001</v>
      </c>
      <c r="P2709" s="8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6"/>
        <v>41391.782905092594</v>
      </c>
      <c r="T2709" s="11">
        <f t="shared" si="257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252"/>
        <v>233.21535</v>
      </c>
      <c r="P2710" s="8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6"/>
        <v>42512.698217592595</v>
      </c>
      <c r="T2710" s="11">
        <f t="shared" si="257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252"/>
        <v>101.60599999999999</v>
      </c>
      <c r="P2711" s="8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6"/>
        <v>42612.149780092594</v>
      </c>
      <c r="T2711" s="11">
        <f t="shared" si="257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252"/>
        <v>153.90035000000003</v>
      </c>
      <c r="P2712" s="8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6"/>
        <v>41828.229490740741</v>
      </c>
      <c r="T2712" s="11">
        <f t="shared" si="257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252"/>
        <v>100.7161125319693</v>
      </c>
      <c r="P2713" s="8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6"/>
        <v>41780.745254629634</v>
      </c>
      <c r="T2713" s="11">
        <f t="shared" si="257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252"/>
        <v>131.38181818181818</v>
      </c>
      <c r="P2714" s="8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41432.062037037038</v>
      </c>
      <c r="T2714" s="11">
        <f t="shared" si="257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252"/>
        <v>102.24133333333334</v>
      </c>
      <c r="P2715" s="8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6"/>
        <v>42322.653749999998</v>
      </c>
      <c r="T2715" s="11">
        <f t="shared" si="257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252"/>
        <v>116.35599999999999</v>
      </c>
      <c r="P2716" s="8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6"/>
        <v>42629.655046296291</v>
      </c>
      <c r="T2716" s="11">
        <f t="shared" si="257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252"/>
        <v>264.62241666666665</v>
      </c>
      <c r="P2717" s="8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6"/>
        <v>42387.398472222223</v>
      </c>
      <c r="T2717" s="11">
        <f t="shared" si="257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252"/>
        <v>119.98010000000001</v>
      </c>
      <c r="P2718" s="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42255.333252314813</v>
      </c>
      <c r="T2718" s="11">
        <f t="shared" si="257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252"/>
        <v>120.10400000000001</v>
      </c>
      <c r="P2719" s="8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6"/>
        <v>41934.914918981485</v>
      </c>
      <c r="T2719" s="11">
        <f t="shared" si="257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252"/>
        <v>103.58333333333334</v>
      </c>
      <c r="P2720" s="8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6"/>
        <v>42465.596585648149</v>
      </c>
      <c r="T2720" s="11">
        <f t="shared" si="257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252"/>
        <v>108.83333333333334</v>
      </c>
      <c r="P2721" s="8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6"/>
        <v>42418.031180555554</v>
      </c>
      <c r="T2721" s="11">
        <f t="shared" si="257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252"/>
        <v>118.12400000000001</v>
      </c>
      <c r="P2722" s="8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6"/>
        <v>42655.465891203698</v>
      </c>
      <c r="T2722" s="11">
        <f t="shared" si="257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252"/>
        <v>1462</v>
      </c>
      <c r="P2723" s="8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41493.543958333335</v>
      </c>
      <c r="T2723" s="11">
        <f t="shared" si="257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252"/>
        <v>252.54</v>
      </c>
      <c r="P2724" s="8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42704.857094907406</v>
      </c>
      <c r="T2724" s="11">
        <f t="shared" si="257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252"/>
        <v>140.05000000000001</v>
      </c>
      <c r="P2725" s="8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41944.83898148148</v>
      </c>
      <c r="T2725" s="11">
        <f t="shared" si="257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252"/>
        <v>296.87520259319291</v>
      </c>
      <c r="P2726" s="8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42199.32707175926</v>
      </c>
      <c r="T2726" s="11">
        <f t="shared" si="257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252"/>
        <v>144.54249999999999</v>
      </c>
      <c r="P2727" s="8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42745.744618055556</v>
      </c>
      <c r="T2727" s="11">
        <f t="shared" si="257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252"/>
        <v>105.745</v>
      </c>
      <c r="P2728" s="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42452.579988425925</v>
      </c>
      <c r="T2728" s="11">
        <f t="shared" si="257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252"/>
        <v>493.21000000000004</v>
      </c>
      <c r="P2729" s="8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42198.676655092597</v>
      </c>
      <c r="T2729" s="11">
        <f t="shared" si="257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252"/>
        <v>201.82666666666668</v>
      </c>
      <c r="P2730" s="8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42333.59993055556</v>
      </c>
      <c r="T2730" s="11">
        <f t="shared" si="257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252"/>
        <v>104.44</v>
      </c>
      <c r="P2731" s="8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42095.240706018521</v>
      </c>
      <c r="T2731" s="11">
        <f t="shared" si="257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252"/>
        <v>170.29262962962963</v>
      </c>
      <c r="P2732" s="8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41351.541377314818</v>
      </c>
      <c r="T2732" s="11">
        <f t="shared" si="257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252"/>
        <v>104.30333333333333</v>
      </c>
      <c r="P2733" s="8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41872.525717592594</v>
      </c>
      <c r="T2733" s="11">
        <f t="shared" si="257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252"/>
        <v>118.25000000000001</v>
      </c>
      <c r="P2734" s="8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41389.808194444442</v>
      </c>
      <c r="T2734" s="11">
        <f t="shared" si="257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252"/>
        <v>107.538</v>
      </c>
      <c r="P2735" s="8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42044.272847222222</v>
      </c>
      <c r="T2735" s="11">
        <f t="shared" si="257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252"/>
        <v>2260300</v>
      </c>
      <c r="P2736" s="8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42626.668888888889</v>
      </c>
      <c r="T2736" s="11">
        <f t="shared" si="257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252"/>
        <v>978.13466666666682</v>
      </c>
      <c r="P2737" s="8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41316.120949074073</v>
      </c>
      <c r="T2737" s="11">
        <f t="shared" si="257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252"/>
        <v>122.9</v>
      </c>
      <c r="P2738" s="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41722.666354166664</v>
      </c>
      <c r="T2738" s="11">
        <f t="shared" si="257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252"/>
        <v>246.0608</v>
      </c>
      <c r="P2739" s="8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41611.917673611111</v>
      </c>
      <c r="T2739" s="11">
        <f t="shared" si="257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252"/>
        <v>147.94</v>
      </c>
      <c r="P2740" s="8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42620.143564814818</v>
      </c>
      <c r="T2740" s="11">
        <f t="shared" si="257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252"/>
        <v>384.09090909090907</v>
      </c>
      <c r="P2741" s="8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41719.887928240743</v>
      </c>
      <c r="T2741" s="11">
        <f t="shared" si="257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252"/>
        <v>103.33333333333334</v>
      </c>
      <c r="P2742" s="8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42045.031851851847</v>
      </c>
      <c r="T2742" s="11">
        <f t="shared" si="257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252"/>
        <v>0.43750000000000006</v>
      </c>
      <c r="P2743" s="8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41911.657430555555</v>
      </c>
      <c r="T2743" s="11">
        <f t="shared" si="257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252"/>
        <v>29.24</v>
      </c>
      <c r="P2744" s="8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41030.719756944447</v>
      </c>
      <c r="T2744" s="11">
        <f t="shared" si="257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252"/>
        <v>0</v>
      </c>
      <c r="P2745" s="8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42632.328784722224</v>
      </c>
      <c r="T2745" s="11">
        <f t="shared" si="257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252"/>
        <v>5.21875</v>
      </c>
      <c r="P2746" s="8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40938.062476851854</v>
      </c>
      <c r="T2746" s="11">
        <f t="shared" si="257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252"/>
        <v>21.887499999999999</v>
      </c>
      <c r="P2747" s="8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41044.988055555557</v>
      </c>
      <c r="T2747" s="11">
        <f t="shared" si="257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252"/>
        <v>26.700000000000003</v>
      </c>
      <c r="P2748" s="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41850.781377314815</v>
      </c>
      <c r="T2748" s="11">
        <f t="shared" si="257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252"/>
        <v>28.000000000000004</v>
      </c>
      <c r="P2749" s="8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41044.64811342593</v>
      </c>
      <c r="T2749" s="11">
        <f t="shared" si="257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252"/>
        <v>1.06</v>
      </c>
      <c r="P2750" s="8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42585.7106712963</v>
      </c>
      <c r="T2750" s="11">
        <f t="shared" si="257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252"/>
        <v>1.0999999999999999</v>
      </c>
      <c r="P2751" s="8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42068.799039351856</v>
      </c>
      <c r="T2751" s="11">
        <f t="shared" si="257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252"/>
        <v>0</v>
      </c>
      <c r="P2752" s="8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41078.899826388886</v>
      </c>
      <c r="T2752" s="11">
        <f t="shared" si="257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252"/>
        <v>0</v>
      </c>
      <c r="P2753" s="8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41747.887060185189</v>
      </c>
      <c r="T2753" s="11">
        <f t="shared" si="257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252"/>
        <v>11.458333333333332</v>
      </c>
      <c r="P2754" s="8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1">
        <f t="shared" si="256"/>
        <v>40855.765092592592</v>
      </c>
      <c r="T2754" s="11">
        <f t="shared" si="257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258">E2755/D2755*100</f>
        <v>19</v>
      </c>
      <c r="P2755" s="8">
        <f t="shared" ref="P2755:P2818" si="259">E2755/L2755</f>
        <v>47.5</v>
      </c>
      <c r="Q2755" t="str">
        <f t="shared" ref="Q2755:Q2818" si="260">LEFT(N2755,FIND("/",N2755)-1)</f>
        <v>publishing</v>
      </c>
      <c r="R2755" t="str">
        <f t="shared" ref="R2755:R2818" si="261">RIGHT($N2755,LEN(N2755)-FIND("/",$N2755))</f>
        <v>children's books</v>
      </c>
      <c r="S2755" s="11">
        <f t="shared" ref="S2755:S2818" si="262">((($J2755/60)/60)/24)+DATE(1970,1,1)</f>
        <v>41117.900729166664</v>
      </c>
      <c r="T2755" s="11">
        <f t="shared" ref="T2755:T2818" si="263">((($I2755/60)/60)/24)+DATE(1970,1,1)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258"/>
        <v>0</v>
      </c>
      <c r="P2756" s="8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41863.636006944449</v>
      </c>
      <c r="T2756" s="11">
        <f t="shared" si="263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258"/>
        <v>52</v>
      </c>
      <c r="P2757" s="8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42072.790821759263</v>
      </c>
      <c r="T2757" s="11">
        <f t="shared" si="263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258"/>
        <v>10.48</v>
      </c>
      <c r="P2758" s="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41620.90047453704</v>
      </c>
      <c r="T2758" s="11">
        <f t="shared" si="263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258"/>
        <v>0.66666666666666674</v>
      </c>
      <c r="P2759" s="8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42573.65662037037</v>
      </c>
      <c r="T2759" s="11">
        <f t="shared" si="263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258"/>
        <v>11.700000000000001</v>
      </c>
      <c r="P2760" s="8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42639.441932870366</v>
      </c>
      <c r="T2760" s="11">
        <f t="shared" si="263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258"/>
        <v>10.5</v>
      </c>
      <c r="P2761" s="8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42524.36650462963</v>
      </c>
      <c r="T2761" s="11">
        <f t="shared" si="263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258"/>
        <v>0</v>
      </c>
      <c r="P2762" s="8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41415.461319444446</v>
      </c>
      <c r="T2762" s="11">
        <f t="shared" si="263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258"/>
        <v>0.72</v>
      </c>
      <c r="P2763" s="8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41247.063576388886</v>
      </c>
      <c r="T2763" s="11">
        <f t="shared" si="263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258"/>
        <v>0.76923076923076927</v>
      </c>
      <c r="P2764" s="8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40927.036979166667</v>
      </c>
      <c r="T2764" s="11">
        <f t="shared" si="263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258"/>
        <v>0.22842639593908631</v>
      </c>
      <c r="P2765" s="8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41373.579675925925</v>
      </c>
      <c r="T2765" s="11">
        <f t="shared" si="263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258"/>
        <v>1.125</v>
      </c>
      <c r="P2766" s="8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41030.292025462964</v>
      </c>
      <c r="T2766" s="11">
        <f t="shared" si="263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258"/>
        <v>0</v>
      </c>
      <c r="P2767" s="8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41194.579027777778</v>
      </c>
      <c r="T2767" s="11">
        <f t="shared" si="263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258"/>
        <v>2</v>
      </c>
      <c r="P2768" s="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40736.668032407404</v>
      </c>
      <c r="T2768" s="11">
        <f t="shared" si="263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258"/>
        <v>0.85000000000000009</v>
      </c>
      <c r="P2769" s="8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42172.958912037036</v>
      </c>
      <c r="T2769" s="11">
        <f t="shared" si="263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258"/>
        <v>14.314285714285715</v>
      </c>
      <c r="P2770" s="8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40967.614849537036</v>
      </c>
      <c r="T2770" s="11">
        <f t="shared" si="263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258"/>
        <v>0.25</v>
      </c>
      <c r="P2771" s="8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41745.826273148145</v>
      </c>
      <c r="T2771" s="11">
        <f t="shared" si="263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258"/>
        <v>10.411249999999999</v>
      </c>
      <c r="P2772" s="8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41686.705208333333</v>
      </c>
      <c r="T2772" s="11">
        <f t="shared" si="263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258"/>
        <v>0</v>
      </c>
      <c r="P2773" s="8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41257.531712962962</v>
      </c>
      <c r="T2773" s="11">
        <f t="shared" si="263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258"/>
        <v>0</v>
      </c>
      <c r="P2774" s="8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41537.869143518517</v>
      </c>
      <c r="T2774" s="11">
        <f t="shared" si="263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258"/>
        <v>0.18867924528301888</v>
      </c>
      <c r="P2775" s="8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42474.86482638889</v>
      </c>
      <c r="T2775" s="11">
        <f t="shared" si="263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258"/>
        <v>14.249999999999998</v>
      </c>
      <c r="P2776" s="8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41311.126481481479</v>
      </c>
      <c r="T2776" s="11">
        <f t="shared" si="263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258"/>
        <v>3</v>
      </c>
      <c r="P2777" s="8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40863.013356481482</v>
      </c>
      <c r="T2777" s="11">
        <f t="shared" si="263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258"/>
        <v>7.8809523809523814</v>
      </c>
      <c r="P2778" s="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42136.297175925924</v>
      </c>
      <c r="T2778" s="11">
        <f t="shared" si="263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258"/>
        <v>0.33333333333333337</v>
      </c>
      <c r="P2779" s="8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42172.669027777782</v>
      </c>
      <c r="T2779" s="11">
        <f t="shared" si="263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258"/>
        <v>25.545454545454543</v>
      </c>
      <c r="P2780" s="8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41846.978078703702</v>
      </c>
      <c r="T2780" s="11">
        <f t="shared" si="263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258"/>
        <v>2.12</v>
      </c>
      <c r="P2781" s="8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42300.585891203707</v>
      </c>
      <c r="T2781" s="11">
        <f t="shared" si="263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258"/>
        <v>0</v>
      </c>
      <c r="P2782" s="8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42774.447777777779</v>
      </c>
      <c r="T2782" s="11">
        <f t="shared" si="263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258"/>
        <v>105.28</v>
      </c>
      <c r="P2783" s="8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42018.94159722222</v>
      </c>
      <c r="T2783" s="11">
        <f t="shared" si="263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258"/>
        <v>120</v>
      </c>
      <c r="P2784" s="8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2"/>
        <v>42026.924976851849</v>
      </c>
      <c r="T2784" s="11">
        <f t="shared" si="263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258"/>
        <v>114.5</v>
      </c>
      <c r="P2785" s="8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2"/>
        <v>42103.535254629634</v>
      </c>
      <c r="T2785" s="11">
        <f t="shared" si="263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258"/>
        <v>119</v>
      </c>
      <c r="P2786" s="8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2"/>
        <v>41920.787534722222</v>
      </c>
      <c r="T2786" s="11">
        <f t="shared" si="263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258"/>
        <v>104.67999999999999</v>
      </c>
      <c r="P2787" s="8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2"/>
        <v>42558.189432870371</v>
      </c>
      <c r="T2787" s="11">
        <f t="shared" si="263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258"/>
        <v>117.83999999999999</v>
      </c>
      <c r="P2788" s="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2"/>
        <v>41815.569212962961</v>
      </c>
      <c r="T2788" s="11">
        <f t="shared" si="263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258"/>
        <v>119.7</v>
      </c>
      <c r="P2789" s="8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41808.198518518519</v>
      </c>
      <c r="T2789" s="11">
        <f t="shared" si="263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258"/>
        <v>102.49999999999999</v>
      </c>
      <c r="P2790" s="8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42550.701886574068</v>
      </c>
      <c r="T2790" s="11">
        <f t="shared" si="263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258"/>
        <v>101.16666666666667</v>
      </c>
      <c r="P2791" s="8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2"/>
        <v>42056.013124999998</v>
      </c>
      <c r="T2791" s="11">
        <f t="shared" si="263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258"/>
        <v>105.33333333333333</v>
      </c>
      <c r="P2792" s="8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2"/>
        <v>42016.938692129625</v>
      </c>
      <c r="T2792" s="11">
        <f t="shared" si="263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258"/>
        <v>102.49999999999999</v>
      </c>
      <c r="P2793" s="8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2"/>
        <v>42591.899988425925</v>
      </c>
      <c r="T2793" s="11">
        <f t="shared" si="263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258"/>
        <v>107.60000000000001</v>
      </c>
      <c r="P2794" s="8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2"/>
        <v>42183.231006944443</v>
      </c>
      <c r="T2794" s="11">
        <f t="shared" si="263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258"/>
        <v>110.5675</v>
      </c>
      <c r="P2795" s="8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2"/>
        <v>42176.419039351851</v>
      </c>
      <c r="T2795" s="11">
        <f t="shared" si="263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258"/>
        <v>150</v>
      </c>
      <c r="P2796" s="8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42416.691655092596</v>
      </c>
      <c r="T2796" s="11">
        <f t="shared" si="263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258"/>
        <v>104.28571428571429</v>
      </c>
      <c r="P2797" s="8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41780.525937500002</v>
      </c>
      <c r="T2797" s="11">
        <f t="shared" si="263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258"/>
        <v>115.5</v>
      </c>
      <c r="P2798" s="8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41795.528101851851</v>
      </c>
      <c r="T2798" s="11">
        <f t="shared" si="263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258"/>
        <v>102.64512500000001</v>
      </c>
      <c r="P2799" s="8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2"/>
        <v>41798.94027777778</v>
      </c>
      <c r="T2799" s="11">
        <f t="shared" si="263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258"/>
        <v>101.4</v>
      </c>
      <c r="P2800" s="8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2"/>
        <v>42201.675011574072</v>
      </c>
      <c r="T2800" s="11">
        <f t="shared" si="263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258"/>
        <v>116.6348</v>
      </c>
      <c r="P2801" s="8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2"/>
        <v>42507.264699074076</v>
      </c>
      <c r="T2801" s="11">
        <f t="shared" si="263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258"/>
        <v>133</v>
      </c>
      <c r="P2802" s="8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2"/>
        <v>41948.552847222221</v>
      </c>
      <c r="T2802" s="11">
        <f t="shared" si="263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258"/>
        <v>133.20000000000002</v>
      </c>
      <c r="P2803" s="8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2"/>
        <v>41900.243159722224</v>
      </c>
      <c r="T2803" s="11">
        <f t="shared" si="263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258"/>
        <v>101.83333333333333</v>
      </c>
      <c r="P2804" s="8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2"/>
        <v>42192.64707175926</v>
      </c>
      <c r="T2804" s="11">
        <f t="shared" si="263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258"/>
        <v>127.95</v>
      </c>
      <c r="P2805" s="8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2"/>
        <v>42158.065694444449</v>
      </c>
      <c r="T2805" s="11">
        <f t="shared" si="263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258"/>
        <v>114.99999999999999</v>
      </c>
      <c r="P2806" s="8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41881.453587962962</v>
      </c>
      <c r="T2806" s="11">
        <f t="shared" si="263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258"/>
        <v>110.00000000000001</v>
      </c>
      <c r="P2807" s="8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2"/>
        <v>42213.505474537036</v>
      </c>
      <c r="T2807" s="11">
        <f t="shared" si="263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258"/>
        <v>112.1</v>
      </c>
      <c r="P2808" s="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42185.267245370371</v>
      </c>
      <c r="T2808" s="11">
        <f t="shared" si="263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258"/>
        <v>126</v>
      </c>
      <c r="P2809" s="8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2"/>
        <v>42154.873124999998</v>
      </c>
      <c r="T2809" s="11">
        <f t="shared" si="263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258"/>
        <v>100.24444444444444</v>
      </c>
      <c r="P2810" s="8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2"/>
        <v>42208.84646990741</v>
      </c>
      <c r="T2810" s="11">
        <f t="shared" si="263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258"/>
        <v>102.4</v>
      </c>
      <c r="P2811" s="8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42451.496817129635</v>
      </c>
      <c r="T2811" s="11">
        <f t="shared" si="263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258"/>
        <v>108.2</v>
      </c>
      <c r="P2812" s="8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2"/>
        <v>41759.13962962963</v>
      </c>
      <c r="T2812" s="11">
        <f t="shared" si="263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258"/>
        <v>100.27</v>
      </c>
      <c r="P2813" s="8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2"/>
        <v>42028.496562500004</v>
      </c>
      <c r="T2813" s="11">
        <f t="shared" si="263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258"/>
        <v>113.3</v>
      </c>
      <c r="P2814" s="8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2"/>
        <v>42054.74418981481</v>
      </c>
      <c r="T2814" s="11">
        <f t="shared" si="263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258"/>
        <v>127.57571428571428</v>
      </c>
      <c r="P2815" s="8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2"/>
        <v>42693.742604166662</v>
      </c>
      <c r="T2815" s="11">
        <f t="shared" si="263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258"/>
        <v>107.73333333333332</v>
      </c>
      <c r="P2816" s="8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42103.399479166663</v>
      </c>
      <c r="T2816" s="11">
        <f t="shared" si="263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258"/>
        <v>242</v>
      </c>
      <c r="P2817" s="8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2"/>
        <v>42559.776724537034</v>
      </c>
      <c r="T2817" s="11">
        <f t="shared" si="263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258"/>
        <v>141.56666666666666</v>
      </c>
      <c r="P2818" s="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1">
        <f t="shared" si="262"/>
        <v>42188.467499999999</v>
      </c>
      <c r="T2818" s="11">
        <f t="shared" si="263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264">E2819/D2819*100</f>
        <v>130</v>
      </c>
      <c r="P2819" s="8">
        <f t="shared" ref="P2819:P2882" si="265">E2819/L2819</f>
        <v>23.636363636363637</v>
      </c>
      <c r="Q2819" t="str">
        <f t="shared" ref="Q2819:Q2882" si="266">LEFT(N2819,FIND("/",N2819)-1)</f>
        <v>theater</v>
      </c>
      <c r="R2819" t="str">
        <f t="shared" ref="R2819:R2882" si="267">RIGHT($N2819,LEN(N2819)-FIND("/",$N2819))</f>
        <v>plays</v>
      </c>
      <c r="S2819" s="11">
        <f t="shared" ref="S2819:S2882" si="268">((($J2819/60)/60)/24)+DATE(1970,1,1)</f>
        <v>42023.634976851856</v>
      </c>
      <c r="T2819" s="11">
        <f t="shared" ref="T2819:T2882" si="269">((($I2819/60)/60)/24)+DATE(1970,1,1)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264"/>
        <v>106.03</v>
      </c>
      <c r="P2820" s="8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si="268"/>
        <v>42250.598217592589</v>
      </c>
      <c r="T2820" s="11">
        <f t="shared" si="26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264"/>
        <v>104.80000000000001</v>
      </c>
      <c r="P2821" s="8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8"/>
        <v>42139.525567129633</v>
      </c>
      <c r="T2821" s="11">
        <f t="shared" si="26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264"/>
        <v>136</v>
      </c>
      <c r="P2822" s="8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42401.610983796301</v>
      </c>
      <c r="T2822" s="11">
        <f t="shared" si="26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264"/>
        <v>100</v>
      </c>
      <c r="P2823" s="8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8"/>
        <v>41875.922858796301</v>
      </c>
      <c r="T2823" s="11">
        <f t="shared" si="26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264"/>
        <v>100</v>
      </c>
      <c r="P2824" s="8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8"/>
        <v>42060.683935185181</v>
      </c>
      <c r="T2824" s="11">
        <f t="shared" si="26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264"/>
        <v>124</v>
      </c>
      <c r="P2825" s="8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8"/>
        <v>42067.011643518519</v>
      </c>
      <c r="T2825" s="11">
        <f t="shared" si="26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264"/>
        <v>116.92307692307693</v>
      </c>
      <c r="P2826" s="8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8"/>
        <v>42136.270787037036</v>
      </c>
      <c r="T2826" s="11">
        <f t="shared" si="26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264"/>
        <v>103.33333333333334</v>
      </c>
      <c r="P2827" s="8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8"/>
        <v>42312.792662037042</v>
      </c>
      <c r="T2827" s="11">
        <f t="shared" si="26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264"/>
        <v>107.74999999999999</v>
      </c>
      <c r="P2828" s="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8"/>
        <v>42171.034861111111</v>
      </c>
      <c r="T2828" s="11">
        <f t="shared" si="26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264"/>
        <v>120.24999999999999</v>
      </c>
      <c r="P2829" s="8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8"/>
        <v>42494.683634259258</v>
      </c>
      <c r="T2829" s="11">
        <f t="shared" si="26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264"/>
        <v>100.37894736842105</v>
      </c>
      <c r="P2830" s="8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8"/>
        <v>42254.264687499999</v>
      </c>
      <c r="T2830" s="11">
        <f t="shared" si="26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264"/>
        <v>106.52</v>
      </c>
      <c r="P2831" s="8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8"/>
        <v>42495.434236111112</v>
      </c>
      <c r="T2831" s="11">
        <f t="shared" si="26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264"/>
        <v>100</v>
      </c>
      <c r="P2832" s="8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8"/>
        <v>41758.839675925927</v>
      </c>
      <c r="T2832" s="11">
        <f t="shared" si="26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264"/>
        <v>110.66666666666667</v>
      </c>
      <c r="P2833" s="8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8"/>
        <v>42171.824884259258</v>
      </c>
      <c r="T2833" s="11">
        <f t="shared" si="26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264"/>
        <v>114.71959999999999</v>
      </c>
      <c r="P2834" s="8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8"/>
        <v>41938.709421296298</v>
      </c>
      <c r="T2834" s="11">
        <f t="shared" si="26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264"/>
        <v>108.25925925925925</v>
      </c>
      <c r="P2835" s="8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8"/>
        <v>42268.127696759257</v>
      </c>
      <c r="T2835" s="11">
        <f t="shared" si="26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264"/>
        <v>170</v>
      </c>
      <c r="P2836" s="8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8"/>
        <v>42019.959837962961</v>
      </c>
      <c r="T2836" s="11">
        <f t="shared" si="26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264"/>
        <v>187.09899999999999</v>
      </c>
      <c r="P2837" s="8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8"/>
        <v>42313.703900462962</v>
      </c>
      <c r="T2837" s="11">
        <f t="shared" si="26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264"/>
        <v>107.77777777777777</v>
      </c>
      <c r="P2838" s="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8"/>
        <v>42746.261782407411</v>
      </c>
      <c r="T2838" s="11">
        <f t="shared" si="26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264"/>
        <v>100</v>
      </c>
      <c r="P2839" s="8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8"/>
        <v>42307.908379629633</v>
      </c>
      <c r="T2839" s="11">
        <f t="shared" si="26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264"/>
        <v>120.24999999999999</v>
      </c>
      <c r="P2840" s="8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8"/>
        <v>41842.607592592591</v>
      </c>
      <c r="T2840" s="11">
        <f t="shared" si="26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264"/>
        <v>111.42857142857143</v>
      </c>
      <c r="P2841" s="8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8"/>
        <v>41853.240208333329</v>
      </c>
      <c r="T2841" s="11">
        <f t="shared" si="26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264"/>
        <v>104</v>
      </c>
      <c r="P2842" s="8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8"/>
        <v>42060.035636574074</v>
      </c>
      <c r="T2842" s="11">
        <f t="shared" si="26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264"/>
        <v>1</v>
      </c>
      <c r="P2843" s="8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42291.739548611105</v>
      </c>
      <c r="T2843" s="11">
        <f t="shared" si="26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264"/>
        <v>0</v>
      </c>
      <c r="P2844" s="8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1">
        <f t="shared" si="268"/>
        <v>41784.952488425923</v>
      </c>
      <c r="T2844" s="11">
        <f t="shared" si="26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264"/>
        <v>0</v>
      </c>
      <c r="P2845" s="8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1">
        <f t="shared" si="268"/>
        <v>42492.737847222219</v>
      </c>
      <c r="T2845" s="11">
        <f t="shared" si="26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264"/>
        <v>5.4545454545454541</v>
      </c>
      <c r="P2846" s="8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42709.546064814815</v>
      </c>
      <c r="T2846" s="11">
        <f t="shared" si="26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264"/>
        <v>31.546666666666667</v>
      </c>
      <c r="P2847" s="8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8"/>
        <v>42103.016585648147</v>
      </c>
      <c r="T2847" s="11">
        <f t="shared" si="26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264"/>
        <v>0</v>
      </c>
      <c r="P2848" s="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1">
        <f t="shared" si="268"/>
        <v>42108.692060185189</v>
      </c>
      <c r="T2848" s="11">
        <f t="shared" si="26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264"/>
        <v>0</v>
      </c>
      <c r="P2849" s="8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1">
        <f t="shared" si="268"/>
        <v>42453.806307870371</v>
      </c>
      <c r="T2849" s="11">
        <f t="shared" si="26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264"/>
        <v>0.2</v>
      </c>
      <c r="P2850" s="8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8"/>
        <v>42123.648831018523</v>
      </c>
      <c r="T2850" s="11">
        <f t="shared" si="26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264"/>
        <v>1</v>
      </c>
      <c r="P2851" s="8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42453.428240740745</v>
      </c>
      <c r="T2851" s="11">
        <f t="shared" si="26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264"/>
        <v>3.8875000000000002</v>
      </c>
      <c r="P2852" s="8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8"/>
        <v>41858.007071759261</v>
      </c>
      <c r="T2852" s="11">
        <f t="shared" si="26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264"/>
        <v>0</v>
      </c>
      <c r="P2853" s="8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1">
        <f t="shared" si="268"/>
        <v>42390.002650462964</v>
      </c>
      <c r="T2853" s="11">
        <f t="shared" si="26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264"/>
        <v>1.9</v>
      </c>
      <c r="P2854" s="8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8"/>
        <v>41781.045173611114</v>
      </c>
      <c r="T2854" s="11">
        <f t="shared" si="26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264"/>
        <v>0</v>
      </c>
      <c r="P2855" s="8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1">
        <f t="shared" si="268"/>
        <v>41836.190937499996</v>
      </c>
      <c r="T2855" s="11">
        <f t="shared" si="26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264"/>
        <v>41.699999999999996</v>
      </c>
      <c r="P2856" s="8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8"/>
        <v>42111.71665509259</v>
      </c>
      <c r="T2856" s="11">
        <f t="shared" si="26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264"/>
        <v>50</v>
      </c>
      <c r="P2857" s="8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42370.007766203707</v>
      </c>
      <c r="T2857" s="11">
        <f t="shared" si="26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264"/>
        <v>4.8666666666666663</v>
      </c>
      <c r="P2858" s="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8"/>
        <v>42165.037581018521</v>
      </c>
      <c r="T2858" s="11">
        <f t="shared" si="26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264"/>
        <v>19.736842105263158</v>
      </c>
      <c r="P2859" s="8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42726.920081018514</v>
      </c>
      <c r="T2859" s="11">
        <f t="shared" si="26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264"/>
        <v>0</v>
      </c>
      <c r="P2860" s="8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1">
        <f t="shared" si="268"/>
        <v>41954.545081018514</v>
      </c>
      <c r="T2860" s="11">
        <f t="shared" si="26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264"/>
        <v>1.7500000000000002</v>
      </c>
      <c r="P2861" s="8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42233.362314814818</v>
      </c>
      <c r="T2861" s="11">
        <f t="shared" si="26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264"/>
        <v>6.65</v>
      </c>
      <c r="P2862" s="8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8"/>
        <v>42480.800648148142</v>
      </c>
      <c r="T2862" s="11">
        <f t="shared" si="26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264"/>
        <v>32</v>
      </c>
      <c r="P2863" s="8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8"/>
        <v>42257.590833333335</v>
      </c>
      <c r="T2863" s="11">
        <f t="shared" si="26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264"/>
        <v>0.43307086614173229</v>
      </c>
      <c r="P2864" s="8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8"/>
        <v>41784.789687500001</v>
      </c>
      <c r="T2864" s="11">
        <f t="shared" si="26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264"/>
        <v>0.04</v>
      </c>
      <c r="P2865" s="8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41831.675034722226</v>
      </c>
      <c r="T2865" s="11">
        <f t="shared" si="26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264"/>
        <v>1.6</v>
      </c>
      <c r="P2866" s="8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8"/>
        <v>42172.613506944443</v>
      </c>
      <c r="T2866" s="11">
        <f t="shared" si="26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264"/>
        <v>0</v>
      </c>
      <c r="P2867" s="8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1">
        <f t="shared" si="268"/>
        <v>41950.114108796297</v>
      </c>
      <c r="T2867" s="11">
        <f t="shared" si="26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264"/>
        <v>0.89999999999999991</v>
      </c>
      <c r="P2868" s="8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42627.955104166671</v>
      </c>
      <c r="T2868" s="11">
        <f t="shared" si="26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264"/>
        <v>20.16</v>
      </c>
      <c r="P2869" s="8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42531.195277777777</v>
      </c>
      <c r="T2869" s="11">
        <f t="shared" si="26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264"/>
        <v>42.011733333333332</v>
      </c>
      <c r="P2870" s="8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8"/>
        <v>42618.827013888891</v>
      </c>
      <c r="T2870" s="11">
        <f t="shared" si="26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264"/>
        <v>0.88500000000000001</v>
      </c>
      <c r="P2871" s="8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42540.593530092592</v>
      </c>
      <c r="T2871" s="11">
        <f t="shared" si="26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264"/>
        <v>15</v>
      </c>
      <c r="P2872" s="8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8"/>
        <v>41746.189409722225</v>
      </c>
      <c r="T2872" s="11">
        <f t="shared" si="26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264"/>
        <v>4.67</v>
      </c>
      <c r="P2873" s="8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41974.738576388889</v>
      </c>
      <c r="T2873" s="11">
        <f t="shared" si="26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264"/>
        <v>0</v>
      </c>
      <c r="P2874" s="8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1">
        <f t="shared" si="268"/>
        <v>42115.11618055556</v>
      </c>
      <c r="T2874" s="11">
        <f t="shared" si="26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264"/>
        <v>38.119999999999997</v>
      </c>
      <c r="P2875" s="8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8"/>
        <v>42002.817488425921</v>
      </c>
      <c r="T2875" s="11">
        <f t="shared" si="26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264"/>
        <v>5.42</v>
      </c>
      <c r="P2876" s="8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8"/>
        <v>42722.84474537037</v>
      </c>
      <c r="T2876" s="11">
        <f t="shared" si="26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264"/>
        <v>3.4999999999999996E-2</v>
      </c>
      <c r="P2877" s="8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8"/>
        <v>42465.128391203703</v>
      </c>
      <c r="T2877" s="11">
        <f t="shared" si="26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264"/>
        <v>0</v>
      </c>
      <c r="P2878" s="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1">
        <f t="shared" si="268"/>
        <v>42171.743969907402</v>
      </c>
      <c r="T2878" s="11">
        <f t="shared" si="26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264"/>
        <v>10.833333333333334</v>
      </c>
      <c r="P2879" s="8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8"/>
        <v>42672.955138888887</v>
      </c>
      <c r="T2879" s="11">
        <f t="shared" si="26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264"/>
        <v>2.1</v>
      </c>
      <c r="P2880" s="8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42128.615682870368</v>
      </c>
      <c r="T2880" s="11">
        <f t="shared" si="26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264"/>
        <v>0.2589285714285714</v>
      </c>
      <c r="P2881" s="8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42359.725243055553</v>
      </c>
      <c r="T2881" s="11">
        <f t="shared" si="26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264"/>
        <v>23.333333333333332</v>
      </c>
      <c r="P2882" s="8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1">
        <f t="shared" si="268"/>
        <v>42192.905694444446</v>
      </c>
      <c r="T2882" s="11">
        <f t="shared" si="26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270">E2883/D2883*100</f>
        <v>0</v>
      </c>
      <c r="P2883" s="8" t="e">
        <f t="shared" ref="P2883:P2946" si="271">E2883/L2883</f>
        <v>#DIV/0!</v>
      </c>
      <c r="Q2883" t="str">
        <f t="shared" ref="Q2883:Q2946" si="272">LEFT(N2883,FIND("/",N2883)-1)</f>
        <v>theater</v>
      </c>
      <c r="R2883" t="str">
        <f t="shared" ref="R2883:R2946" si="273">RIGHT($N2883,LEN(N2883)-FIND("/",$N2883))</f>
        <v>plays</v>
      </c>
      <c r="S2883" s="11">
        <f t="shared" ref="S2883:S2946" si="274">((($J2883/60)/60)/24)+DATE(1970,1,1)</f>
        <v>41916.597638888888</v>
      </c>
      <c r="T2883" s="11">
        <f t="shared" ref="T2883:T2946" si="275">((($I2883/60)/60)/24)+DATE(1970,1,1)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270"/>
        <v>33.6</v>
      </c>
      <c r="P2884" s="8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42461.596273148149</v>
      </c>
      <c r="T2884" s="11">
        <f t="shared" si="275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270"/>
        <v>19.079999999999998</v>
      </c>
      <c r="P2885" s="8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42370.90320601852</v>
      </c>
      <c r="T2885" s="11">
        <f t="shared" si="275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270"/>
        <v>0.41111111111111115</v>
      </c>
      <c r="P2886" s="8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41948.727256944447</v>
      </c>
      <c r="T2886" s="11">
        <f t="shared" si="275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270"/>
        <v>32.5</v>
      </c>
      <c r="P2887" s="8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42047.07640046296</v>
      </c>
      <c r="T2887" s="11">
        <f t="shared" si="275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270"/>
        <v>5</v>
      </c>
      <c r="P2888" s="8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42261.632916666669</v>
      </c>
      <c r="T2888" s="11">
        <f t="shared" si="275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270"/>
        <v>0.16666666666666669</v>
      </c>
      <c r="P2889" s="8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41985.427361111113</v>
      </c>
      <c r="T2889" s="11">
        <f t="shared" si="275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270"/>
        <v>0</v>
      </c>
      <c r="P2890" s="8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1">
        <f t="shared" si="274"/>
        <v>41922.535185185188</v>
      </c>
      <c r="T2890" s="11">
        <f t="shared" si="275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270"/>
        <v>38.066666666666663</v>
      </c>
      <c r="P2891" s="8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4"/>
        <v>41850.863252314812</v>
      </c>
      <c r="T2891" s="11">
        <f t="shared" si="275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270"/>
        <v>1.05</v>
      </c>
      <c r="P2892" s="8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41831.742962962962</v>
      </c>
      <c r="T2892" s="11">
        <f t="shared" si="275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270"/>
        <v>2.73</v>
      </c>
      <c r="P2893" s="8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42415.883425925931</v>
      </c>
      <c r="T2893" s="11">
        <f t="shared" si="275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270"/>
        <v>9.0909090909090917</v>
      </c>
      <c r="P2894" s="8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4"/>
        <v>41869.714166666665</v>
      </c>
      <c r="T2894" s="11">
        <f t="shared" si="275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270"/>
        <v>0.5</v>
      </c>
      <c r="P2895" s="8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41953.773090277777</v>
      </c>
      <c r="T2895" s="11">
        <f t="shared" si="275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270"/>
        <v>0</v>
      </c>
      <c r="P2896" s="8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1">
        <f t="shared" si="274"/>
        <v>42037.986284722225</v>
      </c>
      <c r="T2896" s="11">
        <f t="shared" si="275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270"/>
        <v>4.5999999999999996</v>
      </c>
      <c r="P2897" s="8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41811.555462962962</v>
      </c>
      <c r="T2897" s="11">
        <f t="shared" si="275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270"/>
        <v>20.833333333333336</v>
      </c>
      <c r="P2898" s="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4"/>
        <v>42701.908807870372</v>
      </c>
      <c r="T2898" s="11">
        <f t="shared" si="275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270"/>
        <v>4.583333333333333</v>
      </c>
      <c r="P2899" s="8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4"/>
        <v>42258.646504629629</v>
      </c>
      <c r="T2899" s="11">
        <f t="shared" si="275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270"/>
        <v>4.2133333333333338</v>
      </c>
      <c r="P2900" s="8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4"/>
        <v>42278.664965277778</v>
      </c>
      <c r="T2900" s="11">
        <f t="shared" si="275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270"/>
        <v>0</v>
      </c>
      <c r="P2901" s="8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1">
        <f t="shared" si="274"/>
        <v>42515.078217592592</v>
      </c>
      <c r="T2901" s="11">
        <f t="shared" si="275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270"/>
        <v>61.909090909090914</v>
      </c>
      <c r="P2902" s="8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4"/>
        <v>41830.234166666669</v>
      </c>
      <c r="T2902" s="11">
        <f t="shared" si="275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270"/>
        <v>0.8</v>
      </c>
      <c r="P2903" s="8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41982.904386574075</v>
      </c>
      <c r="T2903" s="11">
        <f t="shared" si="275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270"/>
        <v>1.6666666666666666E-2</v>
      </c>
      <c r="P2904" s="8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42210.439768518518</v>
      </c>
      <c r="T2904" s="11">
        <f t="shared" si="275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270"/>
        <v>0.77999999999999992</v>
      </c>
      <c r="P2905" s="8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42196.166874999995</v>
      </c>
      <c r="T2905" s="11">
        <f t="shared" si="275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270"/>
        <v>5</v>
      </c>
      <c r="P2906" s="8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41940.967951388891</v>
      </c>
      <c r="T2906" s="11">
        <f t="shared" si="275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270"/>
        <v>17.771428571428572</v>
      </c>
      <c r="P2907" s="8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4"/>
        <v>42606.056863425925</v>
      </c>
      <c r="T2907" s="11">
        <f t="shared" si="275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270"/>
        <v>9.4166666666666661</v>
      </c>
      <c r="P2908" s="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4"/>
        <v>42199.648912037039</v>
      </c>
      <c r="T2908" s="11">
        <f t="shared" si="275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270"/>
        <v>0.08</v>
      </c>
      <c r="P2909" s="8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42444.877743055549</v>
      </c>
      <c r="T2909" s="11">
        <f t="shared" si="275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270"/>
        <v>2.75</v>
      </c>
      <c r="P2910" s="8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42499.731701388882</v>
      </c>
      <c r="T2910" s="11">
        <f t="shared" si="275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270"/>
        <v>1.1111111111111112E-2</v>
      </c>
      <c r="P2911" s="8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41929.266215277778</v>
      </c>
      <c r="T2911" s="11">
        <f t="shared" si="275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270"/>
        <v>3.3333333333333335E-3</v>
      </c>
      <c r="P2912" s="8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42107.841284722221</v>
      </c>
      <c r="T2912" s="11">
        <f t="shared" si="275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270"/>
        <v>36.5</v>
      </c>
      <c r="P2913" s="8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4"/>
        <v>42142.768819444449</v>
      </c>
      <c r="T2913" s="11">
        <f t="shared" si="275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270"/>
        <v>14.058171745152354</v>
      </c>
      <c r="P2914" s="8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42354.131643518514</v>
      </c>
      <c r="T2914" s="11">
        <f t="shared" si="275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270"/>
        <v>0.02</v>
      </c>
      <c r="P2915" s="8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41828.922905092593</v>
      </c>
      <c r="T2915" s="11">
        <f t="shared" si="275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270"/>
        <v>4.0000000000000001E-3</v>
      </c>
      <c r="P2916" s="8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42017.907337962963</v>
      </c>
      <c r="T2916" s="11">
        <f t="shared" si="275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270"/>
        <v>61.1</v>
      </c>
      <c r="P2917" s="8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4"/>
        <v>42415.398032407407</v>
      </c>
      <c r="T2917" s="11">
        <f t="shared" si="275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270"/>
        <v>7.8378378378378386</v>
      </c>
      <c r="P2918" s="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4"/>
        <v>41755.476724537039</v>
      </c>
      <c r="T2918" s="11">
        <f t="shared" si="275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270"/>
        <v>21.85</v>
      </c>
      <c r="P2919" s="8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4"/>
        <v>42245.234340277777</v>
      </c>
      <c r="T2919" s="11">
        <f t="shared" si="275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270"/>
        <v>27.24</v>
      </c>
      <c r="P2920" s="8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42278.629710648151</v>
      </c>
      <c r="T2920" s="11">
        <f t="shared" si="275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270"/>
        <v>8.5</v>
      </c>
      <c r="P2921" s="8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41826.61954861111</v>
      </c>
      <c r="T2921" s="11">
        <f t="shared" si="275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270"/>
        <v>26.840000000000003</v>
      </c>
      <c r="P2922" s="8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4"/>
        <v>42058.792476851857</v>
      </c>
      <c r="T2922" s="11">
        <f t="shared" si="275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270"/>
        <v>129</v>
      </c>
      <c r="P2923" s="8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41877.886620370373</v>
      </c>
      <c r="T2923" s="11">
        <f t="shared" si="275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270"/>
        <v>100</v>
      </c>
      <c r="P2924" s="8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4"/>
        <v>42097.874155092592</v>
      </c>
      <c r="T2924" s="11">
        <f t="shared" si="275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270"/>
        <v>100</v>
      </c>
      <c r="P2925" s="8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42013.15253472222</v>
      </c>
      <c r="T2925" s="11">
        <f t="shared" si="275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270"/>
        <v>103.2</v>
      </c>
      <c r="P2926" s="8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42103.556828703702</v>
      </c>
      <c r="T2926" s="11">
        <f t="shared" si="275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270"/>
        <v>102.44597777777777</v>
      </c>
      <c r="P2927" s="8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41863.584120370368</v>
      </c>
      <c r="T2927" s="11">
        <f t="shared" si="275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270"/>
        <v>125</v>
      </c>
      <c r="P2928" s="8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42044.765960648147</v>
      </c>
      <c r="T2928" s="11">
        <f t="shared" si="275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270"/>
        <v>130.83333333333334</v>
      </c>
      <c r="P2929" s="8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41806.669317129628</v>
      </c>
      <c r="T2929" s="11">
        <f t="shared" si="275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270"/>
        <v>100</v>
      </c>
      <c r="P2930" s="8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42403.998217592598</v>
      </c>
      <c r="T2930" s="11">
        <f t="shared" si="275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270"/>
        <v>102.06937499999999</v>
      </c>
      <c r="P2931" s="8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41754.564328703702</v>
      </c>
      <c r="T2931" s="11">
        <f t="shared" si="275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270"/>
        <v>100.92000000000002</v>
      </c>
      <c r="P2932" s="8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42101.584074074075</v>
      </c>
      <c r="T2932" s="11">
        <f t="shared" si="275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270"/>
        <v>106</v>
      </c>
      <c r="P2933" s="8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41872.291238425925</v>
      </c>
      <c r="T2933" s="11">
        <f t="shared" si="275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270"/>
        <v>105.0967741935484</v>
      </c>
      <c r="P2934" s="8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42025.164780092593</v>
      </c>
      <c r="T2934" s="11">
        <f t="shared" si="275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270"/>
        <v>102.76</v>
      </c>
      <c r="P2935" s="8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4"/>
        <v>42495.956631944442</v>
      </c>
      <c r="T2935" s="11">
        <f t="shared" si="275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270"/>
        <v>108</v>
      </c>
      <c r="P2936" s="8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4"/>
        <v>41775.636157407411</v>
      </c>
      <c r="T2936" s="11">
        <f t="shared" si="275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270"/>
        <v>100.88571428571429</v>
      </c>
      <c r="P2937" s="8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4"/>
        <v>42553.583425925928</v>
      </c>
      <c r="T2937" s="11">
        <f t="shared" si="275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270"/>
        <v>128</v>
      </c>
      <c r="P2938" s="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41912.650729166664</v>
      </c>
      <c r="T2938" s="11">
        <f t="shared" si="275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270"/>
        <v>133.33333333333331</v>
      </c>
      <c r="P2939" s="8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41803.457326388889</v>
      </c>
      <c r="T2939" s="11">
        <f t="shared" si="275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270"/>
        <v>101.375</v>
      </c>
      <c r="P2940" s="8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42004.703865740739</v>
      </c>
      <c r="T2940" s="11">
        <f t="shared" si="275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270"/>
        <v>102.875</v>
      </c>
      <c r="P2941" s="8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41845.809166666666</v>
      </c>
      <c r="T2941" s="11">
        <f t="shared" si="275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270"/>
        <v>107.24000000000001</v>
      </c>
      <c r="P2942" s="8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4"/>
        <v>41982.773356481484</v>
      </c>
      <c r="T2942" s="11">
        <f t="shared" si="275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270"/>
        <v>4.0000000000000001E-3</v>
      </c>
      <c r="P2943" s="8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42034.960127314815</v>
      </c>
      <c r="T2943" s="11">
        <f t="shared" si="275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270"/>
        <v>20.424999999999997</v>
      </c>
      <c r="P2944" s="8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4"/>
        <v>42334.803923611107</v>
      </c>
      <c r="T2944" s="11">
        <f t="shared" si="275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270"/>
        <v>0</v>
      </c>
      <c r="P2945" s="8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1">
        <f t="shared" si="274"/>
        <v>42077.129398148143</v>
      </c>
      <c r="T2945" s="11">
        <f t="shared" si="275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270"/>
        <v>1</v>
      </c>
      <c r="P2946" s="8">
        <f t="shared" si="271"/>
        <v>100</v>
      </c>
      <c r="Q2946" t="str">
        <f t="shared" si="272"/>
        <v>theater</v>
      </c>
      <c r="R2946" t="str">
        <f t="shared" si="273"/>
        <v>spaces</v>
      </c>
      <c r="S2946" s="11">
        <f t="shared" si="274"/>
        <v>42132.9143287037</v>
      </c>
      <c r="T2946" s="11">
        <f t="shared" si="275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276">E2947/D2947*100</f>
        <v>0</v>
      </c>
      <c r="P2947" s="8" t="e">
        <f t="shared" ref="P2947:P3010" si="277">E2947/L2947</f>
        <v>#DIV/0!</v>
      </c>
      <c r="Q2947" t="str">
        <f t="shared" ref="Q2947:Q3010" si="278">LEFT(N2947,FIND("/",N2947)-1)</f>
        <v>theater</v>
      </c>
      <c r="R2947" t="str">
        <f t="shared" ref="R2947:R3010" si="279">RIGHT($N2947,LEN(N2947)-FIND("/",$N2947))</f>
        <v>spaces</v>
      </c>
      <c r="S2947" s="11">
        <f t="shared" ref="S2947:S3010" si="280">((($J2947/60)/60)/24)+DATE(1970,1,1)</f>
        <v>42118.139583333337</v>
      </c>
      <c r="T2947" s="11">
        <f t="shared" ref="T2947:T3010" si="281">((($I2947/60)/60)/24)+DATE(1970,1,1)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276"/>
        <v>0.1</v>
      </c>
      <c r="P2948" s="8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42567.531157407408</v>
      </c>
      <c r="T2948" s="11">
        <f t="shared" si="281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276"/>
        <v>4.2880000000000003</v>
      </c>
      <c r="P2949" s="8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si="280"/>
        <v>42649.562118055561</v>
      </c>
      <c r="T2949" s="11">
        <f t="shared" si="281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276"/>
        <v>4.8000000000000004E-3</v>
      </c>
      <c r="P2950" s="8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0"/>
        <v>42097.649224537032</v>
      </c>
      <c r="T2950" s="11">
        <f t="shared" si="281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276"/>
        <v>2.5</v>
      </c>
      <c r="P2951" s="8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42297.823113425926</v>
      </c>
      <c r="T2951" s="11">
        <f t="shared" si="281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276"/>
        <v>0</v>
      </c>
      <c r="P2952" s="8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1">
        <f t="shared" si="280"/>
        <v>42362.36518518519</v>
      </c>
      <c r="T2952" s="11">
        <f t="shared" si="281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276"/>
        <v>2.1919999999999997</v>
      </c>
      <c r="P2953" s="8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0"/>
        <v>41872.802928240737</v>
      </c>
      <c r="T2953" s="11">
        <f t="shared" si="281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276"/>
        <v>8.0250000000000004</v>
      </c>
      <c r="P2954" s="8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0"/>
        <v>42628.690266203703</v>
      </c>
      <c r="T2954" s="11">
        <f t="shared" si="281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276"/>
        <v>0.15125</v>
      </c>
      <c r="P2955" s="8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0"/>
        <v>42255.791909722218</v>
      </c>
      <c r="T2955" s="11">
        <f t="shared" si="281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276"/>
        <v>0</v>
      </c>
      <c r="P2956" s="8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1">
        <f t="shared" si="280"/>
        <v>42790.583368055552</v>
      </c>
      <c r="T2956" s="11">
        <f t="shared" si="281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276"/>
        <v>59.583333333333336</v>
      </c>
      <c r="P2957" s="8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42141.741307870368</v>
      </c>
      <c r="T2957" s="11">
        <f t="shared" si="281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276"/>
        <v>16.734177215189874</v>
      </c>
      <c r="P2958" s="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42464.958912037036</v>
      </c>
      <c r="T2958" s="11">
        <f t="shared" si="281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276"/>
        <v>1.8666666666666669</v>
      </c>
      <c r="P2959" s="8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0"/>
        <v>42031.011249999996</v>
      </c>
      <c r="T2959" s="11">
        <f t="shared" si="281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276"/>
        <v>0</v>
      </c>
      <c r="P2960" s="8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1">
        <f t="shared" si="280"/>
        <v>42438.779131944444</v>
      </c>
      <c r="T2960" s="11">
        <f t="shared" si="281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276"/>
        <v>0</v>
      </c>
      <c r="P2961" s="8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1">
        <f t="shared" si="280"/>
        <v>42498.008391203708</v>
      </c>
      <c r="T2961" s="11">
        <f t="shared" si="281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276"/>
        <v>0</v>
      </c>
      <c r="P2962" s="8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1">
        <f t="shared" si="280"/>
        <v>41863.757210648146</v>
      </c>
      <c r="T2962" s="11">
        <f t="shared" si="281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276"/>
        <v>109.62</v>
      </c>
      <c r="P2963" s="8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42061.212488425925</v>
      </c>
      <c r="T2963" s="11">
        <f t="shared" si="281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276"/>
        <v>121.8</v>
      </c>
      <c r="P2964" s="8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42036.24428240741</v>
      </c>
      <c r="T2964" s="11">
        <f t="shared" si="281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276"/>
        <v>106.85</v>
      </c>
      <c r="P2965" s="8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0"/>
        <v>42157.470185185186</v>
      </c>
      <c r="T2965" s="11">
        <f t="shared" si="281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276"/>
        <v>100.71379999999999</v>
      </c>
      <c r="P2966" s="8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0"/>
        <v>41827.909942129627</v>
      </c>
      <c r="T2966" s="11">
        <f t="shared" si="281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276"/>
        <v>109.00000000000001</v>
      </c>
      <c r="P2967" s="8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42162.729548611111</v>
      </c>
      <c r="T2967" s="11">
        <f t="shared" si="281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276"/>
        <v>113.63000000000001</v>
      </c>
      <c r="P2968" s="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0"/>
        <v>42233.738564814819</v>
      </c>
      <c r="T2968" s="11">
        <f t="shared" si="281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276"/>
        <v>113.92</v>
      </c>
      <c r="P2969" s="8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0"/>
        <v>42042.197824074072</v>
      </c>
      <c r="T2969" s="11">
        <f t="shared" si="281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276"/>
        <v>106</v>
      </c>
      <c r="P2970" s="8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0"/>
        <v>42585.523842592593</v>
      </c>
      <c r="T2970" s="11">
        <f t="shared" si="281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276"/>
        <v>162.5</v>
      </c>
      <c r="P2971" s="8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0"/>
        <v>42097.786493055552</v>
      </c>
      <c r="T2971" s="11">
        <f t="shared" si="281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276"/>
        <v>106</v>
      </c>
      <c r="P2972" s="8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0"/>
        <v>41808.669571759259</v>
      </c>
      <c r="T2972" s="11">
        <f t="shared" si="281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276"/>
        <v>100.15624999999999</v>
      </c>
      <c r="P2973" s="8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0"/>
        <v>41852.658310185187</v>
      </c>
      <c r="T2973" s="11">
        <f t="shared" si="281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276"/>
        <v>105.35000000000001</v>
      </c>
      <c r="P2974" s="8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0"/>
        <v>42694.110185185185</v>
      </c>
      <c r="T2974" s="11">
        <f t="shared" si="281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276"/>
        <v>174.8</v>
      </c>
      <c r="P2975" s="8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0"/>
        <v>42341.818379629629</v>
      </c>
      <c r="T2975" s="11">
        <f t="shared" si="281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276"/>
        <v>102</v>
      </c>
      <c r="P2976" s="8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0"/>
        <v>41880.061006944445</v>
      </c>
      <c r="T2976" s="11">
        <f t="shared" si="281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276"/>
        <v>100.125</v>
      </c>
      <c r="P2977" s="8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0"/>
        <v>41941.683865740742</v>
      </c>
      <c r="T2977" s="11">
        <f t="shared" si="281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276"/>
        <v>171.42857142857142</v>
      </c>
      <c r="P2978" s="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0"/>
        <v>42425.730671296296</v>
      </c>
      <c r="T2978" s="11">
        <f t="shared" si="281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276"/>
        <v>113.56666666666666</v>
      </c>
      <c r="P2979" s="8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0"/>
        <v>42026.88118055556</v>
      </c>
      <c r="T2979" s="11">
        <f t="shared" si="281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276"/>
        <v>129.46666666666667</v>
      </c>
      <c r="P2980" s="8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0"/>
        <v>41922.640590277777</v>
      </c>
      <c r="T2980" s="11">
        <f t="shared" si="281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276"/>
        <v>101.4</v>
      </c>
      <c r="P2981" s="8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0"/>
        <v>41993.824340277773</v>
      </c>
      <c r="T2981" s="11">
        <f t="shared" si="281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276"/>
        <v>109.16666666666666</v>
      </c>
      <c r="P2982" s="8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0"/>
        <v>42219.915856481486</v>
      </c>
      <c r="T2982" s="11">
        <f t="shared" si="281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276"/>
        <v>128.92500000000001</v>
      </c>
      <c r="P2983" s="8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0"/>
        <v>42225.559675925921</v>
      </c>
      <c r="T2983" s="11">
        <f t="shared" si="281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276"/>
        <v>102.06</v>
      </c>
      <c r="P2984" s="8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0"/>
        <v>42381.686840277776</v>
      </c>
      <c r="T2984" s="11">
        <f t="shared" si="281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276"/>
        <v>146.53957758620692</v>
      </c>
      <c r="P2985" s="8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0"/>
        <v>41894.632361111115</v>
      </c>
      <c r="T2985" s="11">
        <f t="shared" si="281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276"/>
        <v>100.352</v>
      </c>
      <c r="P2986" s="8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0"/>
        <v>42576.278715277775</v>
      </c>
      <c r="T2986" s="11">
        <f t="shared" si="281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276"/>
        <v>121.64999999999999</v>
      </c>
      <c r="P2987" s="8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0"/>
        <v>42654.973703703698</v>
      </c>
      <c r="T2987" s="11">
        <f t="shared" si="281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276"/>
        <v>105.5</v>
      </c>
      <c r="P2988" s="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0"/>
        <v>42431.500069444446</v>
      </c>
      <c r="T2988" s="11">
        <f t="shared" si="281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276"/>
        <v>110.4008</v>
      </c>
      <c r="P2989" s="8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0"/>
        <v>42627.307303240741</v>
      </c>
      <c r="T2989" s="11">
        <f t="shared" si="281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276"/>
        <v>100</v>
      </c>
      <c r="P2990" s="8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0"/>
        <v>42511.362048611118</v>
      </c>
      <c r="T2990" s="11">
        <f t="shared" si="281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276"/>
        <v>176.535</v>
      </c>
      <c r="P2991" s="8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0"/>
        <v>42337.02039351852</v>
      </c>
      <c r="T2991" s="11">
        <f t="shared" si="281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276"/>
        <v>100</v>
      </c>
      <c r="P2992" s="8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0"/>
        <v>42341.57430555555</v>
      </c>
      <c r="T2992" s="11">
        <f t="shared" si="281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276"/>
        <v>103.29411764705883</v>
      </c>
      <c r="P2993" s="8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0"/>
        <v>42740.837152777778</v>
      </c>
      <c r="T2993" s="11">
        <f t="shared" si="281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276"/>
        <v>104.5</v>
      </c>
      <c r="P2994" s="8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0"/>
        <v>42622.767476851848</v>
      </c>
      <c r="T2994" s="11">
        <f t="shared" si="281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276"/>
        <v>100.29999999999998</v>
      </c>
      <c r="P2995" s="8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0"/>
        <v>42390.838738425926</v>
      </c>
      <c r="T2995" s="11">
        <f t="shared" si="281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276"/>
        <v>457.74666666666673</v>
      </c>
      <c r="P2996" s="8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0"/>
        <v>41885.478842592594</v>
      </c>
      <c r="T2996" s="11">
        <f t="shared" si="281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276"/>
        <v>104.96000000000001</v>
      </c>
      <c r="P2997" s="8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0"/>
        <v>42724.665173611109</v>
      </c>
      <c r="T2997" s="11">
        <f t="shared" si="281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276"/>
        <v>171.94285714285715</v>
      </c>
      <c r="P2998" s="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0"/>
        <v>42090.912500000006</v>
      </c>
      <c r="T2998" s="11">
        <f t="shared" si="281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276"/>
        <v>103.73000000000002</v>
      </c>
      <c r="P2999" s="8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42775.733715277776</v>
      </c>
      <c r="T2999" s="11">
        <f t="shared" si="281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276"/>
        <v>103.029</v>
      </c>
      <c r="P3000" s="8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0"/>
        <v>41778.193622685183</v>
      </c>
      <c r="T3000" s="11">
        <f t="shared" si="281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276"/>
        <v>118.88888888888889</v>
      </c>
      <c r="P3001" s="8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42780.740277777775</v>
      </c>
      <c r="T3001" s="11">
        <f t="shared" si="281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276"/>
        <v>100</v>
      </c>
      <c r="P3002" s="8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42752.827199074076</v>
      </c>
      <c r="T3002" s="11">
        <f t="shared" si="281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276"/>
        <v>318.69988910451895</v>
      </c>
      <c r="P3003" s="8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0"/>
        <v>42534.895625000005</v>
      </c>
      <c r="T3003" s="11">
        <f t="shared" si="281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276"/>
        <v>108.50614285714286</v>
      </c>
      <c r="P3004" s="8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0"/>
        <v>41239.83625</v>
      </c>
      <c r="T3004" s="11">
        <f t="shared" si="281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276"/>
        <v>101.16666666666667</v>
      </c>
      <c r="P3005" s="8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0"/>
        <v>42398.849259259259</v>
      </c>
      <c r="T3005" s="11">
        <f t="shared" si="281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276"/>
        <v>112.815</v>
      </c>
      <c r="P3006" s="8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0"/>
        <v>41928.881064814814</v>
      </c>
      <c r="T3006" s="11">
        <f t="shared" si="281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276"/>
        <v>120.49622641509434</v>
      </c>
      <c r="P3007" s="8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0"/>
        <v>41888.674826388888</v>
      </c>
      <c r="T3007" s="11">
        <f t="shared" si="281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276"/>
        <v>107.74999999999999</v>
      </c>
      <c r="P3008" s="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0"/>
        <v>41957.756840277783</v>
      </c>
      <c r="T3008" s="11">
        <f t="shared" si="281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276"/>
        <v>180</v>
      </c>
      <c r="P3009" s="8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42098.216238425928</v>
      </c>
      <c r="T3009" s="11">
        <f t="shared" si="281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276"/>
        <v>101.16666666666667</v>
      </c>
      <c r="P3010" s="8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1">
        <f t="shared" si="280"/>
        <v>42360.212025462963</v>
      </c>
      <c r="T3010" s="11">
        <f t="shared" si="281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282">E3011/D3011*100</f>
        <v>119.756</v>
      </c>
      <c r="P3011" s="8">
        <f t="shared" ref="P3011:P3074" si="283">E3011/L3011</f>
        <v>233.8984375</v>
      </c>
      <c r="Q3011" t="str">
        <f t="shared" ref="Q3011:Q3074" si="284">LEFT(N3011,FIND("/",N3011)-1)</f>
        <v>theater</v>
      </c>
      <c r="R3011" t="str">
        <f t="shared" ref="R3011:R3074" si="285">RIGHT($N3011,LEN(N3011)-FIND("/",$N3011))</f>
        <v>spaces</v>
      </c>
      <c r="S3011" s="11">
        <f t="shared" ref="S3011:S3074" si="286">((($J3011/60)/60)/24)+DATE(1970,1,1)</f>
        <v>41939.569907407407</v>
      </c>
      <c r="T3011" s="11">
        <f t="shared" ref="T3011:T3074" si="287">((($I3011/60)/60)/24)+DATE(1970,1,1)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282"/>
        <v>158</v>
      </c>
      <c r="P3012" s="8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41996.832395833335</v>
      </c>
      <c r="T3012" s="11">
        <f t="shared" si="287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282"/>
        <v>123.66666666666666</v>
      </c>
      <c r="P3013" s="8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42334.468935185185</v>
      </c>
      <c r="T3013" s="11">
        <f t="shared" si="287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282"/>
        <v>117.12499999999999</v>
      </c>
      <c r="P3014" s="8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6"/>
        <v>42024.702893518523</v>
      </c>
      <c r="T3014" s="11">
        <f t="shared" si="287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282"/>
        <v>156.96</v>
      </c>
      <c r="P3015" s="8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6"/>
        <v>42146.836215277777</v>
      </c>
      <c r="T3015" s="11">
        <f t="shared" si="287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282"/>
        <v>113.104</v>
      </c>
      <c r="P3016" s="8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6"/>
        <v>41920.123611111114</v>
      </c>
      <c r="T3016" s="11">
        <f t="shared" si="287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282"/>
        <v>103.17647058823529</v>
      </c>
      <c r="P3017" s="8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41785.72729166667</v>
      </c>
      <c r="T3017" s="11">
        <f t="shared" si="287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282"/>
        <v>102.61176470588236</v>
      </c>
      <c r="P3018" s="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6"/>
        <v>41778.548055555555</v>
      </c>
      <c r="T3018" s="11">
        <f t="shared" si="287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282"/>
        <v>105.84090909090908</v>
      </c>
      <c r="P3019" s="8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6"/>
        <v>41841.850034722222</v>
      </c>
      <c r="T3019" s="11">
        <f t="shared" si="287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282"/>
        <v>100.71428571428571</v>
      </c>
      <c r="P3020" s="8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6"/>
        <v>42163.29833333334</v>
      </c>
      <c r="T3020" s="11">
        <f t="shared" si="287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282"/>
        <v>121.23333333333332</v>
      </c>
      <c r="P3021" s="8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6"/>
        <v>41758.833564814813</v>
      </c>
      <c r="T3021" s="11">
        <f t="shared" si="287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282"/>
        <v>100.57142857142858</v>
      </c>
      <c r="P3022" s="8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6"/>
        <v>42170.846446759257</v>
      </c>
      <c r="T3022" s="11">
        <f t="shared" si="287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282"/>
        <v>116.02222222222223</v>
      </c>
      <c r="P3023" s="8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6"/>
        <v>42660.618854166663</v>
      </c>
      <c r="T3023" s="11">
        <f t="shared" si="287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282"/>
        <v>100.88</v>
      </c>
      <c r="P3024" s="8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6"/>
        <v>42564.95380787037</v>
      </c>
      <c r="T3024" s="11">
        <f t="shared" si="287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282"/>
        <v>103</v>
      </c>
      <c r="P3025" s="8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42121.675763888896</v>
      </c>
      <c r="T3025" s="11">
        <f t="shared" si="287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282"/>
        <v>246.42</v>
      </c>
      <c r="P3026" s="8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6"/>
        <v>41158.993923611109</v>
      </c>
      <c r="T3026" s="11">
        <f t="shared" si="287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282"/>
        <v>302.2</v>
      </c>
      <c r="P3027" s="8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41761.509409722225</v>
      </c>
      <c r="T3027" s="11">
        <f t="shared" si="287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282"/>
        <v>143.33333333333334</v>
      </c>
      <c r="P3028" s="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42783.459398148145</v>
      </c>
      <c r="T3028" s="11">
        <f t="shared" si="287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282"/>
        <v>131.44</v>
      </c>
      <c r="P3029" s="8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42053.704293981486</v>
      </c>
      <c r="T3029" s="11">
        <f t="shared" si="287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282"/>
        <v>168.01999999999998</v>
      </c>
      <c r="P3030" s="8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6"/>
        <v>42567.264178240745</v>
      </c>
      <c r="T3030" s="11">
        <f t="shared" si="287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282"/>
        <v>109.67666666666666</v>
      </c>
      <c r="P3031" s="8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41932.708877314813</v>
      </c>
      <c r="T3031" s="11">
        <f t="shared" si="287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282"/>
        <v>106.6857142857143</v>
      </c>
      <c r="P3032" s="8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6"/>
        <v>42233.747349537036</v>
      </c>
      <c r="T3032" s="11">
        <f t="shared" si="287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282"/>
        <v>100</v>
      </c>
      <c r="P3033" s="8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6"/>
        <v>42597.882488425923</v>
      </c>
      <c r="T3033" s="11">
        <f t="shared" si="287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282"/>
        <v>127.2</v>
      </c>
      <c r="P3034" s="8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42228.044664351852</v>
      </c>
      <c r="T3034" s="11">
        <f t="shared" si="287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282"/>
        <v>146.53333333333333</v>
      </c>
      <c r="P3035" s="8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6"/>
        <v>42570.110243055555</v>
      </c>
      <c r="T3035" s="11">
        <f t="shared" si="287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282"/>
        <v>112.53599999999999</v>
      </c>
      <c r="P3036" s="8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6"/>
        <v>42644.535358796296</v>
      </c>
      <c r="T3036" s="11">
        <f t="shared" si="287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282"/>
        <v>108.78684000000001</v>
      </c>
      <c r="P3037" s="8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6"/>
        <v>41368.560289351852</v>
      </c>
      <c r="T3037" s="11">
        <f t="shared" si="287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282"/>
        <v>126.732</v>
      </c>
      <c r="P3038" s="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6"/>
        <v>41466.785231481481</v>
      </c>
      <c r="T3038" s="11">
        <f t="shared" si="287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282"/>
        <v>213.20000000000002</v>
      </c>
      <c r="P3039" s="8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6"/>
        <v>40378.893206018518</v>
      </c>
      <c r="T3039" s="11">
        <f t="shared" si="287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282"/>
        <v>100.49999999999999</v>
      </c>
      <c r="P3040" s="8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6"/>
        <v>42373.252280092594</v>
      </c>
      <c r="T3040" s="11">
        <f t="shared" si="287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282"/>
        <v>108.71389999999998</v>
      </c>
      <c r="P3041" s="8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6"/>
        <v>41610.794421296298</v>
      </c>
      <c r="T3041" s="11">
        <f t="shared" si="287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282"/>
        <v>107.5</v>
      </c>
      <c r="P3042" s="8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6"/>
        <v>42177.791909722218</v>
      </c>
      <c r="T3042" s="11">
        <f t="shared" si="287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282"/>
        <v>110.48192771084338</v>
      </c>
      <c r="P3043" s="8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6"/>
        <v>42359.868611111116</v>
      </c>
      <c r="T3043" s="11">
        <f t="shared" si="287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282"/>
        <v>128</v>
      </c>
      <c r="P3044" s="8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6"/>
        <v>42253.688043981485</v>
      </c>
      <c r="T3044" s="11">
        <f t="shared" si="287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282"/>
        <v>110.00666666666667</v>
      </c>
      <c r="P3045" s="8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6"/>
        <v>42083.070590277777</v>
      </c>
      <c r="T3045" s="11">
        <f t="shared" si="287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282"/>
        <v>109.34166666666667</v>
      </c>
      <c r="P3046" s="8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6"/>
        <v>42387.7268287037</v>
      </c>
      <c r="T3046" s="11">
        <f t="shared" si="287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282"/>
        <v>132.70650000000001</v>
      </c>
      <c r="P3047" s="8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6"/>
        <v>41843.155729166669</v>
      </c>
      <c r="T3047" s="11">
        <f t="shared" si="287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282"/>
        <v>190.84810126582278</v>
      </c>
      <c r="P3048" s="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41862.803078703706</v>
      </c>
      <c r="T3048" s="11">
        <f t="shared" si="287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282"/>
        <v>149</v>
      </c>
      <c r="P3049" s="8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42443.989050925928</v>
      </c>
      <c r="T3049" s="11">
        <f t="shared" si="287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282"/>
        <v>166.4</v>
      </c>
      <c r="P3050" s="8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6"/>
        <v>41975.901180555549</v>
      </c>
      <c r="T3050" s="11">
        <f t="shared" si="287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282"/>
        <v>106.66666666666667</v>
      </c>
      <c r="P3051" s="8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6"/>
        <v>42139.014525462961</v>
      </c>
      <c r="T3051" s="11">
        <f t="shared" si="287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282"/>
        <v>106</v>
      </c>
      <c r="P3052" s="8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6"/>
        <v>42465.16851851852</v>
      </c>
      <c r="T3052" s="11">
        <f t="shared" si="287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282"/>
        <v>23.62857142857143</v>
      </c>
      <c r="P3053" s="8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42744.416030092587</v>
      </c>
      <c r="T3053" s="11">
        <f t="shared" si="287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282"/>
        <v>0.15</v>
      </c>
      <c r="P3054" s="8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42122.670069444444</v>
      </c>
      <c r="T3054" s="11">
        <f t="shared" si="287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282"/>
        <v>0.4</v>
      </c>
      <c r="P3055" s="8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6"/>
        <v>41862.761724537035</v>
      </c>
      <c r="T3055" s="11">
        <f t="shared" si="287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282"/>
        <v>0</v>
      </c>
      <c r="P3056" s="8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1">
        <f t="shared" si="286"/>
        <v>42027.832800925928</v>
      </c>
      <c r="T3056" s="11">
        <f t="shared" si="287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282"/>
        <v>5.0000000000000001E-3</v>
      </c>
      <c r="P3057" s="8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41953.95821759259</v>
      </c>
      <c r="T3057" s="11">
        <f t="shared" si="287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282"/>
        <v>0</v>
      </c>
      <c r="P3058" s="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1">
        <f t="shared" si="286"/>
        <v>41851.636388888888</v>
      </c>
      <c r="T3058" s="11">
        <f t="shared" si="287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282"/>
        <v>0</v>
      </c>
      <c r="P3059" s="8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1">
        <f t="shared" si="286"/>
        <v>42433.650590277779</v>
      </c>
      <c r="T3059" s="11">
        <f t="shared" si="287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282"/>
        <v>1.6666666666666666E-2</v>
      </c>
      <c r="P3060" s="8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42460.374305555553</v>
      </c>
      <c r="T3060" s="11">
        <f t="shared" si="287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282"/>
        <v>3.0066666666666664</v>
      </c>
      <c r="P3061" s="8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41829.935717592591</v>
      </c>
      <c r="T3061" s="11">
        <f t="shared" si="287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282"/>
        <v>0.15227272727272728</v>
      </c>
      <c r="P3062" s="8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6"/>
        <v>42245.274699074071</v>
      </c>
      <c r="T3062" s="11">
        <f t="shared" si="287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282"/>
        <v>0</v>
      </c>
      <c r="P3063" s="8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1">
        <f t="shared" si="286"/>
        <v>41834.784120370372</v>
      </c>
      <c r="T3063" s="11">
        <f t="shared" si="287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282"/>
        <v>66.84</v>
      </c>
      <c r="P3064" s="8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6"/>
        <v>42248.535787037035</v>
      </c>
      <c r="T3064" s="11">
        <f t="shared" si="287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282"/>
        <v>19.566666666666666</v>
      </c>
      <c r="P3065" s="8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6"/>
        <v>42630.922893518517</v>
      </c>
      <c r="T3065" s="11">
        <f t="shared" si="287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282"/>
        <v>11.294666666666666</v>
      </c>
      <c r="P3066" s="8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6"/>
        <v>42299.130162037036</v>
      </c>
      <c r="T3066" s="11">
        <f t="shared" si="287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282"/>
        <v>0.04</v>
      </c>
      <c r="P3067" s="8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41825.055231481485</v>
      </c>
      <c r="T3067" s="11">
        <f t="shared" si="287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282"/>
        <v>11.985714285714286</v>
      </c>
      <c r="P3068" s="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6"/>
        <v>42531.228437500002</v>
      </c>
      <c r="T3068" s="11">
        <f t="shared" si="287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282"/>
        <v>2.5</v>
      </c>
      <c r="P3069" s="8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42226.938414351855</v>
      </c>
      <c r="T3069" s="11">
        <f t="shared" si="287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282"/>
        <v>6.9999999999999993E-2</v>
      </c>
      <c r="P3070" s="8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42263.691574074073</v>
      </c>
      <c r="T3070" s="11">
        <f t="shared" si="287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282"/>
        <v>14.099999999999998</v>
      </c>
      <c r="P3071" s="8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6"/>
        <v>41957.833726851852</v>
      </c>
      <c r="T3071" s="11">
        <f t="shared" si="287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282"/>
        <v>3.34</v>
      </c>
      <c r="P3072" s="8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6"/>
        <v>42690.733437499999</v>
      </c>
      <c r="T3072" s="11">
        <f t="shared" si="287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282"/>
        <v>59.774999999999999</v>
      </c>
      <c r="P3073" s="8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6"/>
        <v>42097.732418981483</v>
      </c>
      <c r="T3073" s="11">
        <f t="shared" si="287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282"/>
        <v>1.6666666666666666E-2</v>
      </c>
      <c r="P3074" s="8">
        <f t="shared" si="283"/>
        <v>1</v>
      </c>
      <c r="Q3074" t="str">
        <f t="shared" si="284"/>
        <v>theater</v>
      </c>
      <c r="R3074" t="str">
        <f t="shared" si="285"/>
        <v>spaces</v>
      </c>
      <c r="S3074" s="11">
        <f t="shared" si="286"/>
        <v>42658.690532407403</v>
      </c>
      <c r="T3074" s="11">
        <f t="shared" si="287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288">E3075/D3075*100</f>
        <v>2.3035714285714284E-2</v>
      </c>
      <c r="P3075" s="8">
        <f t="shared" ref="P3075:P3138" si="289">E3075/L3075</f>
        <v>92.142857142857139</v>
      </c>
      <c r="Q3075" t="str">
        <f t="shared" ref="Q3075:Q3138" si="290">LEFT(N3075,FIND("/",N3075)-1)</f>
        <v>theater</v>
      </c>
      <c r="R3075" t="str">
        <f t="shared" ref="R3075:R3138" si="291">RIGHT($N3075,LEN(N3075)-FIND("/",$N3075))</f>
        <v>spaces</v>
      </c>
      <c r="S3075" s="11">
        <f t="shared" ref="S3075:S3138" si="292">((($J3075/60)/60)/24)+DATE(1970,1,1)</f>
        <v>42111.684027777781</v>
      </c>
      <c r="T3075" s="11">
        <f t="shared" ref="T3075:T3138" si="293">((($I3075/60)/60)/24)+DATE(1970,1,1)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288"/>
        <v>8.8000000000000009E-2</v>
      </c>
      <c r="P3076" s="8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42409.571284722217</v>
      </c>
      <c r="T3076" s="11">
        <f t="shared" si="293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288"/>
        <v>8.64</v>
      </c>
      <c r="P3077" s="8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42551.102314814809</v>
      </c>
      <c r="T3077" s="11">
        <f t="shared" si="293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288"/>
        <v>15.06</v>
      </c>
      <c r="P3078" s="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42226.651886574073</v>
      </c>
      <c r="T3078" s="11">
        <f t="shared" si="293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288"/>
        <v>0.47727272727272729</v>
      </c>
      <c r="P3079" s="8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42766.956921296296</v>
      </c>
      <c r="T3079" s="11">
        <f t="shared" si="293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288"/>
        <v>0.11833333333333333</v>
      </c>
      <c r="P3080" s="8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2"/>
        <v>42031.138831018514</v>
      </c>
      <c r="T3080" s="11">
        <f t="shared" si="293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288"/>
        <v>0.8417399858735245</v>
      </c>
      <c r="P3081" s="8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2"/>
        <v>42055.713368055556</v>
      </c>
      <c r="T3081" s="11">
        <f t="shared" si="293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288"/>
        <v>1.8799999999999997E-2</v>
      </c>
      <c r="P3082" s="8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2"/>
        <v>41940.028287037036</v>
      </c>
      <c r="T3082" s="11">
        <f t="shared" si="293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288"/>
        <v>0.21029999999999999</v>
      </c>
      <c r="P3083" s="8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42237.181608796294</v>
      </c>
      <c r="T3083" s="11">
        <f t="shared" si="293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288"/>
        <v>0</v>
      </c>
      <c r="P3084" s="8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1">
        <f t="shared" si="292"/>
        <v>42293.922986111109</v>
      </c>
      <c r="T3084" s="11">
        <f t="shared" si="293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288"/>
        <v>0.27999999999999997</v>
      </c>
      <c r="P3085" s="8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2"/>
        <v>41853.563402777778</v>
      </c>
      <c r="T3085" s="11">
        <f t="shared" si="293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288"/>
        <v>11.57920670115792</v>
      </c>
      <c r="P3086" s="8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2"/>
        <v>42100.723738425921</v>
      </c>
      <c r="T3086" s="11">
        <f t="shared" si="293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288"/>
        <v>2.44</v>
      </c>
      <c r="P3087" s="8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2"/>
        <v>42246.883784722217</v>
      </c>
      <c r="T3087" s="11">
        <f t="shared" si="293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288"/>
        <v>0.25</v>
      </c>
      <c r="P3088" s="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2"/>
        <v>42173.67082175926</v>
      </c>
      <c r="T3088" s="11">
        <f t="shared" si="293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288"/>
        <v>0.625</v>
      </c>
      <c r="P3089" s="8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42665.150347222225</v>
      </c>
      <c r="T3089" s="11">
        <f t="shared" si="293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288"/>
        <v>0.19384615384615383</v>
      </c>
      <c r="P3090" s="8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41981.57230324074</v>
      </c>
      <c r="T3090" s="11">
        <f t="shared" si="293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288"/>
        <v>23.416</v>
      </c>
      <c r="P3091" s="8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42528.542627314819</v>
      </c>
      <c r="T3091" s="11">
        <f t="shared" si="293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288"/>
        <v>5.0808888888888886</v>
      </c>
      <c r="P3092" s="8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42065.818807870368</v>
      </c>
      <c r="T3092" s="11">
        <f t="shared" si="293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288"/>
        <v>15.920000000000002</v>
      </c>
      <c r="P3093" s="8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2"/>
        <v>42566.948414351849</v>
      </c>
      <c r="T3093" s="11">
        <f t="shared" si="293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288"/>
        <v>1.1831900000000002</v>
      </c>
      <c r="P3094" s="8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2"/>
        <v>42255.619351851856</v>
      </c>
      <c r="T3094" s="11">
        <f t="shared" si="293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288"/>
        <v>22.75</v>
      </c>
      <c r="P3095" s="8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2"/>
        <v>41760.909039351849</v>
      </c>
      <c r="T3095" s="11">
        <f t="shared" si="293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288"/>
        <v>2.5000000000000001E-2</v>
      </c>
      <c r="P3096" s="8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42207.795787037037</v>
      </c>
      <c r="T3096" s="11">
        <f t="shared" si="293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288"/>
        <v>0.33512064343163539</v>
      </c>
      <c r="P3097" s="8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42523.025231481486</v>
      </c>
      <c r="T3097" s="11">
        <f t="shared" si="293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288"/>
        <v>3.9750000000000001</v>
      </c>
      <c r="P3098" s="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2"/>
        <v>42114.825532407413</v>
      </c>
      <c r="T3098" s="11">
        <f t="shared" si="293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288"/>
        <v>17.150000000000002</v>
      </c>
      <c r="P3099" s="8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2"/>
        <v>42629.503483796296</v>
      </c>
      <c r="T3099" s="11">
        <f t="shared" si="293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288"/>
        <v>3.6080041046690612</v>
      </c>
      <c r="P3100" s="8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2"/>
        <v>42359.792233796295</v>
      </c>
      <c r="T3100" s="11">
        <f t="shared" si="293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288"/>
        <v>13.900000000000002</v>
      </c>
      <c r="P3101" s="8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42382.189710648148</v>
      </c>
      <c r="T3101" s="11">
        <f t="shared" si="293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288"/>
        <v>15.225</v>
      </c>
      <c r="P3102" s="8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2"/>
        <v>41902.622395833336</v>
      </c>
      <c r="T3102" s="11">
        <f t="shared" si="293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288"/>
        <v>12</v>
      </c>
      <c r="P3103" s="8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42171.383530092593</v>
      </c>
      <c r="T3103" s="11">
        <f t="shared" si="293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288"/>
        <v>39.112499999999997</v>
      </c>
      <c r="P3104" s="8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2"/>
        <v>42555.340486111112</v>
      </c>
      <c r="T3104" s="11">
        <f t="shared" si="293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288"/>
        <v>0.26829268292682928</v>
      </c>
      <c r="P3105" s="8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42107.156319444446</v>
      </c>
      <c r="T3105" s="11">
        <f t="shared" si="293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288"/>
        <v>29.625</v>
      </c>
      <c r="P3106" s="8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42006.908692129626</v>
      </c>
      <c r="T3106" s="11">
        <f t="shared" si="293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288"/>
        <v>42.360992301112063</v>
      </c>
      <c r="P3107" s="8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2"/>
        <v>41876.718935185185</v>
      </c>
      <c r="T3107" s="11">
        <f t="shared" si="293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288"/>
        <v>4.1000000000000005</v>
      </c>
      <c r="P3108" s="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42241.429120370376</v>
      </c>
      <c r="T3108" s="11">
        <f t="shared" si="293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288"/>
        <v>19.762499999999999</v>
      </c>
      <c r="P3109" s="8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2"/>
        <v>42128.814247685179</v>
      </c>
      <c r="T3109" s="11">
        <f t="shared" si="293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288"/>
        <v>5.1999999999999998E-2</v>
      </c>
      <c r="P3110" s="8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42062.680486111116</v>
      </c>
      <c r="T3110" s="11">
        <f t="shared" si="293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288"/>
        <v>25.030188679245285</v>
      </c>
      <c r="P3111" s="8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41844.125115740739</v>
      </c>
      <c r="T3111" s="11">
        <f t="shared" si="293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288"/>
        <v>0.04</v>
      </c>
      <c r="P3112" s="8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42745.031469907408</v>
      </c>
      <c r="T3112" s="11">
        <f t="shared" si="293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288"/>
        <v>26.640000000000004</v>
      </c>
      <c r="P3113" s="8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2"/>
        <v>41885.595138888886</v>
      </c>
      <c r="T3113" s="11">
        <f t="shared" si="293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288"/>
        <v>4.7363636363636363</v>
      </c>
      <c r="P3114" s="8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2"/>
        <v>42615.121921296297</v>
      </c>
      <c r="T3114" s="11">
        <f t="shared" si="293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288"/>
        <v>4.2435339894712749</v>
      </c>
      <c r="P3115" s="8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42081.731273148151</v>
      </c>
      <c r="T3115" s="11">
        <f t="shared" si="293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288"/>
        <v>0</v>
      </c>
      <c r="P3116" s="8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1">
        <f t="shared" si="292"/>
        <v>41843.632523148146</v>
      </c>
      <c r="T3116" s="11">
        <f t="shared" si="293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288"/>
        <v>3</v>
      </c>
      <c r="P3117" s="8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42496.447071759263</v>
      </c>
      <c r="T3117" s="11">
        <f t="shared" si="293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288"/>
        <v>57.333333333333336</v>
      </c>
      <c r="P3118" s="8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42081.515335648146</v>
      </c>
      <c r="T3118" s="11">
        <f t="shared" si="293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288"/>
        <v>0.1</v>
      </c>
      <c r="P3119" s="8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42509.374537037031</v>
      </c>
      <c r="T3119" s="11">
        <f t="shared" si="293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288"/>
        <v>0.31</v>
      </c>
      <c r="P3120" s="8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42534.649571759262</v>
      </c>
      <c r="T3120" s="11">
        <f t="shared" si="293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288"/>
        <v>0.05</v>
      </c>
      <c r="P3121" s="8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42060.04550925926</v>
      </c>
      <c r="T3121" s="11">
        <f t="shared" si="293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288"/>
        <v>9.8461538461538465E-3</v>
      </c>
      <c r="P3122" s="8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42435.942083333335</v>
      </c>
      <c r="T3122" s="11">
        <f t="shared" si="293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288"/>
        <v>0.66666666666666674</v>
      </c>
      <c r="P3123" s="8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41848.679803240739</v>
      </c>
      <c r="T3123" s="11">
        <f t="shared" si="293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288"/>
        <v>58.291457286432156</v>
      </c>
      <c r="P3124" s="8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42678.932083333333</v>
      </c>
      <c r="T3124" s="11">
        <f t="shared" si="293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288"/>
        <v>68.153599999999997</v>
      </c>
      <c r="P3125" s="8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2"/>
        <v>42530.993032407408</v>
      </c>
      <c r="T3125" s="11">
        <f t="shared" si="293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288"/>
        <v>3.2499999999999999E-3</v>
      </c>
      <c r="P3126" s="8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41977.780104166668</v>
      </c>
      <c r="T3126" s="11">
        <f t="shared" si="293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288"/>
        <v>0</v>
      </c>
      <c r="P3127" s="8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1">
        <f t="shared" si="292"/>
        <v>42346.20685185185</v>
      </c>
      <c r="T3127" s="11">
        <f t="shared" si="293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288"/>
        <v>4.16</v>
      </c>
      <c r="P3128" s="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2"/>
        <v>42427.01807870371</v>
      </c>
      <c r="T3128" s="11">
        <f t="shared" si="293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288"/>
        <v>0</v>
      </c>
      <c r="P3129" s="8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1">
        <f t="shared" si="292"/>
        <v>42034.856817129628</v>
      </c>
      <c r="T3129" s="11">
        <f t="shared" si="293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288"/>
        <v>108.60666666666667</v>
      </c>
      <c r="P3130" s="8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2"/>
        <v>42780.825706018513</v>
      </c>
      <c r="T3130" s="11">
        <f t="shared" si="293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288"/>
        <v>0.8</v>
      </c>
      <c r="P3131" s="8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42803.842812499999</v>
      </c>
      <c r="T3131" s="11">
        <f t="shared" si="293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288"/>
        <v>3.75</v>
      </c>
      <c r="P3132" s="8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42808.640231481477</v>
      </c>
      <c r="T3132" s="11">
        <f t="shared" si="293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288"/>
        <v>15.731707317073171</v>
      </c>
      <c r="P3133" s="8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42803.579224537039</v>
      </c>
      <c r="T3133" s="11">
        <f t="shared" si="293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288"/>
        <v>3.3333333333333333E-2</v>
      </c>
      <c r="P3134" s="8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42786.350231481483</v>
      </c>
      <c r="T3134" s="11">
        <f t="shared" si="293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288"/>
        <v>108</v>
      </c>
      <c r="P3135" s="8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42788.565208333333</v>
      </c>
      <c r="T3135" s="11">
        <f t="shared" si="293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288"/>
        <v>22.5</v>
      </c>
      <c r="P3136" s="8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42800.720127314817</v>
      </c>
      <c r="T3136" s="11">
        <f t="shared" si="293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288"/>
        <v>20.849420849420849</v>
      </c>
      <c r="P3137" s="8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2"/>
        <v>42807.151863425926</v>
      </c>
      <c r="T3137" s="11">
        <f t="shared" si="293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288"/>
        <v>127.8</v>
      </c>
      <c r="P3138" s="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1">
        <f t="shared" si="292"/>
        <v>42789.462430555555</v>
      </c>
      <c r="T3138" s="11">
        <f t="shared" si="293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294">E3139/D3139*100</f>
        <v>3.3333333333333335</v>
      </c>
      <c r="P3139" s="8">
        <f t="shared" ref="P3139:P3202" si="295">E3139/L3139</f>
        <v>50</v>
      </c>
      <c r="Q3139" t="str">
        <f t="shared" ref="Q3139:Q3202" si="296">LEFT(N3139,FIND("/",N3139)-1)</f>
        <v>theater</v>
      </c>
      <c r="R3139" t="str">
        <f t="shared" ref="R3139:R3202" si="297">RIGHT($N3139,LEN(N3139)-FIND("/",$N3139))</f>
        <v>plays</v>
      </c>
      <c r="S3139" s="11">
        <f t="shared" ref="S3139:S3202" si="298">((($J3139/60)/60)/24)+DATE(1970,1,1)</f>
        <v>42807.885057870371</v>
      </c>
      <c r="T3139" s="11">
        <f t="shared" ref="T3139:T3202" si="299">((($I3139/60)/60)/24)+DATE(1970,1,1)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294"/>
        <v>0</v>
      </c>
      <c r="P3140" s="8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1">
        <f t="shared" si="298"/>
        <v>42809.645914351851</v>
      </c>
      <c r="T3140" s="11">
        <f t="shared" si="2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294"/>
        <v>5.4</v>
      </c>
      <c r="P3141" s="8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42785.270370370374</v>
      </c>
      <c r="T3141" s="11">
        <f t="shared" si="2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294"/>
        <v>0.96</v>
      </c>
      <c r="P3142" s="8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42802.718784722223</v>
      </c>
      <c r="T3142" s="11">
        <f t="shared" si="2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294"/>
        <v>51.6</v>
      </c>
      <c r="P3143" s="8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42800.753333333334</v>
      </c>
      <c r="T3143" s="11">
        <f t="shared" si="2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294"/>
        <v>1.6363636363636365</v>
      </c>
      <c r="P3144" s="8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42783.513182870374</v>
      </c>
      <c r="T3144" s="11">
        <f t="shared" si="2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294"/>
        <v>0</v>
      </c>
      <c r="P3145" s="8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1">
        <f t="shared" si="298"/>
        <v>42808.358287037037</v>
      </c>
      <c r="T3145" s="11">
        <f t="shared" si="2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294"/>
        <v>75.400000000000006</v>
      </c>
      <c r="P3146" s="8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1">
        <f t="shared" si="298"/>
        <v>42796.538275462968</v>
      </c>
      <c r="T3146" s="11">
        <f t="shared" si="2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294"/>
        <v>0</v>
      </c>
      <c r="P3147" s="8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1">
        <f t="shared" si="298"/>
        <v>42762.040902777779</v>
      </c>
      <c r="T3147" s="11">
        <f t="shared" si="2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294"/>
        <v>10.5</v>
      </c>
      <c r="P3148" s="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42796.682476851856</v>
      </c>
      <c r="T3148" s="11">
        <f t="shared" si="2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294"/>
        <v>117.52499999999999</v>
      </c>
      <c r="P3149" s="8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1">
        <f t="shared" si="298"/>
        <v>41909.969386574077</v>
      </c>
      <c r="T3149" s="11">
        <f t="shared" si="2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294"/>
        <v>131.16666666666669</v>
      </c>
      <c r="P3150" s="8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1">
        <f t="shared" si="298"/>
        <v>41891.665324074071</v>
      </c>
      <c r="T3150" s="11">
        <f t="shared" si="2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294"/>
        <v>104</v>
      </c>
      <c r="P3151" s="8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41226.017361111109</v>
      </c>
      <c r="T3151" s="11">
        <f t="shared" si="2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294"/>
        <v>101</v>
      </c>
      <c r="P3152" s="8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1">
        <f t="shared" si="298"/>
        <v>40478.263923611114</v>
      </c>
      <c r="T3152" s="11">
        <f t="shared" si="2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294"/>
        <v>100.4</v>
      </c>
      <c r="P3153" s="8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1">
        <f t="shared" si="298"/>
        <v>41862.83997685185</v>
      </c>
      <c r="T3153" s="11">
        <f t="shared" si="2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294"/>
        <v>105.95454545454545</v>
      </c>
      <c r="P3154" s="8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1">
        <f t="shared" si="298"/>
        <v>41550.867673611108</v>
      </c>
      <c r="T3154" s="11">
        <f t="shared" si="2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294"/>
        <v>335.58333333333337</v>
      </c>
      <c r="P3155" s="8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1">
        <f t="shared" si="298"/>
        <v>40633.154363425929</v>
      </c>
      <c r="T3155" s="11">
        <f t="shared" si="2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294"/>
        <v>112.92857142857142</v>
      </c>
      <c r="P3156" s="8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1">
        <f t="shared" si="298"/>
        <v>40970.875671296293</v>
      </c>
      <c r="T3156" s="11">
        <f t="shared" si="2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294"/>
        <v>188.50460000000001</v>
      </c>
      <c r="P3157" s="8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1">
        <f t="shared" si="298"/>
        <v>41233.499131944445</v>
      </c>
      <c r="T3157" s="11">
        <f t="shared" si="2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294"/>
        <v>101.81818181818181</v>
      </c>
      <c r="P3158" s="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1">
        <f t="shared" si="298"/>
        <v>41026.953055555554</v>
      </c>
      <c r="T3158" s="11">
        <f t="shared" si="2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294"/>
        <v>101</v>
      </c>
      <c r="P3159" s="8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41829.788252314815</v>
      </c>
      <c r="T3159" s="11">
        <f t="shared" si="2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294"/>
        <v>113.99999999999999</v>
      </c>
      <c r="P3160" s="8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1">
        <f t="shared" si="298"/>
        <v>41447.839722222219</v>
      </c>
      <c r="T3160" s="11">
        <f t="shared" si="2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294"/>
        <v>133.48133333333334</v>
      </c>
      <c r="P3161" s="8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1">
        <f t="shared" si="298"/>
        <v>40884.066678240742</v>
      </c>
      <c r="T3161" s="11">
        <f t="shared" si="2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294"/>
        <v>101.53333333333335</v>
      </c>
      <c r="P3162" s="8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1">
        <f t="shared" si="298"/>
        <v>41841.26489583333</v>
      </c>
      <c r="T3162" s="11">
        <f t="shared" si="2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294"/>
        <v>105.1</v>
      </c>
      <c r="P3163" s="8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1">
        <f t="shared" si="298"/>
        <v>41897.536134259259</v>
      </c>
      <c r="T3163" s="11">
        <f t="shared" si="2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294"/>
        <v>127.15</v>
      </c>
      <c r="P3164" s="8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1">
        <f t="shared" si="298"/>
        <v>41799.685902777775</v>
      </c>
      <c r="T3164" s="11">
        <f t="shared" si="2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294"/>
        <v>111.15384615384616</v>
      </c>
      <c r="P3165" s="8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1">
        <f t="shared" si="298"/>
        <v>41775.753761574073</v>
      </c>
      <c r="T3165" s="11">
        <f t="shared" si="2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294"/>
        <v>106.76</v>
      </c>
      <c r="P3166" s="8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1">
        <f t="shared" si="298"/>
        <v>41766.80572916667</v>
      </c>
      <c r="T3166" s="11">
        <f t="shared" si="2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294"/>
        <v>162.66666666666666</v>
      </c>
      <c r="P3167" s="8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1">
        <f t="shared" si="298"/>
        <v>40644.159259259257</v>
      </c>
      <c r="T3167" s="11">
        <f t="shared" si="2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294"/>
        <v>160.22808571428573</v>
      </c>
      <c r="P3168" s="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1">
        <f t="shared" si="298"/>
        <v>41940.69158564815</v>
      </c>
      <c r="T3168" s="11">
        <f t="shared" si="2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294"/>
        <v>116.16666666666666</v>
      </c>
      <c r="P3169" s="8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1">
        <f t="shared" si="298"/>
        <v>41839.175706018519</v>
      </c>
      <c r="T3169" s="11">
        <f t="shared" si="2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294"/>
        <v>124.2</v>
      </c>
      <c r="P3170" s="8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1">
        <f t="shared" si="298"/>
        <v>41772.105937500004</v>
      </c>
      <c r="T3170" s="11">
        <f t="shared" si="2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294"/>
        <v>103.01249999999999</v>
      </c>
      <c r="P3171" s="8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41591.737974537034</v>
      </c>
      <c r="T3171" s="11">
        <f t="shared" si="2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294"/>
        <v>112.25</v>
      </c>
      <c r="P3172" s="8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1">
        <f t="shared" si="298"/>
        <v>41789.080370370371</v>
      </c>
      <c r="T3172" s="11">
        <f t="shared" si="2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294"/>
        <v>108.8142857142857</v>
      </c>
      <c r="P3173" s="8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1">
        <f t="shared" si="298"/>
        <v>42466.608310185184</v>
      </c>
      <c r="T3173" s="11">
        <f t="shared" si="2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294"/>
        <v>114.99999999999999</v>
      </c>
      <c r="P3174" s="8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1">
        <f t="shared" si="298"/>
        <v>40923.729953703703</v>
      </c>
      <c r="T3174" s="11">
        <f t="shared" si="2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294"/>
        <v>103</v>
      </c>
      <c r="P3175" s="8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1">
        <f t="shared" si="298"/>
        <v>41878.878379629627</v>
      </c>
      <c r="T3175" s="11">
        <f t="shared" si="2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294"/>
        <v>101.13333333333334</v>
      </c>
      <c r="P3176" s="8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1">
        <f t="shared" si="298"/>
        <v>41862.864675925928</v>
      </c>
      <c r="T3176" s="11">
        <f t="shared" si="2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294"/>
        <v>109.55999999999999</v>
      </c>
      <c r="P3177" s="8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40531.886886574073</v>
      </c>
      <c r="T3177" s="11">
        <f t="shared" si="2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294"/>
        <v>114.8421052631579</v>
      </c>
      <c r="P3178" s="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1">
        <f t="shared" si="298"/>
        <v>41477.930914351848</v>
      </c>
      <c r="T3178" s="11">
        <f t="shared" si="2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294"/>
        <v>117.39999999999999</v>
      </c>
      <c r="P3179" s="8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1">
        <f t="shared" si="298"/>
        <v>41781.666770833333</v>
      </c>
      <c r="T3179" s="11">
        <f t="shared" si="2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294"/>
        <v>171.73333333333335</v>
      </c>
      <c r="P3180" s="8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1">
        <f t="shared" si="298"/>
        <v>41806.605034722219</v>
      </c>
      <c r="T3180" s="11">
        <f t="shared" si="2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294"/>
        <v>114.16238095238094</v>
      </c>
      <c r="P3181" s="8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1">
        <f t="shared" si="298"/>
        <v>41375.702210648145</v>
      </c>
      <c r="T3181" s="11">
        <f t="shared" si="2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294"/>
        <v>119.75</v>
      </c>
      <c r="P3182" s="8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1">
        <f t="shared" si="298"/>
        <v>41780.412604166668</v>
      </c>
      <c r="T3182" s="11">
        <f t="shared" si="2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294"/>
        <v>109.00000000000001</v>
      </c>
      <c r="P3183" s="8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1">
        <f t="shared" si="298"/>
        <v>41779.310034722221</v>
      </c>
      <c r="T3183" s="11">
        <f t="shared" si="2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294"/>
        <v>100.88571428571429</v>
      </c>
      <c r="P3184" s="8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1">
        <f t="shared" si="298"/>
        <v>40883.949317129627</v>
      </c>
      <c r="T3184" s="11">
        <f t="shared" si="2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294"/>
        <v>109.00000000000001</v>
      </c>
      <c r="P3185" s="8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1">
        <f t="shared" si="298"/>
        <v>41491.79478009259</v>
      </c>
      <c r="T3185" s="11">
        <f t="shared" si="2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294"/>
        <v>107.20930232558139</v>
      </c>
      <c r="P3186" s="8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1">
        <f t="shared" si="298"/>
        <v>41791.993414351848</v>
      </c>
      <c r="T3186" s="11">
        <f t="shared" si="2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294"/>
        <v>100</v>
      </c>
      <c r="P3187" s="8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8"/>
        <v>41829.977326388893</v>
      </c>
      <c r="T3187" s="11">
        <f t="shared" si="2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294"/>
        <v>102.18750000000001</v>
      </c>
      <c r="P3188" s="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1">
        <f t="shared" si="298"/>
        <v>41868.924050925925</v>
      </c>
      <c r="T3188" s="11">
        <f t="shared" si="2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294"/>
        <v>116.29333333333334</v>
      </c>
      <c r="P3189" s="8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1">
        <f t="shared" si="298"/>
        <v>41835.666354166664</v>
      </c>
      <c r="T3189" s="11">
        <f t="shared" si="2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294"/>
        <v>65</v>
      </c>
      <c r="P3190" s="8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42144.415532407409</v>
      </c>
      <c r="T3190" s="11">
        <f t="shared" si="2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294"/>
        <v>12.327272727272726</v>
      </c>
      <c r="P3191" s="8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42118.346435185187</v>
      </c>
      <c r="T3191" s="11">
        <f t="shared" si="2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294"/>
        <v>0</v>
      </c>
      <c r="P3192" s="8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1">
        <f t="shared" si="298"/>
        <v>42683.151331018518</v>
      </c>
      <c r="T3192" s="11">
        <f t="shared" si="2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294"/>
        <v>4.0266666666666664</v>
      </c>
      <c r="P3193" s="8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42538.755428240736</v>
      </c>
      <c r="T3193" s="11">
        <f t="shared" si="2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294"/>
        <v>1.02</v>
      </c>
      <c r="P3194" s="8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42018.94049768518</v>
      </c>
      <c r="T3194" s="11">
        <f t="shared" si="2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294"/>
        <v>11.74</v>
      </c>
      <c r="P3195" s="8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42010.968240740738</v>
      </c>
      <c r="T3195" s="11">
        <f t="shared" si="2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294"/>
        <v>0</v>
      </c>
      <c r="P3196" s="8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1">
        <f t="shared" si="298"/>
        <v>42182.062476851846</v>
      </c>
      <c r="T3196" s="11">
        <f t="shared" si="2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294"/>
        <v>59.142857142857139</v>
      </c>
      <c r="P3197" s="8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42017.594236111108</v>
      </c>
      <c r="T3197" s="11">
        <f t="shared" si="2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294"/>
        <v>0.06</v>
      </c>
      <c r="P3198" s="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42157.598090277781</v>
      </c>
      <c r="T3198" s="11">
        <f t="shared" si="2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294"/>
        <v>11.450000000000001</v>
      </c>
      <c r="P3199" s="8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42009.493263888886</v>
      </c>
      <c r="T3199" s="11">
        <f t="shared" si="2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294"/>
        <v>0.36666666666666664</v>
      </c>
      <c r="P3200" s="8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42013.424502314811</v>
      </c>
      <c r="T3200" s="11">
        <f t="shared" si="2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294"/>
        <v>52.16</v>
      </c>
      <c r="P3201" s="8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41858.761782407404</v>
      </c>
      <c r="T3201" s="11">
        <f t="shared" si="2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294"/>
        <v>2E-3</v>
      </c>
      <c r="P3202" s="8">
        <f t="shared" si="295"/>
        <v>1</v>
      </c>
      <c r="Q3202" t="str">
        <f t="shared" si="296"/>
        <v>theater</v>
      </c>
      <c r="R3202" t="str">
        <f t="shared" si="297"/>
        <v>musical</v>
      </c>
      <c r="S3202" s="11">
        <f t="shared" si="298"/>
        <v>42460.320613425924</v>
      </c>
      <c r="T3202" s="11">
        <f t="shared" si="2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300">E3203/D3203*100</f>
        <v>1.25</v>
      </c>
      <c r="P3203" s="8">
        <f t="shared" ref="P3203:P3266" si="301">E3203/L3203</f>
        <v>12.5</v>
      </c>
      <c r="Q3203" t="str">
        <f t="shared" ref="Q3203:Q3266" si="302">LEFT(N3203,FIND("/",N3203)-1)</f>
        <v>theater</v>
      </c>
      <c r="R3203" t="str">
        <f t="shared" ref="R3203:R3266" si="303">RIGHT($N3203,LEN(N3203)-FIND("/",$N3203))</f>
        <v>musical</v>
      </c>
      <c r="S3203" s="11">
        <f t="shared" ref="S3203:S3266" si="304">((($J3203/60)/60)/24)+DATE(1970,1,1)</f>
        <v>41861.767094907409</v>
      </c>
      <c r="T3203" s="11">
        <f t="shared" ref="T3203:T3266" si="305">((($I3203/60)/60)/24)+DATE(1970,1,1)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300"/>
        <v>54.52</v>
      </c>
      <c r="P3204" s="8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42293.853541666671</v>
      </c>
      <c r="T3204" s="11">
        <f t="shared" si="305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300"/>
        <v>25</v>
      </c>
      <c r="P3205" s="8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42242.988680555558</v>
      </c>
      <c r="T3205" s="11">
        <f t="shared" si="305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300"/>
        <v>0</v>
      </c>
      <c r="P3206" s="8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1">
        <f t="shared" si="304"/>
        <v>42172.686099537037</v>
      </c>
      <c r="T3206" s="11">
        <f t="shared" si="305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300"/>
        <v>3.4125000000000001</v>
      </c>
      <c r="P3207" s="8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42095.374675925923</v>
      </c>
      <c r="T3207" s="11">
        <f t="shared" si="305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300"/>
        <v>0</v>
      </c>
      <c r="P3208" s="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42236.276053240741</v>
      </c>
      <c r="T3208" s="11">
        <f t="shared" si="305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300"/>
        <v>46.36363636363636</v>
      </c>
      <c r="P3209" s="8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1">
        <f t="shared" si="304"/>
        <v>42057.277858796297</v>
      </c>
      <c r="T3209" s="11">
        <f t="shared" si="305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300"/>
        <v>103.49999999999999</v>
      </c>
      <c r="P3210" s="8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1">
        <f t="shared" si="304"/>
        <v>41827.605057870373</v>
      </c>
      <c r="T3210" s="11">
        <f t="shared" si="305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300"/>
        <v>119.32315789473684</v>
      </c>
      <c r="P3211" s="8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1">
        <f t="shared" si="304"/>
        <v>41778.637245370373</v>
      </c>
      <c r="T3211" s="11">
        <f t="shared" si="305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300"/>
        <v>125.76666666666667</v>
      </c>
      <c r="P3212" s="8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1">
        <f t="shared" si="304"/>
        <v>41013.936562499999</v>
      </c>
      <c r="T3212" s="11">
        <f t="shared" si="305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300"/>
        <v>119.74347826086958</v>
      </c>
      <c r="P3213" s="8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1">
        <f t="shared" si="304"/>
        <v>41834.586574074077</v>
      </c>
      <c r="T3213" s="11">
        <f t="shared" si="305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300"/>
        <v>126.25</v>
      </c>
      <c r="P3214" s="8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1">
        <f t="shared" si="304"/>
        <v>41829.795729166668</v>
      </c>
      <c r="T3214" s="11">
        <f t="shared" si="305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300"/>
        <v>100.11666666666667</v>
      </c>
      <c r="P3215" s="8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1">
        <f t="shared" si="304"/>
        <v>42171.763414351852</v>
      </c>
      <c r="T3215" s="11">
        <f t="shared" si="305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300"/>
        <v>102.13333333333334</v>
      </c>
      <c r="P3216" s="8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1">
        <f t="shared" si="304"/>
        <v>42337.792511574073</v>
      </c>
      <c r="T3216" s="11">
        <f t="shared" si="305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300"/>
        <v>100.35142857142858</v>
      </c>
      <c r="P3217" s="8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1">
        <f t="shared" si="304"/>
        <v>42219.665173611109</v>
      </c>
      <c r="T3217" s="11">
        <f t="shared" si="305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300"/>
        <v>100.05</v>
      </c>
      <c r="P3218" s="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1">
        <f t="shared" si="304"/>
        <v>42165.462627314817</v>
      </c>
      <c r="T3218" s="11">
        <f t="shared" si="305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300"/>
        <v>116.02222222222223</v>
      </c>
      <c r="P3219" s="8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1">
        <f t="shared" si="304"/>
        <v>42648.546111111107</v>
      </c>
      <c r="T3219" s="11">
        <f t="shared" si="305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300"/>
        <v>102.1</v>
      </c>
      <c r="P3220" s="8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1">
        <f t="shared" si="304"/>
        <v>41971.002152777779</v>
      </c>
      <c r="T3220" s="11">
        <f t="shared" si="305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300"/>
        <v>100.11000000000001</v>
      </c>
      <c r="P3221" s="8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1">
        <f t="shared" si="304"/>
        <v>42050.983182870375</v>
      </c>
      <c r="T3221" s="11">
        <f t="shared" si="305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300"/>
        <v>100.84</v>
      </c>
      <c r="P3222" s="8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1">
        <f t="shared" si="304"/>
        <v>42772.833379629628</v>
      </c>
      <c r="T3222" s="11">
        <f t="shared" si="305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300"/>
        <v>103.42499999999998</v>
      </c>
      <c r="P3223" s="8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1">
        <f t="shared" si="304"/>
        <v>42155.696793981479</v>
      </c>
      <c r="T3223" s="11">
        <f t="shared" si="305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300"/>
        <v>124.8</v>
      </c>
      <c r="P3224" s="8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1">
        <f t="shared" si="304"/>
        <v>42270.582141203704</v>
      </c>
      <c r="T3224" s="11">
        <f t="shared" si="305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300"/>
        <v>109.51612903225806</v>
      </c>
      <c r="P3225" s="8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1">
        <f t="shared" si="304"/>
        <v>42206.835370370376</v>
      </c>
      <c r="T3225" s="11">
        <f t="shared" si="305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300"/>
        <v>102.03333333333333</v>
      </c>
      <c r="P3226" s="8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1">
        <f t="shared" si="304"/>
        <v>42697.850844907407</v>
      </c>
      <c r="T3226" s="11">
        <f t="shared" si="305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300"/>
        <v>102.35000000000001</v>
      </c>
      <c r="P3227" s="8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1">
        <f t="shared" si="304"/>
        <v>42503.559467592597</v>
      </c>
      <c r="T3227" s="11">
        <f t="shared" si="305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300"/>
        <v>104.16666666666667</v>
      </c>
      <c r="P3228" s="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1">
        <f t="shared" si="304"/>
        <v>42277.583472222221</v>
      </c>
      <c r="T3228" s="11">
        <f t="shared" si="305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300"/>
        <v>125</v>
      </c>
      <c r="P3229" s="8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42722.882361111115</v>
      </c>
      <c r="T3229" s="11">
        <f t="shared" si="305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300"/>
        <v>102.34285714285714</v>
      </c>
      <c r="P3230" s="8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1">
        <f t="shared" si="304"/>
        <v>42323.70930555556</v>
      </c>
      <c r="T3230" s="11">
        <f t="shared" si="305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300"/>
        <v>107.86500000000001</v>
      </c>
      <c r="P3231" s="8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1">
        <f t="shared" si="304"/>
        <v>41933.291643518518</v>
      </c>
      <c r="T3231" s="11">
        <f t="shared" si="305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300"/>
        <v>109.88461538461539</v>
      </c>
      <c r="P3232" s="8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1">
        <f t="shared" si="304"/>
        <v>41898.168125000004</v>
      </c>
      <c r="T3232" s="11">
        <f t="shared" si="305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300"/>
        <v>161</v>
      </c>
      <c r="P3233" s="8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42446.943831018521</v>
      </c>
      <c r="T3233" s="11">
        <f t="shared" si="305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300"/>
        <v>131.20000000000002</v>
      </c>
      <c r="P3234" s="8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42463.81385416667</v>
      </c>
      <c r="T3234" s="11">
        <f t="shared" si="305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300"/>
        <v>118.8</v>
      </c>
      <c r="P3235" s="8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1">
        <f t="shared" si="304"/>
        <v>42766.805034722223</v>
      </c>
      <c r="T3235" s="11">
        <f t="shared" si="305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300"/>
        <v>100.39275000000001</v>
      </c>
      <c r="P3236" s="8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1">
        <f t="shared" si="304"/>
        <v>42734.789444444439</v>
      </c>
      <c r="T3236" s="11">
        <f t="shared" si="305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300"/>
        <v>103.20666666666666</v>
      </c>
      <c r="P3237" s="8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1">
        <f t="shared" si="304"/>
        <v>42522.347812499997</v>
      </c>
      <c r="T3237" s="11">
        <f t="shared" si="305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300"/>
        <v>100.6</v>
      </c>
      <c r="P3238" s="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42702.917048611111</v>
      </c>
      <c r="T3238" s="11">
        <f t="shared" si="305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300"/>
        <v>100.78754285714287</v>
      </c>
      <c r="P3239" s="8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1">
        <f t="shared" si="304"/>
        <v>42252.474351851852</v>
      </c>
      <c r="T3239" s="11">
        <f t="shared" si="305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300"/>
        <v>112.32142857142857</v>
      </c>
      <c r="P3240" s="8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1">
        <f t="shared" si="304"/>
        <v>42156.510393518518</v>
      </c>
      <c r="T3240" s="11">
        <f t="shared" si="305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300"/>
        <v>105.91914022517912</v>
      </c>
      <c r="P3241" s="8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1">
        <f t="shared" si="304"/>
        <v>42278.089039351849</v>
      </c>
      <c r="T3241" s="11">
        <f t="shared" si="305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300"/>
        <v>100.56666666666668</v>
      </c>
      <c r="P3242" s="8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1">
        <f t="shared" si="304"/>
        <v>42754.693842592591</v>
      </c>
      <c r="T3242" s="11">
        <f t="shared" si="305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300"/>
        <v>115.30588235294117</v>
      </c>
      <c r="P3243" s="8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1">
        <f t="shared" si="304"/>
        <v>41893.324884259258</v>
      </c>
      <c r="T3243" s="11">
        <f t="shared" si="305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300"/>
        <v>127.30419999999999</v>
      </c>
      <c r="P3244" s="8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1">
        <f t="shared" si="304"/>
        <v>41871.755694444444</v>
      </c>
      <c r="T3244" s="11">
        <f t="shared" si="305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300"/>
        <v>102.83750000000001</v>
      </c>
      <c r="P3245" s="8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1">
        <f t="shared" si="304"/>
        <v>42262.096782407403</v>
      </c>
      <c r="T3245" s="11">
        <f t="shared" si="305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300"/>
        <v>102.9375</v>
      </c>
      <c r="P3246" s="8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1">
        <f t="shared" si="304"/>
        <v>42675.694236111114</v>
      </c>
      <c r="T3246" s="11">
        <f t="shared" si="305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300"/>
        <v>104.3047619047619</v>
      </c>
      <c r="P3247" s="8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1">
        <f t="shared" si="304"/>
        <v>42135.60020833333</v>
      </c>
      <c r="T3247" s="11">
        <f t="shared" si="305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300"/>
        <v>111.22000000000001</v>
      </c>
      <c r="P3248" s="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1">
        <f t="shared" si="304"/>
        <v>42230.472222222219</v>
      </c>
      <c r="T3248" s="11">
        <f t="shared" si="305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300"/>
        <v>105.86</v>
      </c>
      <c r="P3249" s="8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1">
        <f t="shared" si="304"/>
        <v>42167.434166666666</v>
      </c>
      <c r="T3249" s="11">
        <f t="shared" si="305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300"/>
        <v>100.79166666666666</v>
      </c>
      <c r="P3250" s="8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1">
        <f t="shared" si="304"/>
        <v>42068.888391203705</v>
      </c>
      <c r="T3250" s="11">
        <f t="shared" si="305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300"/>
        <v>104.92727272727274</v>
      </c>
      <c r="P3251" s="8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1">
        <f t="shared" si="304"/>
        <v>42145.746689814812</v>
      </c>
      <c r="T3251" s="11">
        <f t="shared" si="305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300"/>
        <v>101.55199999999999</v>
      </c>
      <c r="P3252" s="8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1">
        <f t="shared" si="304"/>
        <v>41918.742175925923</v>
      </c>
      <c r="T3252" s="11">
        <f t="shared" si="305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300"/>
        <v>110.73333333333333</v>
      </c>
      <c r="P3253" s="8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42146.731087962966</v>
      </c>
      <c r="T3253" s="11">
        <f t="shared" si="305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300"/>
        <v>127.82222222222221</v>
      </c>
      <c r="P3254" s="8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42590.472685185188</v>
      </c>
      <c r="T3254" s="11">
        <f t="shared" si="305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300"/>
        <v>101.82500000000002</v>
      </c>
      <c r="P3255" s="8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1">
        <f t="shared" si="304"/>
        <v>42602.576712962968</v>
      </c>
      <c r="T3255" s="11">
        <f t="shared" si="305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300"/>
        <v>101.25769230769231</v>
      </c>
      <c r="P3256" s="8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1">
        <f t="shared" si="304"/>
        <v>42059.085752314815</v>
      </c>
      <c r="T3256" s="11">
        <f t="shared" si="305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300"/>
        <v>175</v>
      </c>
      <c r="P3257" s="8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1">
        <f t="shared" si="304"/>
        <v>41889.768229166664</v>
      </c>
      <c r="T3257" s="11">
        <f t="shared" si="305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300"/>
        <v>128.06</v>
      </c>
      <c r="P3258" s="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1">
        <f t="shared" si="304"/>
        <v>42144.573807870373</v>
      </c>
      <c r="T3258" s="11">
        <f t="shared" si="305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300"/>
        <v>106.29949999999999</v>
      </c>
      <c r="P3259" s="8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1">
        <f t="shared" si="304"/>
        <v>42758.559629629628</v>
      </c>
      <c r="T3259" s="11">
        <f t="shared" si="305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300"/>
        <v>105.21428571428571</v>
      </c>
      <c r="P3260" s="8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41982.887280092589</v>
      </c>
      <c r="T3260" s="11">
        <f t="shared" si="305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300"/>
        <v>106.16782608695652</v>
      </c>
      <c r="P3261" s="8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1">
        <f t="shared" si="304"/>
        <v>42614.760937500003</v>
      </c>
      <c r="T3261" s="11">
        <f t="shared" si="305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300"/>
        <v>109.24000000000001</v>
      </c>
      <c r="P3262" s="8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1">
        <f t="shared" si="304"/>
        <v>42303.672662037032</v>
      </c>
      <c r="T3262" s="11">
        <f t="shared" si="305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300"/>
        <v>100.45454545454547</v>
      </c>
      <c r="P3263" s="8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1">
        <f t="shared" si="304"/>
        <v>42171.725416666668</v>
      </c>
      <c r="T3263" s="11">
        <f t="shared" si="305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300"/>
        <v>103.04098360655738</v>
      </c>
      <c r="P3264" s="8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1">
        <f t="shared" si="304"/>
        <v>41964.315532407403</v>
      </c>
      <c r="T3264" s="11">
        <f t="shared" si="305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300"/>
        <v>112.1664</v>
      </c>
      <c r="P3265" s="8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1">
        <f t="shared" si="304"/>
        <v>42284.516064814816</v>
      </c>
      <c r="T3265" s="11">
        <f t="shared" si="305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300"/>
        <v>103</v>
      </c>
      <c r="P3266" s="8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1">
        <f t="shared" si="304"/>
        <v>42016.800208333334</v>
      </c>
      <c r="T3266" s="11">
        <f t="shared" si="305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306">E3267/D3267*100</f>
        <v>164</v>
      </c>
      <c r="P3267" s="8">
        <f t="shared" ref="P3267:P3330" si="307">E3267/L3267</f>
        <v>70.285714285714292</v>
      </c>
      <c r="Q3267" t="str">
        <f t="shared" ref="Q3267:Q3330" si="308">LEFT(N3267,FIND("/",N3267)-1)</f>
        <v>theater</v>
      </c>
      <c r="R3267" t="str">
        <f t="shared" ref="R3267:R3330" si="309">RIGHT($N3267,LEN(N3267)-FIND("/",$N3267))</f>
        <v>plays</v>
      </c>
      <c r="S3267" s="11">
        <f t="shared" ref="S3267:S3330" si="310">((($J3267/60)/60)/24)+DATE(1970,1,1)</f>
        <v>42311.711979166663</v>
      </c>
      <c r="T3267" s="11">
        <f t="shared" ref="T3267:T3330" si="311">((($I3267/60)/60)/24)+DATE(1970,1,1)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306"/>
        <v>131.28333333333333</v>
      </c>
      <c r="P3268" s="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1">
        <f t="shared" si="310"/>
        <v>42136.536134259266</v>
      </c>
      <c r="T3268" s="11">
        <f t="shared" si="311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306"/>
        <v>102.1</v>
      </c>
      <c r="P3269" s="8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1">
        <f t="shared" si="310"/>
        <v>42172.757638888885</v>
      </c>
      <c r="T3269" s="11">
        <f t="shared" si="311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306"/>
        <v>128</v>
      </c>
      <c r="P3270" s="8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1">
        <f t="shared" si="310"/>
        <v>42590.90425925926</v>
      </c>
      <c r="T3270" s="11">
        <f t="shared" si="311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306"/>
        <v>101.49999999999999</v>
      </c>
      <c r="P3271" s="8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42137.395798611105</v>
      </c>
      <c r="T3271" s="11">
        <f t="shared" si="311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306"/>
        <v>101.66666666666666</v>
      </c>
      <c r="P3272" s="8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42167.533159722225</v>
      </c>
      <c r="T3272" s="11">
        <f t="shared" si="311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306"/>
        <v>130</v>
      </c>
      <c r="P3273" s="8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1">
        <f t="shared" si="310"/>
        <v>41915.437210648146</v>
      </c>
      <c r="T3273" s="11">
        <f t="shared" si="311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306"/>
        <v>154.43</v>
      </c>
      <c r="P3274" s="8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1">
        <f t="shared" si="310"/>
        <v>42284.500104166669</v>
      </c>
      <c r="T3274" s="11">
        <f t="shared" si="311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306"/>
        <v>107.4</v>
      </c>
      <c r="P3275" s="8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1">
        <f t="shared" si="310"/>
        <v>42611.801412037035</v>
      </c>
      <c r="T3275" s="11">
        <f t="shared" si="311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306"/>
        <v>101.32258064516128</v>
      </c>
      <c r="P3276" s="8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1">
        <f t="shared" si="310"/>
        <v>42400.704537037032</v>
      </c>
      <c r="T3276" s="11">
        <f t="shared" si="311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306"/>
        <v>100.27777777777777</v>
      </c>
      <c r="P3277" s="8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1">
        <f t="shared" si="310"/>
        <v>42017.88045138889</v>
      </c>
      <c r="T3277" s="11">
        <f t="shared" si="311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306"/>
        <v>116.84444444444443</v>
      </c>
      <c r="P3278" s="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42426.949988425928</v>
      </c>
      <c r="T3278" s="11">
        <f t="shared" si="311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306"/>
        <v>108.60000000000001</v>
      </c>
      <c r="P3279" s="8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41931.682939814818</v>
      </c>
      <c r="T3279" s="11">
        <f t="shared" si="311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306"/>
        <v>103.4</v>
      </c>
      <c r="P3280" s="8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1">
        <f t="shared" si="310"/>
        <v>42124.848414351851</v>
      </c>
      <c r="T3280" s="11">
        <f t="shared" si="311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306"/>
        <v>114.27586206896552</v>
      </c>
      <c r="P3281" s="8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1">
        <f t="shared" si="310"/>
        <v>42431.102534722217</v>
      </c>
      <c r="T3281" s="11">
        <f t="shared" si="311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306"/>
        <v>103</v>
      </c>
      <c r="P3282" s="8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1">
        <f t="shared" si="310"/>
        <v>42121.756921296299</v>
      </c>
      <c r="T3282" s="11">
        <f t="shared" si="311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306"/>
        <v>121.6</v>
      </c>
      <c r="P3283" s="8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1">
        <f t="shared" si="310"/>
        <v>42219.019733796296</v>
      </c>
      <c r="T3283" s="11">
        <f t="shared" si="311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306"/>
        <v>102.6467741935484</v>
      </c>
      <c r="P3284" s="8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1">
        <f t="shared" si="310"/>
        <v>42445.19430555556</v>
      </c>
      <c r="T3284" s="11">
        <f t="shared" si="311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306"/>
        <v>104.75000000000001</v>
      </c>
      <c r="P3285" s="8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1">
        <f t="shared" si="310"/>
        <v>42379.74418981481</v>
      </c>
      <c r="T3285" s="11">
        <f t="shared" si="311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306"/>
        <v>101.6</v>
      </c>
      <c r="P3286" s="8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42380.884872685187</v>
      </c>
      <c r="T3286" s="11">
        <f t="shared" si="311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306"/>
        <v>112.10242048409683</v>
      </c>
      <c r="P3287" s="8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42762.942430555559</v>
      </c>
      <c r="T3287" s="11">
        <f t="shared" si="311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306"/>
        <v>101.76666666666667</v>
      </c>
      <c r="P3288" s="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1">
        <f t="shared" si="310"/>
        <v>42567.840069444443</v>
      </c>
      <c r="T3288" s="11">
        <f t="shared" si="311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306"/>
        <v>100</v>
      </c>
      <c r="P3289" s="8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0"/>
        <v>42311.750324074077</v>
      </c>
      <c r="T3289" s="11">
        <f t="shared" si="311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306"/>
        <v>100.26489999999998</v>
      </c>
      <c r="P3290" s="8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1">
        <f t="shared" si="310"/>
        <v>42505.774479166663</v>
      </c>
      <c r="T3290" s="11">
        <f t="shared" si="311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306"/>
        <v>133.04200000000003</v>
      </c>
      <c r="P3291" s="8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1">
        <f t="shared" si="310"/>
        <v>42758.368078703701</v>
      </c>
      <c r="T3291" s="11">
        <f t="shared" si="311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306"/>
        <v>121.2</v>
      </c>
      <c r="P3292" s="8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1">
        <f t="shared" si="310"/>
        <v>42775.51494212963</v>
      </c>
      <c r="T3292" s="11">
        <f t="shared" si="311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306"/>
        <v>113.99999999999999</v>
      </c>
      <c r="P3293" s="8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1">
        <f t="shared" si="310"/>
        <v>42232.702546296292</v>
      </c>
      <c r="T3293" s="11">
        <f t="shared" si="311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306"/>
        <v>286.13861386138615</v>
      </c>
      <c r="P3294" s="8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1">
        <f t="shared" si="310"/>
        <v>42282.770231481481</v>
      </c>
      <c r="T3294" s="11">
        <f t="shared" si="311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306"/>
        <v>170.44444444444446</v>
      </c>
      <c r="P3295" s="8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1">
        <f t="shared" si="310"/>
        <v>42768.425370370373</v>
      </c>
      <c r="T3295" s="11">
        <f t="shared" si="311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306"/>
        <v>118.33333333333333</v>
      </c>
      <c r="P3296" s="8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1">
        <f t="shared" si="310"/>
        <v>42141.541134259256</v>
      </c>
      <c r="T3296" s="11">
        <f t="shared" si="311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306"/>
        <v>102.85857142857142</v>
      </c>
      <c r="P3297" s="8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1">
        <f t="shared" si="310"/>
        <v>42609.442465277782</v>
      </c>
      <c r="T3297" s="11">
        <f t="shared" si="311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306"/>
        <v>144.06666666666666</v>
      </c>
      <c r="P3298" s="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1">
        <f t="shared" si="310"/>
        <v>42309.756620370375</v>
      </c>
      <c r="T3298" s="11">
        <f t="shared" si="311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306"/>
        <v>100.07272727272726</v>
      </c>
      <c r="P3299" s="8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1">
        <f t="shared" si="310"/>
        <v>42193.771481481483</v>
      </c>
      <c r="T3299" s="11">
        <f t="shared" si="311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306"/>
        <v>101.73</v>
      </c>
      <c r="P3300" s="8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1">
        <f t="shared" si="310"/>
        <v>42239.957962962959</v>
      </c>
      <c r="T3300" s="11">
        <f t="shared" si="311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306"/>
        <v>116.19999999999999</v>
      </c>
      <c r="P3301" s="8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1">
        <f t="shared" si="310"/>
        <v>42261.917395833334</v>
      </c>
      <c r="T3301" s="11">
        <f t="shared" si="311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306"/>
        <v>136.16666666666666</v>
      </c>
      <c r="P3302" s="8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1">
        <f t="shared" si="310"/>
        <v>42102.743773148148</v>
      </c>
      <c r="T3302" s="11">
        <f t="shared" si="311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306"/>
        <v>133.46666666666667</v>
      </c>
      <c r="P3303" s="8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42538.73583333334</v>
      </c>
      <c r="T3303" s="11">
        <f t="shared" si="311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306"/>
        <v>103.39285714285715</v>
      </c>
      <c r="P3304" s="8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42681.35157407407</v>
      </c>
      <c r="T3304" s="11">
        <f t="shared" si="311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306"/>
        <v>115.88888888888889</v>
      </c>
      <c r="P3305" s="8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42056.65143518518</v>
      </c>
      <c r="T3305" s="11">
        <f t="shared" si="311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306"/>
        <v>104.51666666666665</v>
      </c>
      <c r="P3306" s="8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1">
        <f t="shared" si="310"/>
        <v>42696.624444444446</v>
      </c>
      <c r="T3306" s="11">
        <f t="shared" si="311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306"/>
        <v>102.02500000000001</v>
      </c>
      <c r="P3307" s="8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42186.855879629627</v>
      </c>
      <c r="T3307" s="11">
        <f t="shared" si="311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306"/>
        <v>175.33333333333334</v>
      </c>
      <c r="P3308" s="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1">
        <f t="shared" si="310"/>
        <v>42493.219236111108</v>
      </c>
      <c r="T3308" s="11">
        <f t="shared" si="311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306"/>
        <v>106.67999999999999</v>
      </c>
      <c r="P3309" s="8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1">
        <f t="shared" si="310"/>
        <v>42475.057164351849</v>
      </c>
      <c r="T3309" s="11">
        <f t="shared" si="311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306"/>
        <v>122.28571428571429</v>
      </c>
      <c r="P3310" s="8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1">
        <f t="shared" si="310"/>
        <v>42452.876909722225</v>
      </c>
      <c r="T3310" s="11">
        <f t="shared" si="311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306"/>
        <v>159.42857142857144</v>
      </c>
      <c r="P3311" s="8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42628.650208333333</v>
      </c>
      <c r="T3311" s="11">
        <f t="shared" si="311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306"/>
        <v>100.07692307692308</v>
      </c>
      <c r="P3312" s="8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1">
        <f t="shared" si="310"/>
        <v>42253.928530092591</v>
      </c>
      <c r="T3312" s="11">
        <f t="shared" si="311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306"/>
        <v>109.84</v>
      </c>
      <c r="P3313" s="8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1">
        <f t="shared" si="310"/>
        <v>42264.29178240741</v>
      </c>
      <c r="T3313" s="11">
        <f t="shared" si="311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306"/>
        <v>100.03999999999999</v>
      </c>
      <c r="P3314" s="8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42664.809560185182</v>
      </c>
      <c r="T3314" s="11">
        <f t="shared" si="311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306"/>
        <v>116.05000000000001</v>
      </c>
      <c r="P3315" s="8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1">
        <f t="shared" si="310"/>
        <v>42382.244409722218</v>
      </c>
      <c r="T3315" s="11">
        <f t="shared" si="311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306"/>
        <v>210.75</v>
      </c>
      <c r="P3316" s="8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1">
        <f t="shared" si="310"/>
        <v>42105.267488425925</v>
      </c>
      <c r="T3316" s="11">
        <f t="shared" si="311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306"/>
        <v>110.00000000000001</v>
      </c>
      <c r="P3317" s="8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1">
        <f t="shared" si="310"/>
        <v>42466.303715277783</v>
      </c>
      <c r="T3317" s="11">
        <f t="shared" si="311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306"/>
        <v>100.08673425918037</v>
      </c>
      <c r="P3318" s="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1">
        <f t="shared" si="310"/>
        <v>41826.871238425927</v>
      </c>
      <c r="T3318" s="11">
        <f t="shared" si="311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306"/>
        <v>106.19047619047619</v>
      </c>
      <c r="P3319" s="8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1">
        <f t="shared" si="310"/>
        <v>42499.039629629624</v>
      </c>
      <c r="T3319" s="11">
        <f t="shared" si="311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306"/>
        <v>125.6</v>
      </c>
      <c r="P3320" s="8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42431.302002314813</v>
      </c>
      <c r="T3320" s="11">
        <f t="shared" si="311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306"/>
        <v>108</v>
      </c>
      <c r="P3321" s="8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41990.585486111115</v>
      </c>
      <c r="T3321" s="11">
        <f t="shared" si="311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306"/>
        <v>101</v>
      </c>
      <c r="P3322" s="8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1">
        <f t="shared" si="310"/>
        <v>42513.045798611114</v>
      </c>
      <c r="T3322" s="11">
        <f t="shared" si="311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306"/>
        <v>107.4</v>
      </c>
      <c r="P3323" s="8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41914.100289351853</v>
      </c>
      <c r="T3323" s="11">
        <f t="shared" si="311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306"/>
        <v>101.51515151515152</v>
      </c>
      <c r="P3324" s="8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1">
        <f t="shared" si="310"/>
        <v>42521.010370370372</v>
      </c>
      <c r="T3324" s="11">
        <f t="shared" si="311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306"/>
        <v>125.89999999999999</v>
      </c>
      <c r="P3325" s="8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1">
        <f t="shared" si="310"/>
        <v>42608.36583333333</v>
      </c>
      <c r="T3325" s="11">
        <f t="shared" si="311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306"/>
        <v>101.66666666666666</v>
      </c>
      <c r="P3326" s="8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42512.58321759259</v>
      </c>
      <c r="T3326" s="11">
        <f t="shared" si="311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306"/>
        <v>112.5</v>
      </c>
      <c r="P3327" s="8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42064.785613425927</v>
      </c>
      <c r="T3327" s="11">
        <f t="shared" si="311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306"/>
        <v>101.375</v>
      </c>
      <c r="P3328" s="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1">
        <f t="shared" si="310"/>
        <v>42041.714178240742</v>
      </c>
      <c r="T3328" s="11">
        <f t="shared" si="311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306"/>
        <v>101.25</v>
      </c>
      <c r="P3329" s="8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1">
        <f t="shared" si="310"/>
        <v>42468.374606481477</v>
      </c>
      <c r="T3329" s="11">
        <f t="shared" si="311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306"/>
        <v>146.38888888888889</v>
      </c>
      <c r="P3330" s="8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1">
        <f t="shared" si="310"/>
        <v>41822.57503472222</v>
      </c>
      <c r="T3330" s="11">
        <f t="shared" si="311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312">E3331/D3331*100</f>
        <v>116.8</v>
      </c>
      <c r="P3331" s="8">
        <f t="shared" ref="P3331:P3394" si="313">E3331/L3331</f>
        <v>44.92307692307692</v>
      </c>
      <c r="Q3331" t="str">
        <f t="shared" ref="Q3331:Q3394" si="314">LEFT(N3331,FIND("/",N3331)-1)</f>
        <v>theater</v>
      </c>
      <c r="R3331" t="str">
        <f t="shared" ref="R3331:R3394" si="315">RIGHT($N3331,LEN(N3331)-FIND("/",$N3331))</f>
        <v>plays</v>
      </c>
      <c r="S3331" s="11">
        <f t="shared" ref="S3331:S3394" si="316">((($J3331/60)/60)/24)+DATE(1970,1,1)</f>
        <v>41837.323009259257</v>
      </c>
      <c r="T3331" s="11">
        <f t="shared" ref="T3331:T3394" si="317">((($I3331/60)/60)/24)+DATE(1970,1,1)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312"/>
        <v>106.26666666666667</v>
      </c>
      <c r="P3332" s="8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1">
        <f t="shared" si="316"/>
        <v>42065.887361111112</v>
      </c>
      <c r="T3332" s="11">
        <f t="shared" si="317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312"/>
        <v>104.52</v>
      </c>
      <c r="P3333" s="8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42248.697754629626</v>
      </c>
      <c r="T3333" s="11">
        <f t="shared" si="317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312"/>
        <v>100</v>
      </c>
      <c r="P3334" s="8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6"/>
        <v>41809.860300925924</v>
      </c>
      <c r="T3334" s="11">
        <f t="shared" si="317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312"/>
        <v>104.57142857142858</v>
      </c>
      <c r="P3335" s="8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1">
        <f t="shared" si="316"/>
        <v>42148.676851851851</v>
      </c>
      <c r="T3335" s="11">
        <f t="shared" si="317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312"/>
        <v>138.62051149573753</v>
      </c>
      <c r="P3336" s="8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1">
        <f t="shared" si="316"/>
        <v>42185.521087962959</v>
      </c>
      <c r="T3336" s="11">
        <f t="shared" si="317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312"/>
        <v>100.32000000000001</v>
      </c>
      <c r="P3337" s="8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41827.674143518518</v>
      </c>
      <c r="T3337" s="11">
        <f t="shared" si="317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312"/>
        <v>100</v>
      </c>
      <c r="P3338" s="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6"/>
        <v>42437.398680555561</v>
      </c>
      <c r="T3338" s="11">
        <f t="shared" si="317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312"/>
        <v>110.2</v>
      </c>
      <c r="P3339" s="8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1">
        <f t="shared" si="316"/>
        <v>41901.282025462962</v>
      </c>
      <c r="T3339" s="11">
        <f t="shared" si="317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312"/>
        <v>102.18</v>
      </c>
      <c r="P3340" s="8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1">
        <f t="shared" si="316"/>
        <v>42769.574999999997</v>
      </c>
      <c r="T3340" s="11">
        <f t="shared" si="317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312"/>
        <v>104.35000000000001</v>
      </c>
      <c r="P3341" s="8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1">
        <f t="shared" si="316"/>
        <v>42549.665717592594</v>
      </c>
      <c r="T3341" s="11">
        <f t="shared" si="317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312"/>
        <v>138.16666666666666</v>
      </c>
      <c r="P3342" s="8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1">
        <f t="shared" si="316"/>
        <v>42685.974004629628</v>
      </c>
      <c r="T3342" s="11">
        <f t="shared" si="317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312"/>
        <v>100</v>
      </c>
      <c r="P3343" s="8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6"/>
        <v>42510.798854166671</v>
      </c>
      <c r="T3343" s="11">
        <f t="shared" si="317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312"/>
        <v>101.66666666666666</v>
      </c>
      <c r="P3344" s="8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1">
        <f t="shared" si="316"/>
        <v>42062.296412037031</v>
      </c>
      <c r="T3344" s="11">
        <f t="shared" si="317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312"/>
        <v>171.42857142857142</v>
      </c>
      <c r="P3345" s="8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1">
        <f t="shared" si="316"/>
        <v>42452.916481481487</v>
      </c>
      <c r="T3345" s="11">
        <f t="shared" si="317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312"/>
        <v>101.44444444444444</v>
      </c>
      <c r="P3346" s="8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1">
        <f t="shared" si="316"/>
        <v>41851.200150462959</v>
      </c>
      <c r="T3346" s="11">
        <f t="shared" si="317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312"/>
        <v>130</v>
      </c>
      <c r="P3347" s="8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42053.106111111112</v>
      </c>
      <c r="T3347" s="11">
        <f t="shared" si="317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312"/>
        <v>110.00000000000001</v>
      </c>
      <c r="P3348" s="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1">
        <f t="shared" si="316"/>
        <v>42054.024421296301</v>
      </c>
      <c r="T3348" s="11">
        <f t="shared" si="317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312"/>
        <v>119.44999999999999</v>
      </c>
      <c r="P3349" s="8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1">
        <f t="shared" si="316"/>
        <v>42484.551550925928</v>
      </c>
      <c r="T3349" s="11">
        <f t="shared" si="317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312"/>
        <v>100.2909090909091</v>
      </c>
      <c r="P3350" s="8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1">
        <f t="shared" si="316"/>
        <v>42466.558796296296</v>
      </c>
      <c r="T3350" s="11">
        <f t="shared" si="317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312"/>
        <v>153.4</v>
      </c>
      <c r="P3351" s="8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42513.110787037032</v>
      </c>
      <c r="T3351" s="11">
        <f t="shared" si="317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312"/>
        <v>104.42857142857143</v>
      </c>
      <c r="P3352" s="8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1">
        <f t="shared" si="316"/>
        <v>42302.701516203699</v>
      </c>
      <c r="T3352" s="11">
        <f t="shared" si="317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312"/>
        <v>101.1</v>
      </c>
      <c r="P3353" s="8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1">
        <f t="shared" si="316"/>
        <v>41806.395428240743</v>
      </c>
      <c r="T3353" s="11">
        <f t="shared" si="317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312"/>
        <v>107.52</v>
      </c>
      <c r="P3354" s="8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42495.992800925931</v>
      </c>
      <c r="T3354" s="11">
        <f t="shared" si="317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312"/>
        <v>315</v>
      </c>
      <c r="P3355" s="8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1">
        <f t="shared" si="316"/>
        <v>42479.432291666672</v>
      </c>
      <c r="T3355" s="11">
        <f t="shared" si="317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312"/>
        <v>101.93333333333334</v>
      </c>
      <c r="P3356" s="8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42270.7269212963</v>
      </c>
      <c r="T3356" s="11">
        <f t="shared" si="317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312"/>
        <v>126.28571428571429</v>
      </c>
      <c r="P3357" s="8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1">
        <f t="shared" si="316"/>
        <v>42489.619525462964</v>
      </c>
      <c r="T3357" s="11">
        <f t="shared" si="317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312"/>
        <v>101.4</v>
      </c>
      <c r="P3358" s="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1">
        <f t="shared" si="316"/>
        <v>42536.815648148149</v>
      </c>
      <c r="T3358" s="11">
        <f t="shared" si="317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312"/>
        <v>101</v>
      </c>
      <c r="P3359" s="8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41822.417939814812</v>
      </c>
      <c r="T3359" s="11">
        <f t="shared" si="317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312"/>
        <v>102.99000000000001</v>
      </c>
      <c r="P3360" s="8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1">
        <f t="shared" si="316"/>
        <v>41932.311099537037</v>
      </c>
      <c r="T3360" s="11">
        <f t="shared" si="317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312"/>
        <v>106.25</v>
      </c>
      <c r="P3361" s="8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1">
        <f t="shared" si="316"/>
        <v>42746.057106481487</v>
      </c>
      <c r="T3361" s="11">
        <f t="shared" si="317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312"/>
        <v>101.37777777777779</v>
      </c>
      <c r="P3362" s="8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1">
        <f t="shared" si="316"/>
        <v>42697.082673611112</v>
      </c>
      <c r="T3362" s="11">
        <f t="shared" si="317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312"/>
        <v>113.46000000000001</v>
      </c>
      <c r="P3363" s="8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1">
        <f t="shared" si="316"/>
        <v>41866.025347222225</v>
      </c>
      <c r="T3363" s="11">
        <f t="shared" si="317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312"/>
        <v>218.00000000000003</v>
      </c>
      <c r="P3364" s="8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42056.091631944444</v>
      </c>
      <c r="T3364" s="11">
        <f t="shared" si="317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312"/>
        <v>101.41935483870968</v>
      </c>
      <c r="P3365" s="8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1">
        <f t="shared" si="316"/>
        <v>41851.771354166667</v>
      </c>
      <c r="T3365" s="11">
        <f t="shared" si="317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312"/>
        <v>105.93333333333332</v>
      </c>
      <c r="P3366" s="8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1">
        <f t="shared" si="316"/>
        <v>42422.977418981478</v>
      </c>
      <c r="T3366" s="11">
        <f t="shared" si="317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312"/>
        <v>104</v>
      </c>
      <c r="P3367" s="8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1">
        <f t="shared" si="316"/>
        <v>42321.101759259262</v>
      </c>
      <c r="T3367" s="11">
        <f t="shared" si="317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312"/>
        <v>221</v>
      </c>
      <c r="P3368" s="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1">
        <f t="shared" si="316"/>
        <v>42107.067557870367</v>
      </c>
      <c r="T3368" s="11">
        <f t="shared" si="317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312"/>
        <v>118.66666666666667</v>
      </c>
      <c r="P3369" s="8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1">
        <f t="shared" si="316"/>
        <v>42192.933958333335</v>
      </c>
      <c r="T3369" s="11">
        <f t="shared" si="317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312"/>
        <v>104.60000000000001</v>
      </c>
      <c r="P3370" s="8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1">
        <f t="shared" si="316"/>
        <v>41969.199756944443</v>
      </c>
      <c r="T3370" s="11">
        <f t="shared" si="317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312"/>
        <v>103.89999999999999</v>
      </c>
      <c r="P3371" s="8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1">
        <f t="shared" si="316"/>
        <v>42690.041435185187</v>
      </c>
      <c r="T3371" s="11">
        <f t="shared" si="317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312"/>
        <v>117.73333333333333</v>
      </c>
      <c r="P3372" s="8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1">
        <f t="shared" si="316"/>
        <v>42690.334317129629</v>
      </c>
      <c r="T3372" s="11">
        <f t="shared" si="317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312"/>
        <v>138.5</v>
      </c>
      <c r="P3373" s="8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1">
        <f t="shared" si="316"/>
        <v>42312.874594907407</v>
      </c>
      <c r="T3373" s="11">
        <f t="shared" si="317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312"/>
        <v>103.49999999999999</v>
      </c>
      <c r="P3374" s="8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1">
        <f t="shared" si="316"/>
        <v>41855.548101851848</v>
      </c>
      <c r="T3374" s="11">
        <f t="shared" si="317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312"/>
        <v>100.25</v>
      </c>
      <c r="P3375" s="8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1">
        <f t="shared" si="316"/>
        <v>42179.854629629626</v>
      </c>
      <c r="T3375" s="11">
        <f t="shared" si="317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312"/>
        <v>106.57142857142856</v>
      </c>
      <c r="P3376" s="8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1">
        <f t="shared" si="316"/>
        <v>42275.731666666667</v>
      </c>
      <c r="T3376" s="11">
        <f t="shared" si="317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312"/>
        <v>100</v>
      </c>
      <c r="P3377" s="8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6"/>
        <v>41765.610798611109</v>
      </c>
      <c r="T3377" s="11">
        <f t="shared" si="317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312"/>
        <v>100.01249999999999</v>
      </c>
      <c r="P3378" s="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1">
        <f t="shared" si="316"/>
        <v>42059.701319444444</v>
      </c>
      <c r="T3378" s="11">
        <f t="shared" si="317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312"/>
        <v>101.05</v>
      </c>
      <c r="P3379" s="8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42053.732627314821</v>
      </c>
      <c r="T3379" s="11">
        <f t="shared" si="317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312"/>
        <v>107.63636363636364</v>
      </c>
      <c r="P3380" s="8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41858.355393518519</v>
      </c>
      <c r="T3380" s="11">
        <f t="shared" si="317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312"/>
        <v>103.64999999999999</v>
      </c>
      <c r="P3381" s="8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1">
        <f t="shared" si="316"/>
        <v>42225.513888888891</v>
      </c>
      <c r="T3381" s="11">
        <f t="shared" si="317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312"/>
        <v>104.43333333333334</v>
      </c>
      <c r="P3382" s="8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1">
        <f t="shared" si="316"/>
        <v>41937.95344907407</v>
      </c>
      <c r="T3382" s="11">
        <f t="shared" si="317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312"/>
        <v>102.25</v>
      </c>
      <c r="P3383" s="8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1">
        <f t="shared" si="316"/>
        <v>42044.184988425928</v>
      </c>
      <c r="T3383" s="11">
        <f t="shared" si="317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312"/>
        <v>100.74285714285713</v>
      </c>
      <c r="P3384" s="8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1">
        <f t="shared" si="316"/>
        <v>42559.431203703702</v>
      </c>
      <c r="T3384" s="11">
        <f t="shared" si="317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312"/>
        <v>111.71428571428572</v>
      </c>
      <c r="P3385" s="8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1">
        <f t="shared" si="316"/>
        <v>42524.782638888893</v>
      </c>
      <c r="T3385" s="11">
        <f t="shared" si="317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312"/>
        <v>100.01100000000001</v>
      </c>
      <c r="P3386" s="8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1">
        <f t="shared" si="316"/>
        <v>42292.087592592594</v>
      </c>
      <c r="T3386" s="11">
        <f t="shared" si="317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312"/>
        <v>100</v>
      </c>
      <c r="P3387" s="8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6"/>
        <v>41953.8675</v>
      </c>
      <c r="T3387" s="11">
        <f t="shared" si="317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312"/>
        <v>105</v>
      </c>
      <c r="P3388" s="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1">
        <f t="shared" si="316"/>
        <v>41946.644745370373</v>
      </c>
      <c r="T3388" s="11">
        <f t="shared" si="317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312"/>
        <v>116.86666666666667</v>
      </c>
      <c r="P3389" s="8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1">
        <f t="shared" si="316"/>
        <v>41947.762592592589</v>
      </c>
      <c r="T3389" s="11">
        <f t="shared" si="317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312"/>
        <v>103.8</v>
      </c>
      <c r="P3390" s="8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42143.461122685185</v>
      </c>
      <c r="T3390" s="11">
        <f t="shared" si="317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312"/>
        <v>114.5</v>
      </c>
      <c r="P3391" s="8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1">
        <f t="shared" si="316"/>
        <v>42494.563449074078</v>
      </c>
      <c r="T3391" s="11">
        <f t="shared" si="317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312"/>
        <v>102.4</v>
      </c>
      <c r="P3392" s="8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1">
        <f t="shared" si="316"/>
        <v>41815.774826388886</v>
      </c>
      <c r="T3392" s="11">
        <f t="shared" si="317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312"/>
        <v>223</v>
      </c>
      <c r="P3393" s="8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1">
        <f t="shared" si="316"/>
        <v>41830.545694444445</v>
      </c>
      <c r="T3393" s="11">
        <f t="shared" si="317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312"/>
        <v>100</v>
      </c>
      <c r="P3394" s="8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1">
        <f t="shared" si="316"/>
        <v>42446.845543981486</v>
      </c>
      <c r="T3394" s="11">
        <f t="shared" si="317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318">E3395/D3395*100</f>
        <v>105.80000000000001</v>
      </c>
      <c r="P3395" s="8">
        <f t="shared" ref="P3395:P3458" si="319">E3395/L3395</f>
        <v>36.06818181818182</v>
      </c>
      <c r="Q3395" t="str">
        <f t="shared" ref="Q3395:Q3458" si="320">LEFT(N3395,FIND("/",N3395)-1)</f>
        <v>theater</v>
      </c>
      <c r="R3395" t="str">
        <f t="shared" ref="R3395:R3458" si="321">RIGHT($N3395,LEN(N3395)-FIND("/",$N3395))</f>
        <v>plays</v>
      </c>
      <c r="S3395" s="11">
        <f t="shared" ref="S3395:S3458" si="322">((($J3395/60)/60)/24)+DATE(1970,1,1)</f>
        <v>41923.921643518523</v>
      </c>
      <c r="T3395" s="11">
        <f t="shared" ref="T3395:T3458" si="323">((($I3395/60)/60)/24)+DATE(1970,1,1)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318"/>
        <v>142.36363636363635</v>
      </c>
      <c r="P3396" s="8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41817.59542824074</v>
      </c>
      <c r="T3396" s="11">
        <f t="shared" si="323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318"/>
        <v>184</v>
      </c>
      <c r="P3397" s="8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1">
        <f t="shared" si="322"/>
        <v>42140.712314814817</v>
      </c>
      <c r="T3397" s="11">
        <f t="shared" si="323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318"/>
        <v>104.33333333333333</v>
      </c>
      <c r="P3398" s="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1">
        <f t="shared" si="322"/>
        <v>41764.44663194444</v>
      </c>
      <c r="T3398" s="11">
        <f t="shared" si="323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318"/>
        <v>112.00000000000001</v>
      </c>
      <c r="P3399" s="8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1">
        <f t="shared" si="322"/>
        <v>42378.478344907402</v>
      </c>
      <c r="T3399" s="11">
        <f t="shared" si="323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318"/>
        <v>111.07499999999999</v>
      </c>
      <c r="P3400" s="8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1">
        <f t="shared" si="322"/>
        <v>41941.75203703704</v>
      </c>
      <c r="T3400" s="11">
        <f t="shared" si="323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318"/>
        <v>103.75000000000001</v>
      </c>
      <c r="P3401" s="8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1">
        <f t="shared" si="322"/>
        <v>42026.920428240745</v>
      </c>
      <c r="T3401" s="11">
        <f t="shared" si="323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318"/>
        <v>100.41</v>
      </c>
      <c r="P3402" s="8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1">
        <f t="shared" si="322"/>
        <v>41834.953865740739</v>
      </c>
      <c r="T3402" s="11">
        <f t="shared" si="323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318"/>
        <v>101.86206896551724</v>
      </c>
      <c r="P3403" s="8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1">
        <f t="shared" si="322"/>
        <v>42193.723912037036</v>
      </c>
      <c r="T3403" s="11">
        <f t="shared" si="323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318"/>
        <v>109.76666666666665</v>
      </c>
      <c r="P3404" s="8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1">
        <f t="shared" si="322"/>
        <v>42290.61855324074</v>
      </c>
      <c r="T3404" s="11">
        <f t="shared" si="323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318"/>
        <v>100</v>
      </c>
      <c r="P3405" s="8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2"/>
        <v>42150.462083333332</v>
      </c>
      <c r="T3405" s="11">
        <f t="shared" si="323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318"/>
        <v>122</v>
      </c>
      <c r="P3406" s="8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1">
        <f t="shared" si="322"/>
        <v>42152.503495370373</v>
      </c>
      <c r="T3406" s="11">
        <f t="shared" si="323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318"/>
        <v>137.57142857142856</v>
      </c>
      <c r="P3407" s="8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1">
        <f t="shared" si="322"/>
        <v>42410.017199074078</v>
      </c>
      <c r="T3407" s="11">
        <f t="shared" si="323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318"/>
        <v>100.31000000000002</v>
      </c>
      <c r="P3408" s="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1">
        <f t="shared" si="322"/>
        <v>41791.492777777778</v>
      </c>
      <c r="T3408" s="11">
        <f t="shared" si="323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318"/>
        <v>107.1</v>
      </c>
      <c r="P3409" s="8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1">
        <f t="shared" si="322"/>
        <v>41796.422326388885</v>
      </c>
      <c r="T3409" s="11">
        <f t="shared" si="323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318"/>
        <v>211</v>
      </c>
      <c r="P3410" s="8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1">
        <f t="shared" si="322"/>
        <v>41808.991944444446</v>
      </c>
      <c r="T3410" s="11">
        <f t="shared" si="323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318"/>
        <v>123.6</v>
      </c>
      <c r="P3411" s="8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1">
        <f t="shared" si="322"/>
        <v>42544.814328703709</v>
      </c>
      <c r="T3411" s="11">
        <f t="shared" si="323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318"/>
        <v>108.5</v>
      </c>
      <c r="P3412" s="8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1">
        <f t="shared" si="322"/>
        <v>42500.041550925926</v>
      </c>
      <c r="T3412" s="11">
        <f t="shared" si="323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318"/>
        <v>103.56666666666668</v>
      </c>
      <c r="P3413" s="8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1">
        <f t="shared" si="322"/>
        <v>42265.022824074069</v>
      </c>
      <c r="T3413" s="11">
        <f t="shared" si="323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318"/>
        <v>100</v>
      </c>
      <c r="P3414" s="8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2"/>
        <v>41879.959050925929</v>
      </c>
      <c r="T3414" s="11">
        <f t="shared" si="323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318"/>
        <v>130</v>
      </c>
      <c r="P3415" s="8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1">
        <f t="shared" si="322"/>
        <v>42053.733078703706</v>
      </c>
      <c r="T3415" s="11">
        <f t="shared" si="323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318"/>
        <v>103.49999999999999</v>
      </c>
      <c r="P3416" s="8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1">
        <f t="shared" si="322"/>
        <v>42675.832465277781</v>
      </c>
      <c r="T3416" s="11">
        <f t="shared" si="323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318"/>
        <v>100</v>
      </c>
      <c r="P3417" s="8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2"/>
        <v>42467.144166666665</v>
      </c>
      <c r="T3417" s="11">
        <f t="shared" si="323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318"/>
        <v>119.6</v>
      </c>
      <c r="P3418" s="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1">
        <f t="shared" si="322"/>
        <v>42089.412557870368</v>
      </c>
      <c r="T3418" s="11">
        <f t="shared" si="323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318"/>
        <v>100.00058823529412</v>
      </c>
      <c r="P3419" s="8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1">
        <f t="shared" si="322"/>
        <v>41894.91375</v>
      </c>
      <c r="T3419" s="11">
        <f t="shared" si="323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318"/>
        <v>100.875</v>
      </c>
      <c r="P3420" s="8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1">
        <f t="shared" si="322"/>
        <v>41752.83457175926</v>
      </c>
      <c r="T3420" s="11">
        <f t="shared" si="323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318"/>
        <v>106.54545454545455</v>
      </c>
      <c r="P3421" s="8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1">
        <f t="shared" si="322"/>
        <v>42448.821585648147</v>
      </c>
      <c r="T3421" s="11">
        <f t="shared" si="323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318"/>
        <v>138</v>
      </c>
      <c r="P3422" s="8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1">
        <f t="shared" si="322"/>
        <v>42405.090300925927</v>
      </c>
      <c r="T3422" s="11">
        <f t="shared" si="323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318"/>
        <v>101.15</v>
      </c>
      <c r="P3423" s="8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1">
        <f t="shared" si="322"/>
        <v>42037.791238425925</v>
      </c>
      <c r="T3423" s="11">
        <f t="shared" si="323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318"/>
        <v>109.1</v>
      </c>
      <c r="P3424" s="8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1">
        <f t="shared" si="322"/>
        <v>42323.562222222223</v>
      </c>
      <c r="T3424" s="11">
        <f t="shared" si="323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318"/>
        <v>140</v>
      </c>
      <c r="P3425" s="8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42088.911354166667</v>
      </c>
      <c r="T3425" s="11">
        <f t="shared" si="323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318"/>
        <v>103.58333333333334</v>
      </c>
      <c r="P3426" s="8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1">
        <f t="shared" si="322"/>
        <v>42018.676898148144</v>
      </c>
      <c r="T3426" s="11">
        <f t="shared" si="323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318"/>
        <v>102.97033333333331</v>
      </c>
      <c r="P3427" s="8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1">
        <f t="shared" si="322"/>
        <v>41884.617314814815</v>
      </c>
      <c r="T3427" s="11">
        <f t="shared" si="323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318"/>
        <v>108.13333333333333</v>
      </c>
      <c r="P3428" s="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1">
        <f t="shared" si="322"/>
        <v>41884.056747685187</v>
      </c>
      <c r="T3428" s="11">
        <f t="shared" si="323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318"/>
        <v>100</v>
      </c>
      <c r="P3429" s="8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2"/>
        <v>41792.645277777774</v>
      </c>
      <c r="T3429" s="11">
        <f t="shared" si="323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318"/>
        <v>102.75000000000001</v>
      </c>
      <c r="P3430" s="8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1">
        <f t="shared" si="322"/>
        <v>42038.720451388886</v>
      </c>
      <c r="T3430" s="11">
        <f t="shared" si="323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318"/>
        <v>130</v>
      </c>
      <c r="P3431" s="8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42662.021539351852</v>
      </c>
      <c r="T3431" s="11">
        <f t="shared" si="323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318"/>
        <v>108.54949999999999</v>
      </c>
      <c r="P3432" s="8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1">
        <f t="shared" si="322"/>
        <v>41820.945613425924</v>
      </c>
      <c r="T3432" s="11">
        <f t="shared" si="323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318"/>
        <v>100</v>
      </c>
      <c r="P3433" s="8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2"/>
        <v>41839.730937500004</v>
      </c>
      <c r="T3433" s="11">
        <f t="shared" si="323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318"/>
        <v>109.65</v>
      </c>
      <c r="P3434" s="8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1">
        <f t="shared" si="322"/>
        <v>42380.581180555557</v>
      </c>
      <c r="T3434" s="11">
        <f t="shared" si="323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318"/>
        <v>100.26315789473684</v>
      </c>
      <c r="P3435" s="8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1">
        <f t="shared" si="322"/>
        <v>41776.063136574077</v>
      </c>
      <c r="T3435" s="11">
        <f t="shared" si="323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318"/>
        <v>105.55000000000001</v>
      </c>
      <c r="P3436" s="8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1">
        <f t="shared" si="322"/>
        <v>41800.380428240744</v>
      </c>
      <c r="T3436" s="11">
        <f t="shared" si="323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318"/>
        <v>112.00000000000001</v>
      </c>
      <c r="P3437" s="8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1">
        <f t="shared" si="322"/>
        <v>42572.61681712963</v>
      </c>
      <c r="T3437" s="11">
        <f t="shared" si="323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318"/>
        <v>105.89999999999999</v>
      </c>
      <c r="P3438" s="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1">
        <f t="shared" si="322"/>
        <v>41851.541585648149</v>
      </c>
      <c r="T3438" s="11">
        <f t="shared" si="323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318"/>
        <v>101</v>
      </c>
      <c r="P3439" s="8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1">
        <f t="shared" si="322"/>
        <v>42205.710879629631</v>
      </c>
      <c r="T3439" s="11">
        <f t="shared" si="323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318"/>
        <v>104.2</v>
      </c>
      <c r="P3440" s="8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1">
        <f t="shared" si="322"/>
        <v>42100.927858796291</v>
      </c>
      <c r="T3440" s="11">
        <f t="shared" si="323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318"/>
        <v>134.67833333333334</v>
      </c>
      <c r="P3441" s="8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1">
        <f t="shared" si="322"/>
        <v>42374.911226851851</v>
      </c>
      <c r="T3441" s="11">
        <f t="shared" si="323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318"/>
        <v>105.2184</v>
      </c>
      <c r="P3442" s="8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1">
        <f t="shared" si="322"/>
        <v>41809.12300925926</v>
      </c>
      <c r="T3442" s="11">
        <f t="shared" si="323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318"/>
        <v>102.60000000000001</v>
      </c>
      <c r="P3443" s="8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1">
        <f t="shared" si="322"/>
        <v>42294.429641203707</v>
      </c>
      <c r="T3443" s="11">
        <f t="shared" si="323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318"/>
        <v>100</v>
      </c>
      <c r="P3444" s="8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42124.841111111105</v>
      </c>
      <c r="T3444" s="11">
        <f t="shared" si="323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318"/>
        <v>185.5</v>
      </c>
      <c r="P3445" s="8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1">
        <f t="shared" si="322"/>
        <v>41861.524837962963</v>
      </c>
      <c r="T3445" s="11">
        <f t="shared" si="323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318"/>
        <v>289</v>
      </c>
      <c r="P3446" s="8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42521.291504629626</v>
      </c>
      <c r="T3446" s="11">
        <f t="shared" si="323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318"/>
        <v>100</v>
      </c>
      <c r="P3447" s="8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2"/>
        <v>42272.530509259261</v>
      </c>
      <c r="T3447" s="11">
        <f t="shared" si="323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318"/>
        <v>108.2</v>
      </c>
      <c r="P3448" s="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42016.832465277781</v>
      </c>
      <c r="T3448" s="11">
        <f t="shared" si="323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318"/>
        <v>107.80000000000001</v>
      </c>
      <c r="P3449" s="8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42402.889027777783</v>
      </c>
      <c r="T3449" s="11">
        <f t="shared" si="323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318"/>
        <v>109.76190476190477</v>
      </c>
      <c r="P3450" s="8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1">
        <f t="shared" si="322"/>
        <v>41960.119085648148</v>
      </c>
      <c r="T3450" s="11">
        <f t="shared" si="323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318"/>
        <v>170.625</v>
      </c>
      <c r="P3451" s="8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42532.052523148144</v>
      </c>
      <c r="T3451" s="11">
        <f t="shared" si="323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318"/>
        <v>152</v>
      </c>
      <c r="P3452" s="8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1">
        <f t="shared" si="322"/>
        <v>42036.704525462963</v>
      </c>
      <c r="T3452" s="11">
        <f t="shared" si="323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318"/>
        <v>101.23076923076924</v>
      </c>
      <c r="P3453" s="8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1">
        <f t="shared" si="322"/>
        <v>42088.723692129628</v>
      </c>
      <c r="T3453" s="11">
        <f t="shared" si="323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318"/>
        <v>153.19999999999999</v>
      </c>
      <c r="P3454" s="8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1">
        <f t="shared" si="322"/>
        <v>41820.639189814814</v>
      </c>
      <c r="T3454" s="11">
        <f t="shared" si="323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318"/>
        <v>128.33333333333334</v>
      </c>
      <c r="P3455" s="8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42535.97865740741</v>
      </c>
      <c r="T3455" s="11">
        <f t="shared" si="323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318"/>
        <v>100.71428571428571</v>
      </c>
      <c r="P3456" s="8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1">
        <f t="shared" si="322"/>
        <v>41821.698599537034</v>
      </c>
      <c r="T3456" s="11">
        <f t="shared" si="323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318"/>
        <v>100.64999999999999</v>
      </c>
      <c r="P3457" s="8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1">
        <f t="shared" si="322"/>
        <v>42626.7503125</v>
      </c>
      <c r="T3457" s="11">
        <f t="shared" si="323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318"/>
        <v>191.3</v>
      </c>
      <c r="P3458" s="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1">
        <f t="shared" si="322"/>
        <v>41821.205636574072</v>
      </c>
      <c r="T3458" s="11">
        <f t="shared" si="323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324">E3459/D3459*100</f>
        <v>140.19999999999999</v>
      </c>
      <c r="P3459" s="8">
        <f t="shared" ref="P3459:P3522" si="325">E3459/L3459</f>
        <v>50.981818181818184</v>
      </c>
      <c r="Q3459" t="str">
        <f t="shared" ref="Q3459:Q3522" si="326">LEFT(N3459,FIND("/",N3459)-1)</f>
        <v>theater</v>
      </c>
      <c r="R3459" t="str">
        <f t="shared" ref="R3459:R3522" si="327">RIGHT($N3459,LEN(N3459)-FIND("/",$N3459))</f>
        <v>plays</v>
      </c>
      <c r="S3459" s="11">
        <f t="shared" ref="S3459:S3522" si="328">((($J3459/60)/60)/24)+DATE(1970,1,1)</f>
        <v>42016.706678240742</v>
      </c>
      <c r="T3459" s="11">
        <f t="shared" ref="T3459:T3522" si="329">((($I3459/60)/60)/24)+DATE(1970,1,1)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324"/>
        <v>124.33537832310839</v>
      </c>
      <c r="P3460" s="8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1">
        <f t="shared" si="328"/>
        <v>42011.202581018515</v>
      </c>
      <c r="T3460" s="11">
        <f t="shared" si="32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324"/>
        <v>126.2</v>
      </c>
      <c r="P3461" s="8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1">
        <f t="shared" si="328"/>
        <v>42480.479861111111</v>
      </c>
      <c r="T3461" s="11">
        <f t="shared" si="32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324"/>
        <v>190</v>
      </c>
      <c r="P3462" s="8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41852.527222222219</v>
      </c>
      <c r="T3462" s="11">
        <f t="shared" si="32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324"/>
        <v>139</v>
      </c>
      <c r="P3463" s="8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1">
        <f t="shared" si="328"/>
        <v>42643.632858796293</v>
      </c>
      <c r="T3463" s="11">
        <f t="shared" si="32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324"/>
        <v>202</v>
      </c>
      <c r="P3464" s="8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1">
        <f t="shared" si="328"/>
        <v>42179.898472222223</v>
      </c>
      <c r="T3464" s="11">
        <f t="shared" si="32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324"/>
        <v>103.38000000000001</v>
      </c>
      <c r="P3465" s="8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1">
        <f t="shared" si="328"/>
        <v>42612.918807870374</v>
      </c>
      <c r="T3465" s="11">
        <f t="shared" si="32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324"/>
        <v>102.3236</v>
      </c>
      <c r="P3466" s="8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1">
        <f t="shared" si="328"/>
        <v>42575.130057870367</v>
      </c>
      <c r="T3466" s="11">
        <f t="shared" si="32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324"/>
        <v>103</v>
      </c>
      <c r="P3467" s="8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1">
        <f t="shared" si="328"/>
        <v>42200.625833333332</v>
      </c>
      <c r="T3467" s="11">
        <f t="shared" si="32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324"/>
        <v>127.14285714285714</v>
      </c>
      <c r="P3468" s="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1">
        <f t="shared" si="328"/>
        <v>42420.019097222219</v>
      </c>
      <c r="T3468" s="11">
        <f t="shared" si="32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324"/>
        <v>101</v>
      </c>
      <c r="P3469" s="8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1">
        <f t="shared" si="328"/>
        <v>42053.671666666662</v>
      </c>
      <c r="T3469" s="11">
        <f t="shared" si="32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324"/>
        <v>121.78</v>
      </c>
      <c r="P3470" s="8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1">
        <f t="shared" si="328"/>
        <v>42605.765381944439</v>
      </c>
      <c r="T3470" s="11">
        <f t="shared" si="32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324"/>
        <v>113.39285714285714</v>
      </c>
      <c r="P3471" s="8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1">
        <f t="shared" si="328"/>
        <v>42458.641724537039</v>
      </c>
      <c r="T3471" s="11">
        <f t="shared" si="32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324"/>
        <v>150</v>
      </c>
      <c r="P3472" s="8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1">
        <f t="shared" si="328"/>
        <v>42529.022013888884</v>
      </c>
      <c r="T3472" s="11">
        <f t="shared" si="32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324"/>
        <v>214.6</v>
      </c>
      <c r="P3473" s="8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1">
        <f t="shared" si="328"/>
        <v>41841.820486111108</v>
      </c>
      <c r="T3473" s="11">
        <f t="shared" si="32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324"/>
        <v>102.05</v>
      </c>
      <c r="P3474" s="8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1">
        <f t="shared" si="328"/>
        <v>41928.170497685183</v>
      </c>
      <c r="T3474" s="11">
        <f t="shared" si="32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324"/>
        <v>100</v>
      </c>
      <c r="P3475" s="8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8"/>
        <v>42062.834444444445</v>
      </c>
      <c r="T3475" s="11">
        <f t="shared" si="32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324"/>
        <v>101</v>
      </c>
      <c r="P3476" s="8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1">
        <f t="shared" si="328"/>
        <v>42541.501516203702</v>
      </c>
      <c r="T3476" s="11">
        <f t="shared" si="32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324"/>
        <v>113.33333333333333</v>
      </c>
      <c r="P3477" s="8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41918.880833333329</v>
      </c>
      <c r="T3477" s="11">
        <f t="shared" si="32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324"/>
        <v>104</v>
      </c>
      <c r="P3478" s="8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41921.279976851853</v>
      </c>
      <c r="T3478" s="11">
        <f t="shared" si="32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324"/>
        <v>115.33333333333333</v>
      </c>
      <c r="P3479" s="8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1">
        <f t="shared" si="328"/>
        <v>42128.736608796295</v>
      </c>
      <c r="T3479" s="11">
        <f t="shared" si="32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324"/>
        <v>112.85000000000001</v>
      </c>
      <c r="P3480" s="8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1">
        <f t="shared" si="328"/>
        <v>42053.916921296302</v>
      </c>
      <c r="T3480" s="11">
        <f t="shared" si="32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324"/>
        <v>127.86666666666666</v>
      </c>
      <c r="P3481" s="8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41781.855092592588</v>
      </c>
      <c r="T3481" s="11">
        <f t="shared" si="32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324"/>
        <v>142.66666666666669</v>
      </c>
      <c r="P3482" s="8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1">
        <f t="shared" si="328"/>
        <v>42171.317442129628</v>
      </c>
      <c r="T3482" s="11">
        <f t="shared" si="32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324"/>
        <v>118.8</v>
      </c>
      <c r="P3483" s="8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1">
        <f t="shared" si="328"/>
        <v>41989.24754629629</v>
      </c>
      <c r="T3483" s="11">
        <f t="shared" si="32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324"/>
        <v>138.33333333333334</v>
      </c>
      <c r="P3484" s="8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1">
        <f t="shared" si="328"/>
        <v>41796.771597222221</v>
      </c>
      <c r="T3484" s="11">
        <f t="shared" si="32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324"/>
        <v>159.9402985074627</v>
      </c>
      <c r="P3485" s="8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1">
        <f t="shared" si="328"/>
        <v>41793.668761574074</v>
      </c>
      <c r="T3485" s="11">
        <f t="shared" si="32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324"/>
        <v>114.24000000000001</v>
      </c>
      <c r="P3486" s="8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1">
        <f t="shared" si="328"/>
        <v>42506.760405092587</v>
      </c>
      <c r="T3486" s="11">
        <f t="shared" si="32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324"/>
        <v>100.60606060606061</v>
      </c>
      <c r="P3487" s="8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1">
        <f t="shared" si="328"/>
        <v>42372.693055555559</v>
      </c>
      <c r="T3487" s="11">
        <f t="shared" si="32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324"/>
        <v>155.20000000000002</v>
      </c>
      <c r="P3488" s="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1">
        <f t="shared" si="328"/>
        <v>42126.87501157407</v>
      </c>
      <c r="T3488" s="11">
        <f t="shared" si="32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324"/>
        <v>127.75000000000001</v>
      </c>
      <c r="P3489" s="8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1">
        <f t="shared" si="328"/>
        <v>42149.940416666665</v>
      </c>
      <c r="T3489" s="11">
        <f t="shared" si="32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324"/>
        <v>121.2</v>
      </c>
      <c r="P3490" s="8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1">
        <f t="shared" si="328"/>
        <v>42087.768055555556</v>
      </c>
      <c r="T3490" s="11">
        <f t="shared" si="32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324"/>
        <v>112.7</v>
      </c>
      <c r="P3491" s="8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1">
        <f t="shared" si="328"/>
        <v>41753.635775462964</v>
      </c>
      <c r="T3491" s="11">
        <f t="shared" si="32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324"/>
        <v>127.49999999999999</v>
      </c>
      <c r="P3492" s="8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1">
        <f t="shared" si="328"/>
        <v>42443.802361111113</v>
      </c>
      <c r="T3492" s="11">
        <f t="shared" si="32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324"/>
        <v>158.20000000000002</v>
      </c>
      <c r="P3493" s="8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42121.249814814815</v>
      </c>
      <c r="T3493" s="11">
        <f t="shared" si="32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324"/>
        <v>105.26894736842105</v>
      </c>
      <c r="P3494" s="8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1">
        <f t="shared" si="328"/>
        <v>42268.009224537032</v>
      </c>
      <c r="T3494" s="11">
        <f t="shared" si="32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324"/>
        <v>100</v>
      </c>
      <c r="P3495" s="8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8"/>
        <v>41848.866157407407</v>
      </c>
      <c r="T3495" s="11">
        <f t="shared" si="32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324"/>
        <v>100</v>
      </c>
      <c r="P3496" s="8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8"/>
        <v>42689.214988425927</v>
      </c>
      <c r="T3496" s="11">
        <f t="shared" si="32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324"/>
        <v>106.86</v>
      </c>
      <c r="P3497" s="8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1">
        <f t="shared" si="328"/>
        <v>41915.762835648151</v>
      </c>
      <c r="T3497" s="11">
        <f t="shared" si="32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324"/>
        <v>124.4</v>
      </c>
      <c r="P3498" s="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1">
        <f t="shared" si="328"/>
        <v>42584.846828703703</v>
      </c>
      <c r="T3498" s="11">
        <f t="shared" si="32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324"/>
        <v>108.70406189555126</v>
      </c>
      <c r="P3499" s="8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1">
        <f t="shared" si="328"/>
        <v>42511.741944444439</v>
      </c>
      <c r="T3499" s="11">
        <f t="shared" si="32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324"/>
        <v>102.42424242424242</v>
      </c>
      <c r="P3500" s="8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1">
        <f t="shared" si="328"/>
        <v>42459.15861111111</v>
      </c>
      <c r="T3500" s="11">
        <f t="shared" si="32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324"/>
        <v>105.5</v>
      </c>
      <c r="P3501" s="8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1">
        <f t="shared" si="328"/>
        <v>42132.036168981482</v>
      </c>
      <c r="T3501" s="11">
        <f t="shared" si="32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324"/>
        <v>106.3</v>
      </c>
      <c r="P3502" s="8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1">
        <f t="shared" si="328"/>
        <v>42419.91942129629</v>
      </c>
      <c r="T3502" s="11">
        <f t="shared" si="32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324"/>
        <v>100.66666666666666</v>
      </c>
      <c r="P3503" s="8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1">
        <f t="shared" si="328"/>
        <v>42233.763831018514</v>
      </c>
      <c r="T3503" s="11">
        <f t="shared" si="32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324"/>
        <v>105.4</v>
      </c>
      <c r="P3504" s="8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42430.839398148149</v>
      </c>
      <c r="T3504" s="11">
        <f t="shared" si="32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324"/>
        <v>107.55999999999999</v>
      </c>
      <c r="P3505" s="8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1">
        <f t="shared" si="328"/>
        <v>42545.478333333333</v>
      </c>
      <c r="T3505" s="11">
        <f t="shared" si="32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324"/>
        <v>100</v>
      </c>
      <c r="P3506" s="8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42297.748738425929</v>
      </c>
      <c r="T3506" s="11">
        <f t="shared" si="32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324"/>
        <v>103.76</v>
      </c>
      <c r="P3507" s="8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1">
        <f t="shared" si="328"/>
        <v>41760.935706018521</v>
      </c>
      <c r="T3507" s="11">
        <f t="shared" si="32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324"/>
        <v>101.49999999999999</v>
      </c>
      <c r="P3508" s="8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41829.734259259261</v>
      </c>
      <c r="T3508" s="11">
        <f t="shared" si="32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324"/>
        <v>104.4</v>
      </c>
      <c r="P3509" s="8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42491.92288194444</v>
      </c>
      <c r="T3509" s="11">
        <f t="shared" si="32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324"/>
        <v>180</v>
      </c>
      <c r="P3510" s="8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42477.729780092588</v>
      </c>
      <c r="T3510" s="11">
        <f t="shared" si="32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324"/>
        <v>106.33333333333333</v>
      </c>
      <c r="P3511" s="8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1">
        <f t="shared" si="328"/>
        <v>41950.859560185185</v>
      </c>
      <c r="T3511" s="11">
        <f t="shared" si="32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324"/>
        <v>100.55555555555556</v>
      </c>
      <c r="P3512" s="8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1">
        <f t="shared" si="328"/>
        <v>41802.62090277778</v>
      </c>
      <c r="T3512" s="11">
        <f t="shared" si="32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324"/>
        <v>101.2</v>
      </c>
      <c r="P3513" s="8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1">
        <f t="shared" si="328"/>
        <v>41927.873784722222</v>
      </c>
      <c r="T3513" s="11">
        <f t="shared" si="32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324"/>
        <v>100</v>
      </c>
      <c r="P3514" s="8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8"/>
        <v>42057.536944444444</v>
      </c>
      <c r="T3514" s="11">
        <f t="shared" si="32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324"/>
        <v>118.39285714285714</v>
      </c>
      <c r="P3515" s="8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1">
        <f t="shared" si="328"/>
        <v>41781.096203703702</v>
      </c>
      <c r="T3515" s="11">
        <f t="shared" si="32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324"/>
        <v>110.00000000000001</v>
      </c>
      <c r="P3516" s="8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42020.846666666665</v>
      </c>
      <c r="T3516" s="11">
        <f t="shared" si="32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324"/>
        <v>102.66666666666666</v>
      </c>
      <c r="P3517" s="8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1">
        <f t="shared" si="328"/>
        <v>42125.772812499999</v>
      </c>
      <c r="T3517" s="11">
        <f t="shared" si="32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324"/>
        <v>100</v>
      </c>
      <c r="P3518" s="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8"/>
        <v>41856.010069444441</v>
      </c>
      <c r="T3518" s="11">
        <f t="shared" si="32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324"/>
        <v>100</v>
      </c>
      <c r="P3519" s="8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8"/>
        <v>41794.817523148151</v>
      </c>
      <c r="T3519" s="11">
        <f t="shared" si="32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324"/>
        <v>110.04599999999999</v>
      </c>
      <c r="P3520" s="8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1">
        <f t="shared" si="328"/>
        <v>41893.783553240741</v>
      </c>
      <c r="T3520" s="11">
        <f t="shared" si="32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324"/>
        <v>101.35000000000001</v>
      </c>
      <c r="P3521" s="8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42037.598958333328</v>
      </c>
      <c r="T3521" s="11">
        <f t="shared" si="32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324"/>
        <v>100.75</v>
      </c>
      <c r="P3522" s="8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1">
        <f t="shared" si="328"/>
        <v>42227.824212962965</v>
      </c>
      <c r="T3522" s="11">
        <f t="shared" si="32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330">E3523/D3523*100</f>
        <v>169.42857142857144</v>
      </c>
      <c r="P3523" s="8">
        <f t="shared" ref="P3523:P3586" si="331">E3523/L3523</f>
        <v>45.615384615384613</v>
      </c>
      <c r="Q3523" t="str">
        <f t="shared" ref="Q3523:Q3586" si="332">LEFT(N3523,FIND("/",N3523)-1)</f>
        <v>theater</v>
      </c>
      <c r="R3523" t="str">
        <f t="shared" ref="R3523:R3586" si="333">RIGHT($N3523,LEN(N3523)-FIND("/",$N3523))</f>
        <v>plays</v>
      </c>
      <c r="S3523" s="11">
        <f t="shared" ref="S3523:S3586" si="334">((($J3523/60)/60)/24)+DATE(1970,1,1)</f>
        <v>41881.361342592594</v>
      </c>
      <c r="T3523" s="11">
        <f t="shared" ref="T3523:T3586" si="335">((($I3523/60)/60)/24)+DATE(1970,1,1)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330"/>
        <v>100</v>
      </c>
      <c r="P3524" s="8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si="334"/>
        <v>42234.789884259255</v>
      </c>
      <c r="T3524" s="11">
        <f t="shared" si="335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330"/>
        <v>113.65</v>
      </c>
      <c r="P3525" s="8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1">
        <f t="shared" si="334"/>
        <v>42581.397546296299</v>
      </c>
      <c r="T3525" s="11">
        <f t="shared" si="335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330"/>
        <v>101.56</v>
      </c>
      <c r="P3526" s="8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1">
        <f t="shared" si="334"/>
        <v>41880.76357638889</v>
      </c>
      <c r="T3526" s="11">
        <f t="shared" si="335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330"/>
        <v>106</v>
      </c>
      <c r="P3527" s="8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1">
        <f t="shared" si="334"/>
        <v>42214.6956712963</v>
      </c>
      <c r="T3527" s="11">
        <f t="shared" si="335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330"/>
        <v>102</v>
      </c>
      <c r="P3528" s="8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42460.335312499999</v>
      </c>
      <c r="T3528" s="11">
        <f t="shared" si="335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330"/>
        <v>116.91666666666667</v>
      </c>
      <c r="P3529" s="8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1">
        <f t="shared" si="334"/>
        <v>42167.023206018523</v>
      </c>
      <c r="T3529" s="11">
        <f t="shared" si="335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330"/>
        <v>101.15151515151514</v>
      </c>
      <c r="P3530" s="8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1">
        <f t="shared" si="334"/>
        <v>42733.50136574074</v>
      </c>
      <c r="T3530" s="11">
        <f t="shared" si="335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330"/>
        <v>132</v>
      </c>
      <c r="P3531" s="8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1">
        <f t="shared" si="334"/>
        <v>42177.761782407411</v>
      </c>
      <c r="T3531" s="11">
        <f t="shared" si="335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330"/>
        <v>100</v>
      </c>
      <c r="P3532" s="8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42442.623344907406</v>
      </c>
      <c r="T3532" s="11">
        <f t="shared" si="335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330"/>
        <v>128</v>
      </c>
      <c r="P3533" s="8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1">
        <f t="shared" si="334"/>
        <v>42521.654328703706</v>
      </c>
      <c r="T3533" s="11">
        <f t="shared" si="335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330"/>
        <v>118.95833333333334</v>
      </c>
      <c r="P3534" s="8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1">
        <f t="shared" si="334"/>
        <v>41884.599849537037</v>
      </c>
      <c r="T3534" s="11">
        <f t="shared" si="335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330"/>
        <v>126.2</v>
      </c>
      <c r="P3535" s="8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1">
        <f t="shared" si="334"/>
        <v>42289.761192129634</v>
      </c>
      <c r="T3535" s="11">
        <f t="shared" si="335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330"/>
        <v>156.20000000000002</v>
      </c>
      <c r="P3536" s="8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1">
        <f t="shared" si="334"/>
        <v>42243.6252662037</v>
      </c>
      <c r="T3536" s="11">
        <f t="shared" si="335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330"/>
        <v>103.15</v>
      </c>
      <c r="P3537" s="8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1">
        <f t="shared" si="334"/>
        <v>42248.640162037031</v>
      </c>
      <c r="T3537" s="11">
        <f t="shared" si="335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330"/>
        <v>153.33333333333334</v>
      </c>
      <c r="P3538" s="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1">
        <f t="shared" si="334"/>
        <v>42328.727141203708</v>
      </c>
      <c r="T3538" s="11">
        <f t="shared" si="335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330"/>
        <v>180.44444444444446</v>
      </c>
      <c r="P3539" s="8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41923.354351851849</v>
      </c>
      <c r="T3539" s="11">
        <f t="shared" si="335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330"/>
        <v>128.44999999999999</v>
      </c>
      <c r="P3540" s="8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1">
        <f t="shared" si="334"/>
        <v>42571.420601851853</v>
      </c>
      <c r="T3540" s="11">
        <f t="shared" si="335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330"/>
        <v>119.66666666666667</v>
      </c>
      <c r="P3541" s="8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1">
        <f t="shared" si="334"/>
        <v>42600.756041666667</v>
      </c>
      <c r="T3541" s="11">
        <f t="shared" si="335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330"/>
        <v>123</v>
      </c>
      <c r="P3542" s="8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1">
        <f t="shared" si="334"/>
        <v>42517.003368055557</v>
      </c>
      <c r="T3542" s="11">
        <f t="shared" si="335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330"/>
        <v>105</v>
      </c>
      <c r="P3543" s="8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1">
        <f t="shared" si="334"/>
        <v>42222.730034722219</v>
      </c>
      <c r="T3543" s="11">
        <f t="shared" si="335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330"/>
        <v>102.23636363636363</v>
      </c>
      <c r="P3544" s="8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1">
        <f t="shared" si="334"/>
        <v>41829.599791666667</v>
      </c>
      <c r="T3544" s="11">
        <f t="shared" si="335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330"/>
        <v>104.66666666666666</v>
      </c>
      <c r="P3545" s="8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1">
        <f t="shared" si="334"/>
        <v>42150.755312499998</v>
      </c>
      <c r="T3545" s="11">
        <f t="shared" si="335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330"/>
        <v>100</v>
      </c>
      <c r="P3546" s="8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4"/>
        <v>42040.831678240742</v>
      </c>
      <c r="T3546" s="11">
        <f t="shared" si="335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330"/>
        <v>100.4</v>
      </c>
      <c r="P3547" s="8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1">
        <f t="shared" si="334"/>
        <v>42075.807395833333</v>
      </c>
      <c r="T3547" s="11">
        <f t="shared" si="335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330"/>
        <v>102.27272727272727</v>
      </c>
      <c r="P3548" s="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1">
        <f t="shared" si="334"/>
        <v>42073.660694444443</v>
      </c>
      <c r="T3548" s="11">
        <f t="shared" si="335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330"/>
        <v>114.40928571428573</v>
      </c>
      <c r="P3549" s="8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1">
        <f t="shared" si="334"/>
        <v>42480.078715277778</v>
      </c>
      <c r="T3549" s="11">
        <f t="shared" si="335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330"/>
        <v>101.9047619047619</v>
      </c>
      <c r="P3550" s="8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1">
        <f t="shared" si="334"/>
        <v>42411.942291666666</v>
      </c>
      <c r="T3550" s="11">
        <f t="shared" si="335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330"/>
        <v>102</v>
      </c>
      <c r="P3551" s="8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1">
        <f t="shared" si="334"/>
        <v>42223.394363425927</v>
      </c>
      <c r="T3551" s="11">
        <f t="shared" si="335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330"/>
        <v>104.80000000000001</v>
      </c>
      <c r="P3552" s="8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1">
        <f t="shared" si="334"/>
        <v>42462.893495370372</v>
      </c>
      <c r="T3552" s="11">
        <f t="shared" si="335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330"/>
        <v>101.83333333333333</v>
      </c>
      <c r="P3553" s="8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41753.515856481477</v>
      </c>
      <c r="T3553" s="11">
        <f t="shared" si="335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330"/>
        <v>100</v>
      </c>
      <c r="P3554" s="8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41788.587083333332</v>
      </c>
      <c r="T3554" s="11">
        <f t="shared" si="335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330"/>
        <v>106.27272727272728</v>
      </c>
      <c r="P3555" s="8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1">
        <f t="shared" si="334"/>
        <v>42196.028703703705</v>
      </c>
      <c r="T3555" s="11">
        <f t="shared" si="335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330"/>
        <v>113.42219999999999</v>
      </c>
      <c r="P3556" s="8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1">
        <f t="shared" si="334"/>
        <v>42016.050451388888</v>
      </c>
      <c r="T3556" s="11">
        <f t="shared" si="335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330"/>
        <v>100</v>
      </c>
      <c r="P3557" s="8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4"/>
        <v>42661.442060185189</v>
      </c>
      <c r="T3557" s="11">
        <f t="shared" si="335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330"/>
        <v>100.45454545454547</v>
      </c>
      <c r="P3558" s="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41808.649583333332</v>
      </c>
      <c r="T3558" s="11">
        <f t="shared" si="335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330"/>
        <v>100.03599999999999</v>
      </c>
      <c r="P3559" s="8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1">
        <f t="shared" si="334"/>
        <v>41730.276747685188</v>
      </c>
      <c r="T3559" s="11">
        <f t="shared" si="335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330"/>
        <v>144</v>
      </c>
      <c r="P3560" s="8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42139.816840277781</v>
      </c>
      <c r="T3560" s="11">
        <f t="shared" si="335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330"/>
        <v>103.49999999999999</v>
      </c>
      <c r="P3561" s="8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1">
        <f t="shared" si="334"/>
        <v>42194.096157407403</v>
      </c>
      <c r="T3561" s="11">
        <f t="shared" si="335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330"/>
        <v>108.43750000000001</v>
      </c>
      <c r="P3562" s="8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1">
        <f t="shared" si="334"/>
        <v>42115.889652777783</v>
      </c>
      <c r="T3562" s="11">
        <f t="shared" si="335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330"/>
        <v>102.4</v>
      </c>
      <c r="P3563" s="8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1">
        <f t="shared" si="334"/>
        <v>42203.680300925931</v>
      </c>
      <c r="T3563" s="11">
        <f t="shared" si="335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330"/>
        <v>148.88888888888889</v>
      </c>
      <c r="P3564" s="8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1">
        <f t="shared" si="334"/>
        <v>42433.761886574073</v>
      </c>
      <c r="T3564" s="11">
        <f t="shared" si="335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330"/>
        <v>105.49000000000002</v>
      </c>
      <c r="P3565" s="8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1">
        <f t="shared" si="334"/>
        <v>42555.671944444446</v>
      </c>
      <c r="T3565" s="11">
        <f t="shared" si="335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330"/>
        <v>100.49999999999999</v>
      </c>
      <c r="P3566" s="8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1">
        <f t="shared" si="334"/>
        <v>42236.623252314821</v>
      </c>
      <c r="T3566" s="11">
        <f t="shared" si="335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330"/>
        <v>130.55555555555557</v>
      </c>
      <c r="P3567" s="8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1">
        <f t="shared" si="334"/>
        <v>41974.743148148147</v>
      </c>
      <c r="T3567" s="11">
        <f t="shared" si="335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330"/>
        <v>104.75000000000001</v>
      </c>
      <c r="P3568" s="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1">
        <f t="shared" si="334"/>
        <v>41997.507905092592</v>
      </c>
      <c r="T3568" s="11">
        <f t="shared" si="335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330"/>
        <v>108.80000000000001</v>
      </c>
      <c r="P3569" s="8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1">
        <f t="shared" si="334"/>
        <v>42135.810694444444</v>
      </c>
      <c r="T3569" s="11">
        <f t="shared" si="335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330"/>
        <v>111.00000000000001</v>
      </c>
      <c r="P3570" s="8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1">
        <f t="shared" si="334"/>
        <v>41869.740671296298</v>
      </c>
      <c r="T3570" s="11">
        <f t="shared" si="335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330"/>
        <v>100.47999999999999</v>
      </c>
      <c r="P3571" s="8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1">
        <f t="shared" si="334"/>
        <v>41982.688611111109</v>
      </c>
      <c r="T3571" s="11">
        <f t="shared" si="335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330"/>
        <v>114.35</v>
      </c>
      <c r="P3572" s="8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1">
        <f t="shared" si="334"/>
        <v>41976.331979166673</v>
      </c>
      <c r="T3572" s="11">
        <f t="shared" si="335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330"/>
        <v>122.06666666666666</v>
      </c>
      <c r="P3573" s="8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41912.858946759261</v>
      </c>
      <c r="T3573" s="11">
        <f t="shared" si="335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330"/>
        <v>100</v>
      </c>
      <c r="P3574" s="8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4"/>
        <v>42146.570393518516</v>
      </c>
      <c r="T3574" s="11">
        <f t="shared" si="335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330"/>
        <v>102.8</v>
      </c>
      <c r="P3575" s="8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41921.375532407408</v>
      </c>
      <c r="T3575" s="11">
        <f t="shared" si="335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330"/>
        <v>106.12068965517241</v>
      </c>
      <c r="P3576" s="8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1">
        <f t="shared" si="334"/>
        <v>41926.942685185182</v>
      </c>
      <c r="T3576" s="11">
        <f t="shared" si="335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330"/>
        <v>101.33000000000001</v>
      </c>
      <c r="P3577" s="8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1">
        <f t="shared" si="334"/>
        <v>42561.783877314811</v>
      </c>
      <c r="T3577" s="11">
        <f t="shared" si="335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330"/>
        <v>100</v>
      </c>
      <c r="P3578" s="8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42649.54923611111</v>
      </c>
      <c r="T3578" s="11">
        <f t="shared" si="335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330"/>
        <v>130</v>
      </c>
      <c r="P3579" s="8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1">
        <f t="shared" si="334"/>
        <v>42093.786840277782</v>
      </c>
      <c r="T3579" s="11">
        <f t="shared" si="335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330"/>
        <v>100.01333333333334</v>
      </c>
      <c r="P3580" s="8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1">
        <f t="shared" si="334"/>
        <v>42460.733530092592</v>
      </c>
      <c r="T3580" s="11">
        <f t="shared" si="335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330"/>
        <v>100</v>
      </c>
      <c r="P3581" s="8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4"/>
        <v>42430.762222222227</v>
      </c>
      <c r="T3581" s="11">
        <f t="shared" si="335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330"/>
        <v>113.88888888888889</v>
      </c>
      <c r="P3582" s="8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1">
        <f t="shared" si="334"/>
        <v>42026.176180555558</v>
      </c>
      <c r="T3582" s="11">
        <f t="shared" si="335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330"/>
        <v>100</v>
      </c>
      <c r="P3583" s="8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4"/>
        <v>41836.471180555556</v>
      </c>
      <c r="T3583" s="11">
        <f t="shared" si="335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330"/>
        <v>287</v>
      </c>
      <c r="P3584" s="8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1">
        <f t="shared" si="334"/>
        <v>42451.095856481479</v>
      </c>
      <c r="T3584" s="11">
        <f t="shared" si="335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330"/>
        <v>108.5</v>
      </c>
      <c r="P3585" s="8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1">
        <f t="shared" si="334"/>
        <v>42418.425983796296</v>
      </c>
      <c r="T3585" s="11">
        <f t="shared" si="335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330"/>
        <v>115.5</v>
      </c>
      <c r="P3586" s="8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1">
        <f t="shared" si="334"/>
        <v>42168.316481481481</v>
      </c>
      <c r="T3586" s="11">
        <f t="shared" si="335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336">E3587/D3587*100</f>
        <v>119.11764705882352</v>
      </c>
      <c r="P3587" s="8">
        <f t="shared" ref="P3587:P3650" si="337">E3587/L3587</f>
        <v>176.08695652173913</v>
      </c>
      <c r="Q3587" t="str">
        <f t="shared" ref="Q3587:Q3650" si="338">LEFT(N3587,FIND("/",N3587)-1)</f>
        <v>theater</v>
      </c>
      <c r="R3587" t="str">
        <f t="shared" ref="R3587:R3650" si="339">RIGHT($N3587,LEN(N3587)-FIND("/",$N3587))</f>
        <v>plays</v>
      </c>
      <c r="S3587" s="11">
        <f t="shared" ref="S3587:S3650" si="340">((($J3587/60)/60)/24)+DATE(1970,1,1)</f>
        <v>41964.716319444444</v>
      </c>
      <c r="T3587" s="11">
        <f t="shared" ref="T3587:T3650" si="341">((($I3587/60)/60)/24)+DATE(1970,1,1)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336"/>
        <v>109.42666666666668</v>
      </c>
      <c r="P3588" s="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1">
        <f t="shared" si="340"/>
        <v>42576.697569444441</v>
      </c>
      <c r="T3588" s="11">
        <f t="shared" si="341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336"/>
        <v>126.6</v>
      </c>
      <c r="P3589" s="8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1">
        <f t="shared" si="340"/>
        <v>42503.539976851855</v>
      </c>
      <c r="T3589" s="11">
        <f t="shared" si="341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336"/>
        <v>100.49999999999999</v>
      </c>
      <c r="P3590" s="8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1">
        <f t="shared" si="340"/>
        <v>42101.828819444447</v>
      </c>
      <c r="T3590" s="11">
        <f t="shared" si="341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336"/>
        <v>127.49999999999999</v>
      </c>
      <c r="P3591" s="8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1">
        <f t="shared" si="340"/>
        <v>42125.647534722222</v>
      </c>
      <c r="T3591" s="11">
        <f t="shared" si="341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336"/>
        <v>100.05999999999999</v>
      </c>
      <c r="P3592" s="8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1">
        <f t="shared" si="340"/>
        <v>41902.333726851852</v>
      </c>
      <c r="T3592" s="11">
        <f t="shared" si="341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336"/>
        <v>175</v>
      </c>
      <c r="P3593" s="8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1">
        <f t="shared" si="340"/>
        <v>42003.948425925926</v>
      </c>
      <c r="T3593" s="11">
        <f t="shared" si="341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336"/>
        <v>127.25</v>
      </c>
      <c r="P3594" s="8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1">
        <f t="shared" si="340"/>
        <v>41988.829942129625</v>
      </c>
      <c r="T3594" s="11">
        <f t="shared" si="341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336"/>
        <v>110.63333333333334</v>
      </c>
      <c r="P3595" s="8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1">
        <f t="shared" si="340"/>
        <v>41974.898599537039</v>
      </c>
      <c r="T3595" s="11">
        <f t="shared" si="341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336"/>
        <v>125.93749999999999</v>
      </c>
      <c r="P3596" s="8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1">
        <f t="shared" si="340"/>
        <v>42592.066921296297</v>
      </c>
      <c r="T3596" s="11">
        <f t="shared" si="341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336"/>
        <v>118.5</v>
      </c>
      <c r="P3597" s="8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1">
        <f t="shared" si="340"/>
        <v>42050.008368055554</v>
      </c>
      <c r="T3597" s="11">
        <f t="shared" si="341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336"/>
        <v>107.72727272727273</v>
      </c>
      <c r="P3598" s="8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41856.715069444443</v>
      </c>
      <c r="T3598" s="11">
        <f t="shared" si="341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336"/>
        <v>102.60000000000001</v>
      </c>
      <c r="P3599" s="8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1">
        <f t="shared" si="340"/>
        <v>42417.585532407407</v>
      </c>
      <c r="T3599" s="11">
        <f t="shared" si="341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336"/>
        <v>110.1</v>
      </c>
      <c r="P3600" s="8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1">
        <f t="shared" si="340"/>
        <v>41866.79886574074</v>
      </c>
      <c r="T3600" s="11">
        <f t="shared" si="341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336"/>
        <v>202</v>
      </c>
      <c r="P3601" s="8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1">
        <f t="shared" si="340"/>
        <v>42220.79487268519</v>
      </c>
      <c r="T3601" s="11">
        <f t="shared" si="341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336"/>
        <v>130</v>
      </c>
      <c r="P3602" s="8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42628.849120370374</v>
      </c>
      <c r="T3602" s="11">
        <f t="shared" si="341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336"/>
        <v>104.35000000000001</v>
      </c>
      <c r="P3603" s="8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1">
        <f t="shared" si="340"/>
        <v>41990.99863425926</v>
      </c>
      <c r="T3603" s="11">
        <f t="shared" si="341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336"/>
        <v>100.05</v>
      </c>
      <c r="P3604" s="8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1">
        <f t="shared" si="340"/>
        <v>42447.894432870366</v>
      </c>
      <c r="T3604" s="11">
        <f t="shared" si="341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336"/>
        <v>170.66666666666669</v>
      </c>
      <c r="P3605" s="8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1">
        <f t="shared" si="340"/>
        <v>42283.864351851851</v>
      </c>
      <c r="T3605" s="11">
        <f t="shared" si="341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336"/>
        <v>112.83333333333334</v>
      </c>
      <c r="P3606" s="8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1">
        <f t="shared" si="340"/>
        <v>42483.015694444446</v>
      </c>
      <c r="T3606" s="11">
        <f t="shared" si="341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336"/>
        <v>184</v>
      </c>
      <c r="P3607" s="8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1">
        <f t="shared" si="340"/>
        <v>42383.793124999997</v>
      </c>
      <c r="T3607" s="11">
        <f t="shared" si="341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336"/>
        <v>130.26666666666665</v>
      </c>
      <c r="P3608" s="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1">
        <f t="shared" si="340"/>
        <v>42566.604826388888</v>
      </c>
      <c r="T3608" s="11">
        <f t="shared" si="341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336"/>
        <v>105.45454545454544</v>
      </c>
      <c r="P3609" s="8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42338.963912037041</v>
      </c>
      <c r="T3609" s="11">
        <f t="shared" si="341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336"/>
        <v>100</v>
      </c>
      <c r="P3610" s="8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42506.709375000006</v>
      </c>
      <c r="T3610" s="11">
        <f t="shared" si="341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336"/>
        <v>153.31632653061226</v>
      </c>
      <c r="P3611" s="8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1">
        <f t="shared" si="340"/>
        <v>42429.991724537031</v>
      </c>
      <c r="T3611" s="11">
        <f t="shared" si="341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336"/>
        <v>162.30000000000001</v>
      </c>
      <c r="P3612" s="8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1">
        <f t="shared" si="340"/>
        <v>42203.432129629626</v>
      </c>
      <c r="T3612" s="11">
        <f t="shared" si="341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336"/>
        <v>136</v>
      </c>
      <c r="P3613" s="8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1">
        <f t="shared" si="340"/>
        <v>42072.370381944449</v>
      </c>
      <c r="T3613" s="11">
        <f t="shared" si="341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336"/>
        <v>144.4</v>
      </c>
      <c r="P3614" s="8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41789.726979166669</v>
      </c>
      <c r="T3614" s="11">
        <f t="shared" si="341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336"/>
        <v>100</v>
      </c>
      <c r="P3615" s="8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41788.58997685185</v>
      </c>
      <c r="T3615" s="11">
        <f t="shared" si="341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336"/>
        <v>100.8</v>
      </c>
      <c r="P3616" s="8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1">
        <f t="shared" si="340"/>
        <v>42144.041851851856</v>
      </c>
      <c r="T3616" s="11">
        <f t="shared" si="341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336"/>
        <v>106.80000000000001</v>
      </c>
      <c r="P3617" s="8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1">
        <f t="shared" si="340"/>
        <v>42318.593703703707</v>
      </c>
      <c r="T3617" s="11">
        <f t="shared" si="341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336"/>
        <v>124.8</v>
      </c>
      <c r="P3618" s="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1">
        <f t="shared" si="340"/>
        <v>42052.949814814812</v>
      </c>
      <c r="T3618" s="11">
        <f t="shared" si="341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336"/>
        <v>118.91891891891892</v>
      </c>
      <c r="P3619" s="8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1">
        <f t="shared" si="340"/>
        <v>42779.610289351855</v>
      </c>
      <c r="T3619" s="11">
        <f t="shared" si="341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336"/>
        <v>101</v>
      </c>
      <c r="P3620" s="8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1">
        <f t="shared" si="340"/>
        <v>42128.627893518518</v>
      </c>
      <c r="T3620" s="11">
        <f t="shared" si="341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336"/>
        <v>112.99999999999999</v>
      </c>
      <c r="P3621" s="8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1">
        <f t="shared" si="340"/>
        <v>42661.132245370376</v>
      </c>
      <c r="T3621" s="11">
        <f t="shared" si="341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336"/>
        <v>105.19047619047619</v>
      </c>
      <c r="P3622" s="8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1">
        <f t="shared" si="340"/>
        <v>42037.938206018516</v>
      </c>
      <c r="T3622" s="11">
        <f t="shared" si="341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336"/>
        <v>109.73333333333332</v>
      </c>
      <c r="P3623" s="8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1">
        <f t="shared" si="340"/>
        <v>42619.935694444444</v>
      </c>
      <c r="T3623" s="11">
        <f t="shared" si="341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336"/>
        <v>100.099</v>
      </c>
      <c r="P3624" s="8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1">
        <f t="shared" si="340"/>
        <v>41877.221886574072</v>
      </c>
      <c r="T3624" s="11">
        <f t="shared" si="341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336"/>
        <v>120</v>
      </c>
      <c r="P3625" s="8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1">
        <f t="shared" si="340"/>
        <v>41828.736921296295</v>
      </c>
      <c r="T3625" s="11">
        <f t="shared" si="341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336"/>
        <v>104.93333333333332</v>
      </c>
      <c r="P3626" s="8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1">
        <f t="shared" si="340"/>
        <v>42545.774189814809</v>
      </c>
      <c r="T3626" s="11">
        <f t="shared" si="341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336"/>
        <v>102.66666666666666</v>
      </c>
      <c r="P3627" s="8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1">
        <f t="shared" si="340"/>
        <v>42157.652511574073</v>
      </c>
      <c r="T3627" s="11">
        <f t="shared" si="341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336"/>
        <v>101.82500000000002</v>
      </c>
      <c r="P3628" s="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1">
        <f t="shared" si="340"/>
        <v>41846.667326388888</v>
      </c>
      <c r="T3628" s="11">
        <f t="shared" si="341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336"/>
        <v>100</v>
      </c>
      <c r="P3629" s="8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0"/>
        <v>42460.741747685184</v>
      </c>
      <c r="T3629" s="11">
        <f t="shared" si="341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336"/>
        <v>0</v>
      </c>
      <c r="P3630" s="8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1">
        <f t="shared" si="340"/>
        <v>42291.833287037036</v>
      </c>
      <c r="T3630" s="11">
        <f t="shared" si="341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336"/>
        <v>1.9999999999999998E-4</v>
      </c>
      <c r="P3631" s="8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42437.094490740739</v>
      </c>
      <c r="T3631" s="11">
        <f t="shared" si="341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336"/>
        <v>3.3333333333333333E-2</v>
      </c>
      <c r="P3632" s="8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41942.84710648148</v>
      </c>
      <c r="T3632" s="11">
        <f t="shared" si="341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336"/>
        <v>51.023391812865491</v>
      </c>
      <c r="P3633" s="8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41880.753437499996</v>
      </c>
      <c r="T3633" s="11">
        <f t="shared" si="341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336"/>
        <v>20</v>
      </c>
      <c r="P3634" s="8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41946.936909722222</v>
      </c>
      <c r="T3634" s="11">
        <f t="shared" si="341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336"/>
        <v>35.24</v>
      </c>
      <c r="P3635" s="8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42649.623460648145</v>
      </c>
      <c r="T3635" s="11">
        <f t="shared" si="341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336"/>
        <v>4.246666666666667</v>
      </c>
      <c r="P3636" s="8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42701.166365740741</v>
      </c>
      <c r="T3636" s="11">
        <f t="shared" si="341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336"/>
        <v>36.457142857142856</v>
      </c>
      <c r="P3637" s="8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42450.88282407407</v>
      </c>
      <c r="T3637" s="11">
        <f t="shared" si="341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336"/>
        <v>0</v>
      </c>
      <c r="P3638" s="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42226.694780092599</v>
      </c>
      <c r="T3638" s="11">
        <f t="shared" si="341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336"/>
        <v>30.866666666666664</v>
      </c>
      <c r="P3639" s="8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1">
        <f t="shared" si="340"/>
        <v>41975.700636574074</v>
      </c>
      <c r="T3639" s="11">
        <f t="shared" si="341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336"/>
        <v>6.5454545454545459</v>
      </c>
      <c r="P3640" s="8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42053.672824074078</v>
      </c>
      <c r="T3640" s="11">
        <f t="shared" si="341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336"/>
        <v>4.0000000000000001E-3</v>
      </c>
      <c r="P3641" s="8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42590.677152777775</v>
      </c>
      <c r="T3641" s="11">
        <f t="shared" si="341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336"/>
        <v>5.5</v>
      </c>
      <c r="P3642" s="8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42104.781597222223</v>
      </c>
      <c r="T3642" s="11">
        <f t="shared" si="341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336"/>
        <v>0</v>
      </c>
      <c r="P3643" s="8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1">
        <f t="shared" si="340"/>
        <v>41899.627071759263</v>
      </c>
      <c r="T3643" s="11">
        <f t="shared" si="341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336"/>
        <v>2.1428571428571428</v>
      </c>
      <c r="P3644" s="8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42297.816284722227</v>
      </c>
      <c r="T3644" s="11">
        <f t="shared" si="341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336"/>
        <v>0</v>
      </c>
      <c r="P3645" s="8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1">
        <f t="shared" si="340"/>
        <v>42285.143969907411</v>
      </c>
      <c r="T3645" s="11">
        <f t="shared" si="341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336"/>
        <v>16.420000000000002</v>
      </c>
      <c r="P3646" s="8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42409.241747685184</v>
      </c>
      <c r="T3646" s="11">
        <f t="shared" si="341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336"/>
        <v>0.1</v>
      </c>
      <c r="P3647" s="8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42665.970347222217</v>
      </c>
      <c r="T3647" s="11">
        <f t="shared" si="341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336"/>
        <v>4.8099999999999996</v>
      </c>
      <c r="P3648" s="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42140.421319444446</v>
      </c>
      <c r="T3648" s="11">
        <f t="shared" si="341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336"/>
        <v>6</v>
      </c>
      <c r="P3649" s="8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42598.749155092592</v>
      </c>
      <c r="T3649" s="11">
        <f t="shared" si="341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336"/>
        <v>100.38249999999999</v>
      </c>
      <c r="P3650" s="8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1">
        <f t="shared" si="340"/>
        <v>41887.292187500003</v>
      </c>
      <c r="T3650" s="11">
        <f t="shared" si="341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342">E3651/D3651*100</f>
        <v>104</v>
      </c>
      <c r="P3651" s="8">
        <f t="shared" ref="P3651:P3714" si="343">E3651/L3651</f>
        <v>97.5</v>
      </c>
      <c r="Q3651" t="str">
        <f t="shared" ref="Q3651:Q3714" si="344">LEFT(N3651,FIND("/",N3651)-1)</f>
        <v>theater</v>
      </c>
      <c r="R3651" t="str">
        <f t="shared" ref="R3651:R3714" si="345">RIGHT($N3651,LEN(N3651)-FIND("/",$N3651))</f>
        <v>plays</v>
      </c>
      <c r="S3651" s="11">
        <f t="shared" ref="S3651:S3714" si="346">((($J3651/60)/60)/24)+DATE(1970,1,1)</f>
        <v>41780.712893518517</v>
      </c>
      <c r="T3651" s="11">
        <f t="shared" ref="T3651:T3714" si="347">((($I3651/60)/60)/24)+DATE(1970,1,1)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342"/>
        <v>100</v>
      </c>
      <c r="P3652" s="8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si="346"/>
        <v>42381.478981481487</v>
      </c>
      <c r="T3652" s="11">
        <f t="shared" si="347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342"/>
        <v>104</v>
      </c>
      <c r="P3653" s="8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1">
        <f t="shared" si="346"/>
        <v>41828.646319444444</v>
      </c>
      <c r="T3653" s="11">
        <f t="shared" si="347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342"/>
        <v>250.66666666666669</v>
      </c>
      <c r="P3654" s="8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1">
        <f t="shared" si="346"/>
        <v>42596.644699074073</v>
      </c>
      <c r="T3654" s="11">
        <f t="shared" si="347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342"/>
        <v>100.49999999999999</v>
      </c>
      <c r="P3655" s="8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1">
        <f t="shared" si="346"/>
        <v>42191.363506944443</v>
      </c>
      <c r="T3655" s="11">
        <f t="shared" si="347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342"/>
        <v>174.4</v>
      </c>
      <c r="P3656" s="8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1">
        <f t="shared" si="346"/>
        <v>42440.416504629626</v>
      </c>
      <c r="T3656" s="11">
        <f t="shared" si="347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342"/>
        <v>116.26</v>
      </c>
      <c r="P3657" s="8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1">
        <f t="shared" si="346"/>
        <v>42173.803217592591</v>
      </c>
      <c r="T3657" s="11">
        <f t="shared" si="347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342"/>
        <v>105.82000000000001</v>
      </c>
      <c r="P3658" s="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1">
        <f t="shared" si="346"/>
        <v>42737.910138888896</v>
      </c>
      <c r="T3658" s="11">
        <f t="shared" si="347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342"/>
        <v>110.75</v>
      </c>
      <c r="P3659" s="8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42499.629849537043</v>
      </c>
      <c r="T3659" s="11">
        <f t="shared" si="347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342"/>
        <v>100.66666666666666</v>
      </c>
      <c r="P3660" s="8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41775.858564814815</v>
      </c>
      <c r="T3660" s="11">
        <f t="shared" si="347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342"/>
        <v>102.03333333333333</v>
      </c>
      <c r="P3661" s="8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1">
        <f t="shared" si="346"/>
        <v>42055.277199074073</v>
      </c>
      <c r="T3661" s="11">
        <f t="shared" si="347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342"/>
        <v>100</v>
      </c>
      <c r="P3662" s="8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6"/>
        <v>41971.881076388891</v>
      </c>
      <c r="T3662" s="11">
        <f t="shared" si="347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342"/>
        <v>111.00000000000001</v>
      </c>
      <c r="P3663" s="8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42447.896666666667</v>
      </c>
      <c r="T3663" s="11">
        <f t="shared" si="347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342"/>
        <v>101.42500000000001</v>
      </c>
      <c r="P3664" s="8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42064.220069444447</v>
      </c>
      <c r="T3664" s="11">
        <f t="shared" si="347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342"/>
        <v>104</v>
      </c>
      <c r="P3665" s="8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42665.451736111107</v>
      </c>
      <c r="T3665" s="11">
        <f t="shared" si="347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342"/>
        <v>109.375</v>
      </c>
      <c r="P3666" s="8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1">
        <f t="shared" si="346"/>
        <v>42523.248715277776</v>
      </c>
      <c r="T3666" s="11">
        <f t="shared" si="347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342"/>
        <v>115.16129032258064</v>
      </c>
      <c r="P3667" s="8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42294.808124999996</v>
      </c>
      <c r="T3667" s="11">
        <f t="shared" si="347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342"/>
        <v>100</v>
      </c>
      <c r="P3668" s="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6"/>
        <v>41822.90488425926</v>
      </c>
      <c r="T3668" s="11">
        <f t="shared" si="347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342"/>
        <v>103.17033333333335</v>
      </c>
      <c r="P3669" s="8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1">
        <f t="shared" si="346"/>
        <v>42173.970127314817</v>
      </c>
      <c r="T3669" s="11">
        <f t="shared" si="347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342"/>
        <v>103.49999999999999</v>
      </c>
      <c r="P3670" s="8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1">
        <f t="shared" si="346"/>
        <v>42185.556157407409</v>
      </c>
      <c r="T3670" s="11">
        <f t="shared" si="347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342"/>
        <v>138.19999999999999</v>
      </c>
      <c r="P3671" s="8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1">
        <f t="shared" si="346"/>
        <v>42136.675196759257</v>
      </c>
      <c r="T3671" s="11">
        <f t="shared" si="347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342"/>
        <v>109.54545454545455</v>
      </c>
      <c r="P3672" s="8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1">
        <f t="shared" si="346"/>
        <v>42142.514016203699</v>
      </c>
      <c r="T3672" s="11">
        <f t="shared" si="347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342"/>
        <v>100.85714285714286</v>
      </c>
      <c r="P3673" s="8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41820.62809027778</v>
      </c>
      <c r="T3673" s="11">
        <f t="shared" si="347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342"/>
        <v>101.53333333333335</v>
      </c>
      <c r="P3674" s="8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1">
        <f t="shared" si="346"/>
        <v>41878.946574074071</v>
      </c>
      <c r="T3674" s="11">
        <f t="shared" si="347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342"/>
        <v>113.625</v>
      </c>
      <c r="P3675" s="8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1">
        <f t="shared" si="346"/>
        <v>41914.295104166667</v>
      </c>
      <c r="T3675" s="11">
        <f t="shared" si="347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342"/>
        <v>100</v>
      </c>
      <c r="P3676" s="8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6"/>
        <v>42556.873020833329</v>
      </c>
      <c r="T3676" s="11">
        <f t="shared" si="347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342"/>
        <v>140</v>
      </c>
      <c r="P3677" s="8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1">
        <f t="shared" si="346"/>
        <v>42493.597013888888</v>
      </c>
      <c r="T3677" s="11">
        <f t="shared" si="347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342"/>
        <v>128.75</v>
      </c>
      <c r="P3678" s="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1">
        <f t="shared" si="346"/>
        <v>41876.815787037034</v>
      </c>
      <c r="T3678" s="11">
        <f t="shared" si="347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342"/>
        <v>102.90416666666667</v>
      </c>
      <c r="P3679" s="8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1">
        <f t="shared" si="346"/>
        <v>41802.574282407404</v>
      </c>
      <c r="T3679" s="11">
        <f t="shared" si="347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342"/>
        <v>102.49999999999999</v>
      </c>
      <c r="P3680" s="8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1">
        <f t="shared" si="346"/>
        <v>42120.531226851846</v>
      </c>
      <c r="T3680" s="11">
        <f t="shared" si="347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342"/>
        <v>110.1</v>
      </c>
      <c r="P3681" s="8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41786.761354166665</v>
      </c>
      <c r="T3681" s="11">
        <f t="shared" si="347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342"/>
        <v>112.76666666666667</v>
      </c>
      <c r="P3682" s="8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42627.454097222217</v>
      </c>
      <c r="T3682" s="11">
        <f t="shared" si="347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342"/>
        <v>111.9</v>
      </c>
      <c r="P3683" s="8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1">
        <f t="shared" si="346"/>
        <v>42374.651504629626</v>
      </c>
      <c r="T3683" s="11">
        <f t="shared" si="347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342"/>
        <v>139.19999999999999</v>
      </c>
      <c r="P3684" s="8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1">
        <f t="shared" si="346"/>
        <v>41772.685393518521</v>
      </c>
      <c r="T3684" s="11">
        <f t="shared" si="347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342"/>
        <v>110.85714285714286</v>
      </c>
      <c r="P3685" s="8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1">
        <f t="shared" si="346"/>
        <v>42633.116851851853</v>
      </c>
      <c r="T3685" s="11">
        <f t="shared" si="347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342"/>
        <v>139.06666666666666</v>
      </c>
      <c r="P3686" s="8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1">
        <f t="shared" si="346"/>
        <v>42219.180393518516</v>
      </c>
      <c r="T3686" s="11">
        <f t="shared" si="347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342"/>
        <v>105.69999999999999</v>
      </c>
      <c r="P3687" s="8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1">
        <f t="shared" si="346"/>
        <v>41753.593275462961</v>
      </c>
      <c r="T3687" s="11">
        <f t="shared" si="347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342"/>
        <v>101.42857142857142</v>
      </c>
      <c r="P3688" s="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1">
        <f t="shared" si="346"/>
        <v>42230.662731481483</v>
      </c>
      <c r="T3688" s="11">
        <f t="shared" si="347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342"/>
        <v>100.245</v>
      </c>
      <c r="P3689" s="8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41787.218229166669</v>
      </c>
      <c r="T3689" s="11">
        <f t="shared" si="347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342"/>
        <v>109.16666666666666</v>
      </c>
      <c r="P3690" s="8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1">
        <f t="shared" si="346"/>
        <v>41829.787083333329</v>
      </c>
      <c r="T3690" s="11">
        <f t="shared" si="347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342"/>
        <v>118.33333333333333</v>
      </c>
      <c r="P3691" s="8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1">
        <f t="shared" si="346"/>
        <v>42147.826840277776</v>
      </c>
      <c r="T3691" s="11">
        <f t="shared" si="347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342"/>
        <v>120</v>
      </c>
      <c r="P3692" s="8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1">
        <f t="shared" si="346"/>
        <v>41940.598182870373</v>
      </c>
      <c r="T3692" s="11">
        <f t="shared" si="347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342"/>
        <v>127.96000000000001</v>
      </c>
      <c r="P3693" s="8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1">
        <f t="shared" si="346"/>
        <v>42020.700567129628</v>
      </c>
      <c r="T3693" s="11">
        <f t="shared" si="347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342"/>
        <v>126</v>
      </c>
      <c r="P3694" s="8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1">
        <f t="shared" si="346"/>
        <v>41891.96503472222</v>
      </c>
      <c r="T3694" s="11">
        <f t="shared" si="347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342"/>
        <v>129.12912912912913</v>
      </c>
      <c r="P3695" s="8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1">
        <f t="shared" si="346"/>
        <v>42309.191307870366</v>
      </c>
      <c r="T3695" s="11">
        <f t="shared" si="347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342"/>
        <v>107.42857142857143</v>
      </c>
      <c r="P3696" s="8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1">
        <f t="shared" si="346"/>
        <v>42490.133877314816</v>
      </c>
      <c r="T3696" s="11">
        <f t="shared" si="347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342"/>
        <v>100.125</v>
      </c>
      <c r="P3697" s="8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1">
        <f t="shared" si="346"/>
        <v>41995.870486111111</v>
      </c>
      <c r="T3697" s="11">
        <f t="shared" si="347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342"/>
        <v>155</v>
      </c>
      <c r="P3698" s="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1">
        <f t="shared" si="346"/>
        <v>41988.617083333331</v>
      </c>
      <c r="T3698" s="11">
        <f t="shared" si="347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342"/>
        <v>108</v>
      </c>
      <c r="P3699" s="8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42479.465833333335</v>
      </c>
      <c r="T3699" s="11">
        <f t="shared" si="347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342"/>
        <v>110.52</v>
      </c>
      <c r="P3700" s="8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1">
        <f t="shared" si="346"/>
        <v>42401.806562500002</v>
      </c>
      <c r="T3700" s="11">
        <f t="shared" si="347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342"/>
        <v>100.8</v>
      </c>
      <c r="P3701" s="8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41897.602037037039</v>
      </c>
      <c r="T3701" s="11">
        <f t="shared" si="347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342"/>
        <v>121.2</v>
      </c>
      <c r="P3702" s="8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1">
        <f t="shared" si="346"/>
        <v>41882.585648148146</v>
      </c>
      <c r="T3702" s="11">
        <f t="shared" si="347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342"/>
        <v>100.33333333333334</v>
      </c>
      <c r="P3703" s="8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1">
        <f t="shared" si="346"/>
        <v>42129.541585648149</v>
      </c>
      <c r="T3703" s="11">
        <f t="shared" si="347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342"/>
        <v>109.16666666666666</v>
      </c>
      <c r="P3704" s="8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1">
        <f t="shared" si="346"/>
        <v>42524.53800925926</v>
      </c>
      <c r="T3704" s="11">
        <f t="shared" si="347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342"/>
        <v>123.42857142857142</v>
      </c>
      <c r="P3705" s="8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42556.504490740743</v>
      </c>
      <c r="T3705" s="11">
        <f t="shared" si="347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342"/>
        <v>136.33666666666667</v>
      </c>
      <c r="P3706" s="8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1">
        <f t="shared" si="346"/>
        <v>42461.689745370371</v>
      </c>
      <c r="T3706" s="11">
        <f t="shared" si="347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342"/>
        <v>103.46657233816768</v>
      </c>
      <c r="P3707" s="8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1">
        <f t="shared" si="346"/>
        <v>41792.542986111112</v>
      </c>
      <c r="T3707" s="11">
        <f t="shared" si="347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342"/>
        <v>121.33333333333334</v>
      </c>
      <c r="P3708" s="8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41879.913761574076</v>
      </c>
      <c r="T3708" s="11">
        <f t="shared" si="347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342"/>
        <v>186</v>
      </c>
      <c r="P3709" s="8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1">
        <f t="shared" si="346"/>
        <v>42552.048356481479</v>
      </c>
      <c r="T3709" s="11">
        <f t="shared" si="347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342"/>
        <v>300</v>
      </c>
      <c r="P3710" s="8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1">
        <f t="shared" si="346"/>
        <v>41810.142199074071</v>
      </c>
      <c r="T3710" s="11">
        <f t="shared" si="347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342"/>
        <v>108.25</v>
      </c>
      <c r="P3711" s="8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1">
        <f t="shared" si="346"/>
        <v>41785.707708333335</v>
      </c>
      <c r="T3711" s="11">
        <f t="shared" si="347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342"/>
        <v>141.15384615384616</v>
      </c>
      <c r="P3712" s="8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1">
        <f t="shared" si="346"/>
        <v>42072.576249999998</v>
      </c>
      <c r="T3712" s="11">
        <f t="shared" si="347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342"/>
        <v>113.99999999999999</v>
      </c>
      <c r="P3713" s="8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1">
        <f t="shared" si="346"/>
        <v>41779.724224537036</v>
      </c>
      <c r="T3713" s="11">
        <f t="shared" si="347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342"/>
        <v>153.73333333333335</v>
      </c>
      <c r="P3714" s="8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1">
        <f t="shared" si="346"/>
        <v>42134.172071759262</v>
      </c>
      <c r="T3714" s="11">
        <f t="shared" si="347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348">E3715/D3715*100</f>
        <v>101.49999999999999</v>
      </c>
      <c r="P3715" s="8">
        <f t="shared" ref="P3715:P3778" si="349">E3715/L3715</f>
        <v>106.84210526315789</v>
      </c>
      <c r="Q3715" t="str">
        <f t="shared" ref="Q3715:Q3778" si="350">LEFT(N3715,FIND("/",N3715)-1)</f>
        <v>theater</v>
      </c>
      <c r="R3715" t="str">
        <f t="shared" ref="R3715:R3778" si="351">RIGHT($N3715,LEN(N3715)-FIND("/",$N3715))</f>
        <v>plays</v>
      </c>
      <c r="S3715" s="11">
        <f t="shared" ref="S3715:S3778" si="352">((($J3715/60)/60)/24)+DATE(1970,1,1)</f>
        <v>42505.738032407404</v>
      </c>
      <c r="T3715" s="11">
        <f t="shared" ref="T3715:T3778" si="353">((($I3715/60)/60)/24)+DATE(1970,1,1)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348"/>
        <v>102.35000000000001</v>
      </c>
      <c r="P3716" s="8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1">
        <f t="shared" si="352"/>
        <v>42118.556331018524</v>
      </c>
      <c r="T3716" s="11">
        <f t="shared" si="353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348"/>
        <v>102.57142857142858</v>
      </c>
      <c r="P3717" s="8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42036.995590277773</v>
      </c>
      <c r="T3717" s="11">
        <f t="shared" si="353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348"/>
        <v>155.75</v>
      </c>
      <c r="P3718" s="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1">
        <f t="shared" si="352"/>
        <v>42360.887835648144</v>
      </c>
      <c r="T3718" s="11">
        <f t="shared" si="353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348"/>
        <v>100.75</v>
      </c>
      <c r="P3719" s="8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42102.866307870368</v>
      </c>
      <c r="T3719" s="11">
        <f t="shared" si="353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348"/>
        <v>239.4</v>
      </c>
      <c r="P3720" s="8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1">
        <f t="shared" si="352"/>
        <v>42032.716145833328</v>
      </c>
      <c r="T3720" s="11">
        <f t="shared" si="353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348"/>
        <v>210</v>
      </c>
      <c r="P3721" s="8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42147.729930555557</v>
      </c>
      <c r="T3721" s="11">
        <f t="shared" si="353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348"/>
        <v>104.51515151515152</v>
      </c>
      <c r="P3722" s="8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1">
        <f t="shared" si="352"/>
        <v>42165.993125000001</v>
      </c>
      <c r="T3722" s="11">
        <f t="shared" si="353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348"/>
        <v>100.8</v>
      </c>
      <c r="P3723" s="8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41927.936157407406</v>
      </c>
      <c r="T3723" s="11">
        <f t="shared" si="353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348"/>
        <v>111.20000000000002</v>
      </c>
      <c r="P3724" s="8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1">
        <f t="shared" si="352"/>
        <v>42381.671840277777</v>
      </c>
      <c r="T3724" s="11">
        <f t="shared" si="353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348"/>
        <v>102.04444444444445</v>
      </c>
      <c r="P3725" s="8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1">
        <f t="shared" si="352"/>
        <v>41943.753032407411</v>
      </c>
      <c r="T3725" s="11">
        <f t="shared" si="353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348"/>
        <v>102.54767441860466</v>
      </c>
      <c r="P3726" s="8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1">
        <f t="shared" si="352"/>
        <v>42465.491435185191</v>
      </c>
      <c r="T3726" s="11">
        <f t="shared" si="353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348"/>
        <v>127</v>
      </c>
      <c r="P3727" s="8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42401.945219907408</v>
      </c>
      <c r="T3727" s="11">
        <f t="shared" si="353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348"/>
        <v>338.70588235294122</v>
      </c>
      <c r="P3728" s="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1">
        <f t="shared" si="352"/>
        <v>42462.140868055561</v>
      </c>
      <c r="T3728" s="11">
        <f t="shared" si="353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348"/>
        <v>100.75</v>
      </c>
      <c r="P3729" s="8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1">
        <f t="shared" si="352"/>
        <v>42632.348310185189</v>
      </c>
      <c r="T3729" s="11">
        <f t="shared" si="353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348"/>
        <v>9.31</v>
      </c>
      <c r="P3730" s="8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1">
        <f t="shared" si="352"/>
        <v>42205.171018518522</v>
      </c>
      <c r="T3730" s="11">
        <f t="shared" si="353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348"/>
        <v>7.24</v>
      </c>
      <c r="P3731" s="8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42041.205000000002</v>
      </c>
      <c r="T3731" s="11">
        <f t="shared" si="353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348"/>
        <v>10</v>
      </c>
      <c r="P3732" s="8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42203.677766203706</v>
      </c>
      <c r="T3732" s="11">
        <f t="shared" si="353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348"/>
        <v>11.272727272727273</v>
      </c>
      <c r="P3733" s="8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1">
        <f t="shared" si="352"/>
        <v>41983.752847222218</v>
      </c>
      <c r="T3733" s="11">
        <f t="shared" si="353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348"/>
        <v>15.411764705882353</v>
      </c>
      <c r="P3734" s="8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41968.677465277782</v>
      </c>
      <c r="T3734" s="11">
        <f t="shared" si="353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348"/>
        <v>0</v>
      </c>
      <c r="P3735" s="8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1">
        <f t="shared" si="352"/>
        <v>42103.024398148147</v>
      </c>
      <c r="T3735" s="11">
        <f t="shared" si="353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348"/>
        <v>28.466666666666669</v>
      </c>
      <c r="P3736" s="8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42089.901574074072</v>
      </c>
      <c r="T3736" s="11">
        <f t="shared" si="353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348"/>
        <v>13.333333333333334</v>
      </c>
      <c r="P3737" s="8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42122.693159722221</v>
      </c>
      <c r="T3737" s="11">
        <f t="shared" si="353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348"/>
        <v>0.66666666666666674</v>
      </c>
      <c r="P3738" s="8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42048.711724537032</v>
      </c>
      <c r="T3738" s="11">
        <f t="shared" si="353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348"/>
        <v>21.428571428571427</v>
      </c>
      <c r="P3739" s="8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42297.691006944442</v>
      </c>
      <c r="T3739" s="11">
        <f t="shared" si="353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348"/>
        <v>18</v>
      </c>
      <c r="P3740" s="8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41813.938715277778</v>
      </c>
      <c r="T3740" s="11">
        <f t="shared" si="353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348"/>
        <v>20.125</v>
      </c>
      <c r="P3741" s="8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1">
        <f t="shared" si="352"/>
        <v>42548.449861111112</v>
      </c>
      <c r="T3741" s="11">
        <f t="shared" si="353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348"/>
        <v>17.899999999999999</v>
      </c>
      <c r="P3742" s="8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1">
        <f t="shared" si="352"/>
        <v>41833.089756944442</v>
      </c>
      <c r="T3742" s="11">
        <f t="shared" si="353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348"/>
        <v>0</v>
      </c>
      <c r="P3743" s="8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1">
        <f t="shared" si="352"/>
        <v>42325.920717592591</v>
      </c>
      <c r="T3743" s="11">
        <f t="shared" si="353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348"/>
        <v>2</v>
      </c>
      <c r="P3744" s="8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41858.214629629627</v>
      </c>
      <c r="T3744" s="11">
        <f t="shared" si="353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348"/>
        <v>0</v>
      </c>
      <c r="P3745" s="8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1">
        <f t="shared" si="352"/>
        <v>41793.710231481484</v>
      </c>
      <c r="T3745" s="11">
        <f t="shared" si="353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348"/>
        <v>0</v>
      </c>
      <c r="P3746" s="8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1">
        <f t="shared" si="352"/>
        <v>41793.814259259263</v>
      </c>
      <c r="T3746" s="11">
        <f t="shared" si="353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348"/>
        <v>10</v>
      </c>
      <c r="P3747" s="8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41831.697939814818</v>
      </c>
      <c r="T3747" s="11">
        <f t="shared" si="353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348"/>
        <v>2.3764705882352941</v>
      </c>
      <c r="P3748" s="8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42621.389340277776</v>
      </c>
      <c r="T3748" s="11">
        <f t="shared" si="353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348"/>
        <v>1</v>
      </c>
      <c r="P3749" s="8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42164.299722222218</v>
      </c>
      <c r="T3749" s="11">
        <f t="shared" si="353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348"/>
        <v>103.52</v>
      </c>
      <c r="P3750" s="8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1">
        <f t="shared" si="352"/>
        <v>42395.706435185188</v>
      </c>
      <c r="T3750" s="11">
        <f t="shared" si="353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348"/>
        <v>105</v>
      </c>
      <c r="P3751" s="8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42458.127175925925</v>
      </c>
      <c r="T3751" s="11">
        <f t="shared" si="353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348"/>
        <v>100.44999999999999</v>
      </c>
      <c r="P3752" s="8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42016.981574074074</v>
      </c>
      <c r="T3752" s="11">
        <f t="shared" si="353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348"/>
        <v>132.6</v>
      </c>
      <c r="P3753" s="8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42403.035567129627</v>
      </c>
      <c r="T3753" s="11">
        <f t="shared" si="353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348"/>
        <v>112.99999999999999</v>
      </c>
      <c r="P3754" s="8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42619.802488425921</v>
      </c>
      <c r="T3754" s="11">
        <f t="shared" si="353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348"/>
        <v>103.34</v>
      </c>
      <c r="P3755" s="8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42128.824074074073</v>
      </c>
      <c r="T3755" s="11">
        <f t="shared" si="353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348"/>
        <v>120</v>
      </c>
      <c r="P3756" s="8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41808.881215277775</v>
      </c>
      <c r="T3756" s="11">
        <f t="shared" si="353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348"/>
        <v>129.63636363636363</v>
      </c>
      <c r="P3757" s="8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42445.866979166662</v>
      </c>
      <c r="T3757" s="11">
        <f t="shared" si="353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348"/>
        <v>101.11111111111111</v>
      </c>
      <c r="P3758" s="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1">
        <f t="shared" si="352"/>
        <v>41771.814791666664</v>
      </c>
      <c r="T3758" s="11">
        <f t="shared" si="353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348"/>
        <v>108.51428571428572</v>
      </c>
      <c r="P3759" s="8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41954.850868055553</v>
      </c>
      <c r="T3759" s="11">
        <f t="shared" si="353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348"/>
        <v>102.33333333333334</v>
      </c>
      <c r="P3760" s="8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41747.471504629626</v>
      </c>
      <c r="T3760" s="11">
        <f t="shared" si="353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348"/>
        <v>110.24425000000002</v>
      </c>
      <c r="P3761" s="8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1">
        <f t="shared" si="352"/>
        <v>42182.108252314814</v>
      </c>
      <c r="T3761" s="11">
        <f t="shared" si="353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348"/>
        <v>101.0154</v>
      </c>
      <c r="P3762" s="8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41739.525300925925</v>
      </c>
      <c r="T3762" s="11">
        <f t="shared" si="353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348"/>
        <v>100</v>
      </c>
      <c r="P3763" s="8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2"/>
        <v>42173.466863425929</v>
      </c>
      <c r="T3763" s="11">
        <f t="shared" si="353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348"/>
        <v>106.24</v>
      </c>
      <c r="P3764" s="8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1">
        <f t="shared" si="352"/>
        <v>42193.813530092593</v>
      </c>
      <c r="T3764" s="11">
        <f t="shared" si="353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348"/>
        <v>100</v>
      </c>
      <c r="P3765" s="8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42065.750300925924</v>
      </c>
      <c r="T3765" s="11">
        <f t="shared" si="353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348"/>
        <v>100</v>
      </c>
      <c r="P3766" s="8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2"/>
        <v>42499.842962962968</v>
      </c>
      <c r="T3766" s="11">
        <f t="shared" si="353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348"/>
        <v>113.45714285714286</v>
      </c>
      <c r="P3767" s="8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41820.776412037041</v>
      </c>
      <c r="T3767" s="11">
        <f t="shared" si="353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348"/>
        <v>102.65010000000001</v>
      </c>
      <c r="P3768" s="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1">
        <f t="shared" si="352"/>
        <v>41788.167187500003</v>
      </c>
      <c r="T3768" s="11">
        <f t="shared" si="353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348"/>
        <v>116.75</v>
      </c>
      <c r="P3769" s="8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42050.019641203704</v>
      </c>
      <c r="T3769" s="11">
        <f t="shared" si="353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348"/>
        <v>107.65274999999998</v>
      </c>
      <c r="P3770" s="8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41772.727893518517</v>
      </c>
      <c r="T3770" s="11">
        <f t="shared" si="353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348"/>
        <v>100</v>
      </c>
      <c r="P3771" s="8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42445.598136574074</v>
      </c>
      <c r="T3771" s="11">
        <f t="shared" si="353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348"/>
        <v>100</v>
      </c>
      <c r="P3772" s="8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42138.930671296301</v>
      </c>
      <c r="T3772" s="11">
        <f t="shared" si="353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348"/>
        <v>146</v>
      </c>
      <c r="P3773" s="8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1">
        <f t="shared" si="352"/>
        <v>42493.857083333336</v>
      </c>
      <c r="T3773" s="11">
        <f t="shared" si="353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348"/>
        <v>110.2</v>
      </c>
      <c r="P3774" s="8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42682.616967592592</v>
      </c>
      <c r="T3774" s="11">
        <f t="shared" si="353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348"/>
        <v>108.2</v>
      </c>
      <c r="P3775" s="8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42656.005173611105</v>
      </c>
      <c r="T3775" s="11">
        <f t="shared" si="353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348"/>
        <v>100</v>
      </c>
      <c r="P3776" s="8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42087.792303240742</v>
      </c>
      <c r="T3776" s="11">
        <f t="shared" si="353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348"/>
        <v>100.25</v>
      </c>
      <c r="P3777" s="8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1">
        <f t="shared" si="352"/>
        <v>42075.942627314813</v>
      </c>
      <c r="T3777" s="11">
        <f t="shared" si="353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348"/>
        <v>106.71250000000001</v>
      </c>
      <c r="P3778" s="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1">
        <f t="shared" si="352"/>
        <v>41814.367800925924</v>
      </c>
      <c r="T3778" s="11">
        <f t="shared" si="353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354">E3779/D3779*100</f>
        <v>143.19999999999999</v>
      </c>
      <c r="P3779" s="8">
        <f t="shared" ref="P3779:P3842" si="355">E3779/L3779</f>
        <v>48.542372881355931</v>
      </c>
      <c r="Q3779" t="str">
        <f t="shared" ref="Q3779:Q3842" si="356">LEFT(N3779,FIND("/",N3779)-1)</f>
        <v>theater</v>
      </c>
      <c r="R3779" t="str">
        <f t="shared" ref="R3779:R3842" si="357">RIGHT($N3779,LEN(N3779)-FIND("/",$N3779))</f>
        <v>musical</v>
      </c>
      <c r="S3779" s="11">
        <f t="shared" ref="S3779:S3842" si="358">((($J3779/60)/60)/24)+DATE(1970,1,1)</f>
        <v>41887.111354166671</v>
      </c>
      <c r="T3779" s="11">
        <f t="shared" ref="T3779:T3842" si="359">((($I3779/60)/60)/24)+DATE(1970,1,1)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354"/>
        <v>105.04166666666667</v>
      </c>
      <c r="P3780" s="8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1">
        <f t="shared" si="358"/>
        <v>41989.819212962961</v>
      </c>
      <c r="T3780" s="11">
        <f t="shared" si="35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354"/>
        <v>103.98</v>
      </c>
      <c r="P3781" s="8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42425.735416666663</v>
      </c>
      <c r="T3781" s="11">
        <f t="shared" si="35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354"/>
        <v>120</v>
      </c>
      <c r="P3782" s="8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42166.219733796301</v>
      </c>
      <c r="T3782" s="11">
        <f t="shared" si="35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354"/>
        <v>109.66666666666667</v>
      </c>
      <c r="P3783" s="8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41865.882928240739</v>
      </c>
      <c r="T3783" s="11">
        <f t="shared" si="35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354"/>
        <v>101.75</v>
      </c>
      <c r="P3784" s="8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42546.862233796302</v>
      </c>
      <c r="T3784" s="11">
        <f t="shared" si="35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354"/>
        <v>128.91666666666666</v>
      </c>
      <c r="P3785" s="8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42420.140277777777</v>
      </c>
      <c r="T3785" s="11">
        <f t="shared" si="35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354"/>
        <v>114.99999999999999</v>
      </c>
      <c r="P3786" s="8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42531.980694444443</v>
      </c>
      <c r="T3786" s="11">
        <f t="shared" si="35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354"/>
        <v>150.75</v>
      </c>
      <c r="P3787" s="8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42548.63853009259</v>
      </c>
      <c r="T3787" s="11">
        <f t="shared" si="35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354"/>
        <v>110.96666666666665</v>
      </c>
      <c r="P3788" s="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42487.037905092591</v>
      </c>
      <c r="T3788" s="11">
        <f t="shared" si="35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354"/>
        <v>100.28571428571429</v>
      </c>
      <c r="P3789" s="8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42167.534791666665</v>
      </c>
      <c r="T3789" s="11">
        <f t="shared" si="35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354"/>
        <v>0.66666666666666674</v>
      </c>
      <c r="P3790" s="8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42333.695821759262</v>
      </c>
      <c r="T3790" s="11">
        <f t="shared" si="35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354"/>
        <v>3.267605633802817</v>
      </c>
      <c r="P3791" s="8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42138.798819444448</v>
      </c>
      <c r="T3791" s="11">
        <f t="shared" si="35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354"/>
        <v>0</v>
      </c>
      <c r="P3792" s="8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42666.666932870372</v>
      </c>
      <c r="T3792" s="11">
        <f t="shared" si="35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354"/>
        <v>0</v>
      </c>
      <c r="P3793" s="8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1">
        <f t="shared" si="358"/>
        <v>41766.692037037035</v>
      </c>
      <c r="T3793" s="11">
        <f t="shared" si="35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354"/>
        <v>0.27999999999999997</v>
      </c>
      <c r="P3794" s="8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42170.447013888886</v>
      </c>
      <c r="T3794" s="11">
        <f t="shared" si="35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354"/>
        <v>59.657142857142851</v>
      </c>
      <c r="P3795" s="8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41968.938993055555</v>
      </c>
      <c r="T3795" s="11">
        <f t="shared" si="35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354"/>
        <v>1</v>
      </c>
      <c r="P3796" s="8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42132.58048611111</v>
      </c>
      <c r="T3796" s="11">
        <f t="shared" si="35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354"/>
        <v>1.6666666666666667</v>
      </c>
      <c r="P3797" s="8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42201.436226851853</v>
      </c>
      <c r="T3797" s="11">
        <f t="shared" si="35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354"/>
        <v>4.4444444444444444E-3</v>
      </c>
      <c r="P3798" s="8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42689.029583333337</v>
      </c>
      <c r="T3798" s="11">
        <f t="shared" si="35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354"/>
        <v>89.666666666666657</v>
      </c>
      <c r="P3799" s="8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1">
        <f t="shared" si="358"/>
        <v>42084.881539351853</v>
      </c>
      <c r="T3799" s="11">
        <f t="shared" si="35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354"/>
        <v>1.4642857142857144</v>
      </c>
      <c r="P3800" s="8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41831.722777777781</v>
      </c>
      <c r="T3800" s="11">
        <f t="shared" si="35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354"/>
        <v>4.0199999999999996</v>
      </c>
      <c r="P3801" s="8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42410.93105324074</v>
      </c>
      <c r="T3801" s="11">
        <f t="shared" si="35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354"/>
        <v>4.004545454545454</v>
      </c>
      <c r="P3802" s="8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1">
        <f t="shared" si="358"/>
        <v>41982.737071759257</v>
      </c>
      <c r="T3802" s="11">
        <f t="shared" si="35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354"/>
        <v>8.52</v>
      </c>
      <c r="P3803" s="8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1">
        <f t="shared" si="358"/>
        <v>41975.676111111112</v>
      </c>
      <c r="T3803" s="11">
        <f t="shared" si="35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354"/>
        <v>0</v>
      </c>
      <c r="P3804" s="8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42269.126226851848</v>
      </c>
      <c r="T3804" s="11">
        <f t="shared" si="35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354"/>
        <v>19.650000000000002</v>
      </c>
      <c r="P3805" s="8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42403.971851851849</v>
      </c>
      <c r="T3805" s="11">
        <f t="shared" si="35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354"/>
        <v>0</v>
      </c>
      <c r="P3806" s="8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42527.00953703704</v>
      </c>
      <c r="T3806" s="11">
        <f t="shared" si="35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354"/>
        <v>2E-3</v>
      </c>
      <c r="P3807" s="8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41849.887037037035</v>
      </c>
      <c r="T3807" s="11">
        <f t="shared" si="35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354"/>
        <v>6.6666666666666666E-2</v>
      </c>
      <c r="P3808" s="8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41799.259039351848</v>
      </c>
      <c r="T3808" s="11">
        <f t="shared" si="35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354"/>
        <v>30.333333333333336</v>
      </c>
      <c r="P3809" s="8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42090.909016203703</v>
      </c>
      <c r="T3809" s="11">
        <f t="shared" si="35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354"/>
        <v>100</v>
      </c>
      <c r="P3810" s="8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8"/>
        <v>42059.453923611116</v>
      </c>
      <c r="T3810" s="11">
        <f t="shared" si="35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354"/>
        <v>101.25</v>
      </c>
      <c r="P3811" s="8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1">
        <f t="shared" si="358"/>
        <v>41800.526701388888</v>
      </c>
      <c r="T3811" s="11">
        <f t="shared" si="35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354"/>
        <v>121.73333333333333</v>
      </c>
      <c r="P3812" s="8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1">
        <f t="shared" si="358"/>
        <v>42054.849050925928</v>
      </c>
      <c r="T3812" s="11">
        <f t="shared" si="35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354"/>
        <v>330</v>
      </c>
      <c r="P3813" s="8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1">
        <f t="shared" si="358"/>
        <v>42487.62700231481</v>
      </c>
      <c r="T3813" s="11">
        <f t="shared" si="35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354"/>
        <v>109.55</v>
      </c>
      <c r="P3814" s="8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1">
        <f t="shared" si="358"/>
        <v>42109.751250000001</v>
      </c>
      <c r="T3814" s="11">
        <f t="shared" si="35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354"/>
        <v>100.95190476190474</v>
      </c>
      <c r="P3815" s="8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1">
        <f t="shared" si="358"/>
        <v>42497.275706018518</v>
      </c>
      <c r="T3815" s="11">
        <f t="shared" si="35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354"/>
        <v>140.13333333333333</v>
      </c>
      <c r="P3816" s="8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1">
        <f t="shared" si="358"/>
        <v>42058.904074074075</v>
      </c>
      <c r="T3816" s="11">
        <f t="shared" si="35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354"/>
        <v>100.001</v>
      </c>
      <c r="P3817" s="8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1">
        <f t="shared" si="358"/>
        <v>42207.259918981479</v>
      </c>
      <c r="T3817" s="11">
        <f t="shared" si="35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354"/>
        <v>119.238</v>
      </c>
      <c r="P3818" s="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1">
        <f t="shared" si="358"/>
        <v>41807.690081018518</v>
      </c>
      <c r="T3818" s="11">
        <f t="shared" si="35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354"/>
        <v>107.25</v>
      </c>
      <c r="P3819" s="8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42284.69694444444</v>
      </c>
      <c r="T3819" s="11">
        <f t="shared" si="35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354"/>
        <v>227.99999999999997</v>
      </c>
      <c r="P3820" s="8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42045.84238425926</v>
      </c>
      <c r="T3820" s="11">
        <f t="shared" si="35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354"/>
        <v>106.4</v>
      </c>
      <c r="P3821" s="8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1">
        <f t="shared" si="358"/>
        <v>42184.209537037037</v>
      </c>
      <c r="T3821" s="11">
        <f t="shared" si="35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354"/>
        <v>143.33333333333334</v>
      </c>
      <c r="P3822" s="8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42160.651817129634</v>
      </c>
      <c r="T3822" s="11">
        <f t="shared" si="35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354"/>
        <v>104.54285714285714</v>
      </c>
      <c r="P3823" s="8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1">
        <f t="shared" si="358"/>
        <v>42341.180636574078</v>
      </c>
      <c r="T3823" s="11">
        <f t="shared" si="35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354"/>
        <v>110.02000000000001</v>
      </c>
      <c r="P3824" s="8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1">
        <f t="shared" si="358"/>
        <v>42329.838159722218</v>
      </c>
      <c r="T3824" s="11">
        <f t="shared" si="35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354"/>
        <v>106</v>
      </c>
      <c r="P3825" s="8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1">
        <f t="shared" si="358"/>
        <v>42170.910231481481</v>
      </c>
      <c r="T3825" s="11">
        <f t="shared" si="35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354"/>
        <v>108</v>
      </c>
      <c r="P3826" s="8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1">
        <f t="shared" si="358"/>
        <v>42571.626192129625</v>
      </c>
      <c r="T3826" s="11">
        <f t="shared" si="35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354"/>
        <v>105.42</v>
      </c>
      <c r="P3827" s="8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42151.069606481484</v>
      </c>
      <c r="T3827" s="11">
        <f t="shared" si="35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354"/>
        <v>119.16666666666667</v>
      </c>
      <c r="P3828" s="8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42101.423541666663</v>
      </c>
      <c r="T3828" s="11">
        <f t="shared" si="35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354"/>
        <v>152.66666666666666</v>
      </c>
      <c r="P3829" s="8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1">
        <f t="shared" si="358"/>
        <v>42034.928252314814</v>
      </c>
      <c r="T3829" s="11">
        <f t="shared" si="35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354"/>
        <v>100</v>
      </c>
      <c r="P3830" s="8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8"/>
        <v>41944.527627314819</v>
      </c>
      <c r="T3830" s="11">
        <f t="shared" si="35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354"/>
        <v>100.2</v>
      </c>
      <c r="P3831" s="8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1">
        <f t="shared" si="358"/>
        <v>42593.865405092598</v>
      </c>
      <c r="T3831" s="11">
        <f t="shared" si="35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354"/>
        <v>225</v>
      </c>
      <c r="P3832" s="8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42503.740868055553</v>
      </c>
      <c r="T3832" s="11">
        <f t="shared" si="35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354"/>
        <v>106.02199999999999</v>
      </c>
      <c r="P3833" s="8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1">
        <f t="shared" si="358"/>
        <v>41927.848900462966</v>
      </c>
      <c r="T3833" s="11">
        <f t="shared" si="35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354"/>
        <v>104.66666666666666</v>
      </c>
      <c r="P3834" s="8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1">
        <f t="shared" si="358"/>
        <v>42375.114988425921</v>
      </c>
      <c r="T3834" s="11">
        <f t="shared" si="35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354"/>
        <v>116.66666666666667</v>
      </c>
      <c r="P3835" s="8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41963.872361111105</v>
      </c>
      <c r="T3835" s="11">
        <f t="shared" si="35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354"/>
        <v>109.03333333333333</v>
      </c>
      <c r="P3836" s="8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1">
        <f t="shared" si="358"/>
        <v>42143.445219907408</v>
      </c>
      <c r="T3836" s="11">
        <f t="shared" si="35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354"/>
        <v>160</v>
      </c>
      <c r="P3837" s="8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42460.94222222222</v>
      </c>
      <c r="T3837" s="11">
        <f t="shared" si="35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354"/>
        <v>112.5</v>
      </c>
      <c r="P3838" s="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1">
        <f t="shared" si="358"/>
        <v>42553.926527777774</v>
      </c>
      <c r="T3838" s="11">
        <f t="shared" si="35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354"/>
        <v>102.1</v>
      </c>
      <c r="P3839" s="8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1">
        <f t="shared" si="358"/>
        <v>42152.765717592592</v>
      </c>
      <c r="T3839" s="11">
        <f t="shared" si="35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354"/>
        <v>100.824</v>
      </c>
      <c r="P3840" s="8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42116.710752314815</v>
      </c>
      <c r="T3840" s="11">
        <f t="shared" si="35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354"/>
        <v>101.25</v>
      </c>
      <c r="P3841" s="8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1">
        <f t="shared" si="358"/>
        <v>42155.142638888887</v>
      </c>
      <c r="T3841" s="11">
        <f t="shared" si="35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354"/>
        <v>6500</v>
      </c>
      <c r="P3842" s="8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1">
        <f t="shared" si="358"/>
        <v>42432.701724537037</v>
      </c>
      <c r="T3842" s="11">
        <f t="shared" si="35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360">E3843/D3843*100</f>
        <v>8.7200000000000006</v>
      </c>
      <c r="P3843" s="8">
        <f t="shared" ref="P3843:P3906" si="361">E3843/L3843</f>
        <v>25.647058823529413</v>
      </c>
      <c r="Q3843" t="str">
        <f t="shared" ref="Q3843:Q3906" si="362">LEFT(N3843,FIND("/",N3843)-1)</f>
        <v>theater</v>
      </c>
      <c r="R3843" t="str">
        <f t="shared" ref="R3843:R3906" si="363">RIGHT($N3843,LEN(N3843)-FIND("/",$N3843))</f>
        <v>plays</v>
      </c>
      <c r="S3843" s="11">
        <f t="shared" ref="S3843:S3906" si="364">((($J3843/60)/60)/24)+DATE(1970,1,1)</f>
        <v>41780.785729166666</v>
      </c>
      <c r="T3843" s="11">
        <f t="shared" ref="T3843:T3906" si="365">((($I3843/60)/60)/24)+DATE(1970,1,1)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360"/>
        <v>21.94</v>
      </c>
      <c r="P3844" s="8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si="364"/>
        <v>41740.493657407409</v>
      </c>
      <c r="T3844" s="11">
        <f t="shared" si="365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360"/>
        <v>21.3</v>
      </c>
      <c r="P3845" s="8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4"/>
        <v>41766.072500000002</v>
      </c>
      <c r="T3845" s="11">
        <f t="shared" si="365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360"/>
        <v>41.489795918367342</v>
      </c>
      <c r="P3846" s="8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41766.617291666669</v>
      </c>
      <c r="T3846" s="11">
        <f t="shared" si="365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360"/>
        <v>2.105</v>
      </c>
      <c r="P3847" s="8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4"/>
        <v>42248.627013888887</v>
      </c>
      <c r="T3847" s="11">
        <f t="shared" si="365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360"/>
        <v>2.7</v>
      </c>
      <c r="P3848" s="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4"/>
        <v>41885.221550925926</v>
      </c>
      <c r="T3848" s="11">
        <f t="shared" si="365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360"/>
        <v>16.161904761904761</v>
      </c>
      <c r="P3849" s="8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4"/>
        <v>42159.224432870367</v>
      </c>
      <c r="T3849" s="11">
        <f t="shared" si="365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360"/>
        <v>16.376923076923077</v>
      </c>
      <c r="P3850" s="8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4"/>
        <v>42265.817002314812</v>
      </c>
      <c r="T3850" s="11">
        <f t="shared" si="365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360"/>
        <v>7.043333333333333</v>
      </c>
      <c r="P3851" s="8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4"/>
        <v>42136.767175925925</v>
      </c>
      <c r="T3851" s="11">
        <f t="shared" si="365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360"/>
        <v>3.8</v>
      </c>
      <c r="P3852" s="8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41975.124340277776</v>
      </c>
      <c r="T3852" s="11">
        <f t="shared" si="365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360"/>
        <v>34.08</v>
      </c>
      <c r="P3853" s="8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42172.439571759256</v>
      </c>
      <c r="T3853" s="11">
        <f t="shared" si="365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360"/>
        <v>0.2</v>
      </c>
      <c r="P3854" s="8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42065.190694444449</v>
      </c>
      <c r="T3854" s="11">
        <f t="shared" si="365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360"/>
        <v>2.5999999999999999E-2</v>
      </c>
      <c r="P3855" s="8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41848.84002314815</v>
      </c>
      <c r="T3855" s="11">
        <f t="shared" si="365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360"/>
        <v>16.254545454545454</v>
      </c>
      <c r="P3856" s="8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42103.884930555556</v>
      </c>
      <c r="T3856" s="11">
        <f t="shared" si="365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360"/>
        <v>2.5</v>
      </c>
      <c r="P3857" s="8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42059.970729166671</v>
      </c>
      <c r="T3857" s="11">
        <f t="shared" si="365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360"/>
        <v>0.02</v>
      </c>
      <c r="P3858" s="8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42041.743090277778</v>
      </c>
      <c r="T3858" s="11">
        <f t="shared" si="365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360"/>
        <v>5.2</v>
      </c>
      <c r="P3859" s="8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41829.73715277778</v>
      </c>
      <c r="T3859" s="11">
        <f t="shared" si="365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360"/>
        <v>2</v>
      </c>
      <c r="P3860" s="8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42128.431064814817</v>
      </c>
      <c r="T3860" s="11">
        <f t="shared" si="365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360"/>
        <v>0.04</v>
      </c>
      <c r="P3861" s="8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41789.893599537041</v>
      </c>
      <c r="T3861" s="11">
        <f t="shared" si="365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360"/>
        <v>17.666666666666668</v>
      </c>
      <c r="P3862" s="8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4"/>
        <v>41833.660995370366</v>
      </c>
      <c r="T3862" s="11">
        <f t="shared" si="365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360"/>
        <v>5</v>
      </c>
      <c r="P3863" s="8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41914.590011574073</v>
      </c>
      <c r="T3863" s="11">
        <f t="shared" si="365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360"/>
        <v>1.3333333333333334E-2</v>
      </c>
      <c r="P3864" s="8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42611.261064814811</v>
      </c>
      <c r="T3864" s="11">
        <f t="shared" si="365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360"/>
        <v>0</v>
      </c>
      <c r="P3865" s="8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1">
        <f t="shared" si="364"/>
        <v>42253.633159722223</v>
      </c>
      <c r="T3865" s="11">
        <f t="shared" si="365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360"/>
        <v>1.2</v>
      </c>
      <c r="P3866" s="8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42295.891828703709</v>
      </c>
      <c r="T3866" s="11">
        <f t="shared" si="365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360"/>
        <v>26.937422295897225</v>
      </c>
      <c r="P3867" s="8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4"/>
        <v>41841.651597222226</v>
      </c>
      <c r="T3867" s="11">
        <f t="shared" si="365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360"/>
        <v>0.54999999999999993</v>
      </c>
      <c r="P3868" s="8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42402.947002314817</v>
      </c>
      <c r="T3868" s="11">
        <f t="shared" si="365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360"/>
        <v>12.55</v>
      </c>
      <c r="P3869" s="8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42509.814108796301</v>
      </c>
      <c r="T3869" s="11">
        <f t="shared" si="365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360"/>
        <v>0.2</v>
      </c>
      <c r="P3870" s="8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41865.659780092588</v>
      </c>
      <c r="T3870" s="11">
        <f t="shared" si="365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360"/>
        <v>3.4474868431088401</v>
      </c>
      <c r="P3871" s="8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42047.724444444444</v>
      </c>
      <c r="T3871" s="11">
        <f t="shared" si="365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360"/>
        <v>15</v>
      </c>
      <c r="P3872" s="8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41793.17219907407</v>
      </c>
      <c r="T3872" s="11">
        <f t="shared" si="365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360"/>
        <v>2.666666666666667</v>
      </c>
      <c r="P3873" s="8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4"/>
        <v>42763.780671296292</v>
      </c>
      <c r="T3873" s="11">
        <f t="shared" si="365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360"/>
        <v>0</v>
      </c>
      <c r="P3874" s="8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1">
        <f t="shared" si="364"/>
        <v>42180.145787037036</v>
      </c>
      <c r="T3874" s="11">
        <f t="shared" si="365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360"/>
        <v>0</v>
      </c>
      <c r="P3875" s="8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42255.696006944447</v>
      </c>
      <c r="T3875" s="11">
        <f t="shared" si="365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360"/>
        <v>0</v>
      </c>
      <c r="P3876" s="8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42007.016458333332</v>
      </c>
      <c r="T3876" s="11">
        <f t="shared" si="365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360"/>
        <v>0</v>
      </c>
      <c r="P3877" s="8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42615.346817129626</v>
      </c>
      <c r="T3877" s="11">
        <f t="shared" si="365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360"/>
        <v>52.794871794871788</v>
      </c>
      <c r="P3878" s="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1">
        <f t="shared" si="364"/>
        <v>42372.624166666668</v>
      </c>
      <c r="T3878" s="11">
        <f t="shared" si="365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360"/>
        <v>4.9639999999999995</v>
      </c>
      <c r="P3879" s="8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1">
        <f t="shared" si="364"/>
        <v>42682.67768518519</v>
      </c>
      <c r="T3879" s="11">
        <f t="shared" si="365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360"/>
        <v>5.5555555555555552E-2</v>
      </c>
      <c r="P3880" s="8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42154.818819444445</v>
      </c>
      <c r="T3880" s="11">
        <f t="shared" si="365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360"/>
        <v>0</v>
      </c>
      <c r="P3881" s="8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1">
        <f t="shared" si="364"/>
        <v>41999.861064814817</v>
      </c>
      <c r="T3881" s="11">
        <f t="shared" si="365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360"/>
        <v>13.066666666666665</v>
      </c>
      <c r="P3882" s="8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41815.815046296295</v>
      </c>
      <c r="T3882" s="11">
        <f t="shared" si="365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360"/>
        <v>5</v>
      </c>
      <c r="P3883" s="8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42756.018506944441</v>
      </c>
      <c r="T3883" s="11">
        <f t="shared" si="365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360"/>
        <v>0</v>
      </c>
      <c r="P3884" s="8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1">
        <f t="shared" si="364"/>
        <v>42373.983449074076</v>
      </c>
      <c r="T3884" s="11">
        <f t="shared" si="365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360"/>
        <v>0</v>
      </c>
      <c r="P3885" s="8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41854.602650462963</v>
      </c>
      <c r="T3885" s="11">
        <f t="shared" si="365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360"/>
        <v>0</v>
      </c>
      <c r="P3886" s="8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42065.791574074072</v>
      </c>
      <c r="T3886" s="11">
        <f t="shared" si="365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360"/>
        <v>0</v>
      </c>
      <c r="P3887" s="8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42469.951284722221</v>
      </c>
      <c r="T3887" s="11">
        <f t="shared" si="365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360"/>
        <v>0</v>
      </c>
      <c r="P3888" s="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41954.228032407409</v>
      </c>
      <c r="T3888" s="11">
        <f t="shared" si="365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360"/>
        <v>1.7500000000000002</v>
      </c>
      <c r="P3889" s="8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42079.857974537037</v>
      </c>
      <c r="T3889" s="11">
        <f t="shared" si="365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360"/>
        <v>27.1</v>
      </c>
      <c r="P3890" s="8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4"/>
        <v>42762.545810185184</v>
      </c>
      <c r="T3890" s="11">
        <f t="shared" si="365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360"/>
        <v>1.4749999999999999</v>
      </c>
      <c r="P3891" s="8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4"/>
        <v>41977.004976851851</v>
      </c>
      <c r="T3891" s="11">
        <f t="shared" si="365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360"/>
        <v>16.826666666666668</v>
      </c>
      <c r="P3892" s="8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42171.758611111116</v>
      </c>
      <c r="T3892" s="11">
        <f t="shared" si="365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360"/>
        <v>32.5</v>
      </c>
      <c r="P3893" s="8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4"/>
        <v>42056.1324537037</v>
      </c>
      <c r="T3893" s="11">
        <f t="shared" si="365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360"/>
        <v>0</v>
      </c>
      <c r="P3894" s="8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1">
        <f t="shared" si="364"/>
        <v>41867.652280092596</v>
      </c>
      <c r="T3894" s="11">
        <f t="shared" si="365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360"/>
        <v>21.55</v>
      </c>
      <c r="P3895" s="8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4"/>
        <v>41779.657870370371</v>
      </c>
      <c r="T3895" s="11">
        <f t="shared" si="365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360"/>
        <v>3.4666666666666663</v>
      </c>
      <c r="P3896" s="8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4"/>
        <v>42679.958472222221</v>
      </c>
      <c r="T3896" s="11">
        <f t="shared" si="365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360"/>
        <v>5</v>
      </c>
      <c r="P3897" s="8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42032.250208333338</v>
      </c>
      <c r="T3897" s="11">
        <f t="shared" si="365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360"/>
        <v>10.625</v>
      </c>
      <c r="P3898" s="8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41793.191875000004</v>
      </c>
      <c r="T3898" s="11">
        <f t="shared" si="365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360"/>
        <v>17.599999999999998</v>
      </c>
      <c r="P3899" s="8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41982.87364583333</v>
      </c>
      <c r="T3899" s="11">
        <f t="shared" si="365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360"/>
        <v>32.56</v>
      </c>
      <c r="P3900" s="8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4"/>
        <v>42193.482291666667</v>
      </c>
      <c r="T3900" s="11">
        <f t="shared" si="365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360"/>
        <v>1.25</v>
      </c>
      <c r="P3901" s="8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41843.775011574071</v>
      </c>
      <c r="T3901" s="11">
        <f t="shared" si="365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360"/>
        <v>5.4</v>
      </c>
      <c r="P3902" s="8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42136.092488425929</v>
      </c>
      <c r="T3902" s="11">
        <f t="shared" si="365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360"/>
        <v>0.83333333333333337</v>
      </c>
      <c r="P3903" s="8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42317.826377314821</v>
      </c>
      <c r="T3903" s="11">
        <f t="shared" si="365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360"/>
        <v>48.833333333333336</v>
      </c>
      <c r="P3904" s="8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4"/>
        <v>42663.468078703707</v>
      </c>
      <c r="T3904" s="11">
        <f t="shared" si="365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360"/>
        <v>0</v>
      </c>
      <c r="P3905" s="8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1">
        <f t="shared" si="364"/>
        <v>42186.01116898148</v>
      </c>
      <c r="T3905" s="11">
        <f t="shared" si="365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360"/>
        <v>0.03</v>
      </c>
      <c r="P3906" s="8">
        <f t="shared" si="361"/>
        <v>1.5</v>
      </c>
      <c r="Q3906" t="str">
        <f t="shared" si="362"/>
        <v>theater</v>
      </c>
      <c r="R3906" t="str">
        <f t="shared" si="363"/>
        <v>plays</v>
      </c>
      <c r="S3906" s="11">
        <f t="shared" si="364"/>
        <v>42095.229166666672</v>
      </c>
      <c r="T3906" s="11">
        <f t="shared" si="365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366">E3907/D3907*100</f>
        <v>11.533333333333333</v>
      </c>
      <c r="P3907" s="8">
        <f t="shared" ref="P3907:P3970" si="367">E3907/L3907</f>
        <v>24.714285714285715</v>
      </c>
      <c r="Q3907" t="str">
        <f t="shared" ref="Q3907:Q3970" si="368">LEFT(N3907,FIND("/",N3907)-1)</f>
        <v>theater</v>
      </c>
      <c r="R3907" t="str">
        <f t="shared" ref="R3907:R3970" si="369">RIGHT($N3907,LEN(N3907)-FIND("/",$N3907))</f>
        <v>plays</v>
      </c>
      <c r="S3907" s="11">
        <f t="shared" ref="S3907:S3970" si="370">((($J3907/60)/60)/24)+DATE(1970,1,1)</f>
        <v>42124.623877314814</v>
      </c>
      <c r="T3907" s="11">
        <f t="shared" ref="T3907:T3970" si="371">((($I3907/60)/60)/24)+DATE(1970,1,1)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366"/>
        <v>67.333333333333329</v>
      </c>
      <c r="P3908" s="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1">
        <f t="shared" si="370"/>
        <v>42143.917743055557</v>
      </c>
      <c r="T3908" s="11">
        <f t="shared" si="371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366"/>
        <v>15.299999999999999</v>
      </c>
      <c r="P3909" s="8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41906.819513888891</v>
      </c>
      <c r="T3909" s="11">
        <f t="shared" si="371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366"/>
        <v>8.6666666666666679</v>
      </c>
      <c r="P3910" s="8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41834.135370370372</v>
      </c>
      <c r="T3910" s="11">
        <f t="shared" si="371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366"/>
        <v>0.22499999999999998</v>
      </c>
      <c r="P3911" s="8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41863.359282407408</v>
      </c>
      <c r="T3911" s="11">
        <f t="shared" si="371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366"/>
        <v>3.0833333333333335</v>
      </c>
      <c r="P3912" s="8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0"/>
        <v>42224.756909722222</v>
      </c>
      <c r="T3912" s="11">
        <f t="shared" si="371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366"/>
        <v>37.412500000000001</v>
      </c>
      <c r="P3913" s="8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0"/>
        <v>41939.8122337963</v>
      </c>
      <c r="T3913" s="11">
        <f t="shared" si="371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366"/>
        <v>6.6666666666666671E-3</v>
      </c>
      <c r="P3914" s="8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42059.270023148143</v>
      </c>
      <c r="T3914" s="11">
        <f t="shared" si="371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366"/>
        <v>10</v>
      </c>
      <c r="P3915" s="8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0"/>
        <v>42308.211215277777</v>
      </c>
      <c r="T3915" s="11">
        <f t="shared" si="371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366"/>
        <v>36.36</v>
      </c>
      <c r="P3916" s="8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0"/>
        <v>42114.818935185183</v>
      </c>
      <c r="T3916" s="11">
        <f t="shared" si="371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366"/>
        <v>0.33333333333333337</v>
      </c>
      <c r="P3917" s="8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42492.98505787037</v>
      </c>
      <c r="T3917" s="11">
        <f t="shared" si="371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366"/>
        <v>0</v>
      </c>
      <c r="P3918" s="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1">
        <f t="shared" si="370"/>
        <v>42494.471666666665</v>
      </c>
      <c r="T3918" s="11">
        <f t="shared" si="371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366"/>
        <v>0.2857142857142857</v>
      </c>
      <c r="P3919" s="8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41863.527326388888</v>
      </c>
      <c r="T3919" s="11">
        <f t="shared" si="371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366"/>
        <v>0.2</v>
      </c>
      <c r="P3920" s="8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41843.664618055554</v>
      </c>
      <c r="T3920" s="11">
        <f t="shared" si="371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366"/>
        <v>1.7999999999999998</v>
      </c>
      <c r="P3921" s="8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42358.684872685189</v>
      </c>
      <c r="T3921" s="11">
        <f t="shared" si="371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366"/>
        <v>5.4</v>
      </c>
      <c r="P3922" s="8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42657.38726851852</v>
      </c>
      <c r="T3922" s="11">
        <f t="shared" si="371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366"/>
        <v>0</v>
      </c>
      <c r="P3923" s="8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1">
        <f t="shared" si="370"/>
        <v>41926.542303240742</v>
      </c>
      <c r="T3923" s="11">
        <f t="shared" si="371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366"/>
        <v>8.1333333333333329</v>
      </c>
      <c r="P3924" s="8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0"/>
        <v>42020.768634259264</v>
      </c>
      <c r="T3924" s="11">
        <f t="shared" si="371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366"/>
        <v>12.034782608695652</v>
      </c>
      <c r="P3925" s="8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0"/>
        <v>42075.979988425926</v>
      </c>
      <c r="T3925" s="11">
        <f t="shared" si="371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366"/>
        <v>15.266666666666667</v>
      </c>
      <c r="P3926" s="8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41786.959745370368</v>
      </c>
      <c r="T3926" s="11">
        <f t="shared" si="371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366"/>
        <v>10</v>
      </c>
      <c r="P3927" s="8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41820.870821759258</v>
      </c>
      <c r="T3927" s="11">
        <f t="shared" si="371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366"/>
        <v>0.3</v>
      </c>
      <c r="P3928" s="8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41970.085046296299</v>
      </c>
      <c r="T3928" s="11">
        <f t="shared" si="371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366"/>
        <v>1</v>
      </c>
      <c r="P3929" s="8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41830.267407407409</v>
      </c>
      <c r="T3929" s="11">
        <f t="shared" si="371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366"/>
        <v>13.020000000000001</v>
      </c>
      <c r="P3930" s="8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42265.683182870373</v>
      </c>
      <c r="T3930" s="11">
        <f t="shared" si="371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366"/>
        <v>2.2650000000000001</v>
      </c>
      <c r="P3931" s="8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0"/>
        <v>42601.827141203699</v>
      </c>
      <c r="T3931" s="11">
        <f t="shared" si="371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366"/>
        <v>0</v>
      </c>
      <c r="P3932" s="8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1">
        <f t="shared" si="370"/>
        <v>42433.338749999995</v>
      </c>
      <c r="T3932" s="11">
        <f t="shared" si="371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366"/>
        <v>0</v>
      </c>
      <c r="P3933" s="8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1">
        <f t="shared" si="370"/>
        <v>42228.151701388888</v>
      </c>
      <c r="T3933" s="11">
        <f t="shared" si="371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366"/>
        <v>8.3333333333333332E-3</v>
      </c>
      <c r="P3934" s="8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42415.168564814812</v>
      </c>
      <c r="T3934" s="11">
        <f t="shared" si="371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366"/>
        <v>15.742857142857142</v>
      </c>
      <c r="P3935" s="8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0"/>
        <v>42538.968310185184</v>
      </c>
      <c r="T3935" s="11">
        <f t="shared" si="371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366"/>
        <v>11</v>
      </c>
      <c r="P3936" s="8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0"/>
        <v>42233.671747685185</v>
      </c>
      <c r="T3936" s="11">
        <f t="shared" si="371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366"/>
        <v>43.833333333333336</v>
      </c>
      <c r="P3937" s="8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0"/>
        <v>42221.656782407401</v>
      </c>
      <c r="T3937" s="11">
        <f t="shared" si="371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366"/>
        <v>0</v>
      </c>
      <c r="P3938" s="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1">
        <f t="shared" si="370"/>
        <v>42675.262962962966</v>
      </c>
      <c r="T3938" s="11">
        <f t="shared" si="371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366"/>
        <v>86.135181975736558</v>
      </c>
      <c r="P3939" s="8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42534.631481481483</v>
      </c>
      <c r="T3939" s="11">
        <f t="shared" si="371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366"/>
        <v>12.196620583717358</v>
      </c>
      <c r="P3940" s="8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42151.905717592599</v>
      </c>
      <c r="T3940" s="11">
        <f t="shared" si="371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366"/>
        <v>0.1</v>
      </c>
      <c r="P3941" s="8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41915.400219907409</v>
      </c>
      <c r="T3941" s="11">
        <f t="shared" si="371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366"/>
        <v>0.22</v>
      </c>
      <c r="P3942" s="8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41961.492488425924</v>
      </c>
      <c r="T3942" s="11">
        <f t="shared" si="371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366"/>
        <v>0.90909090909090906</v>
      </c>
      <c r="P3943" s="8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41940.587233796294</v>
      </c>
      <c r="T3943" s="11">
        <f t="shared" si="371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366"/>
        <v>0</v>
      </c>
      <c r="P3944" s="8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1">
        <f t="shared" si="370"/>
        <v>42111.904097222221</v>
      </c>
      <c r="T3944" s="11">
        <f t="shared" si="371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366"/>
        <v>35.64</v>
      </c>
      <c r="P3945" s="8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0"/>
        <v>42279.778564814813</v>
      </c>
      <c r="T3945" s="11">
        <f t="shared" si="371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366"/>
        <v>0</v>
      </c>
      <c r="P3946" s="8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1">
        <f t="shared" si="370"/>
        <v>42213.662905092591</v>
      </c>
      <c r="T3946" s="11">
        <f t="shared" si="371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366"/>
        <v>0.25</v>
      </c>
      <c r="P3947" s="8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42109.801712962959</v>
      </c>
      <c r="T3947" s="11">
        <f t="shared" si="371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366"/>
        <v>3.25</v>
      </c>
      <c r="P3948" s="8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42031.833587962959</v>
      </c>
      <c r="T3948" s="11">
        <f t="shared" si="371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366"/>
        <v>3.3666666666666663</v>
      </c>
      <c r="P3949" s="8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42615.142870370371</v>
      </c>
      <c r="T3949" s="11">
        <f t="shared" si="371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366"/>
        <v>0</v>
      </c>
      <c r="P3950" s="8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1">
        <f t="shared" si="370"/>
        <v>41829.325497685182</v>
      </c>
      <c r="T3950" s="11">
        <f t="shared" si="371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366"/>
        <v>15.770000000000001</v>
      </c>
      <c r="P3951" s="8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0"/>
        <v>42016.120613425926</v>
      </c>
      <c r="T3951" s="11">
        <f t="shared" si="371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366"/>
        <v>0.625</v>
      </c>
      <c r="P3952" s="8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42439.702314814815</v>
      </c>
      <c r="T3952" s="11">
        <f t="shared" si="371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366"/>
        <v>5.0000000000000001E-4</v>
      </c>
      <c r="P3953" s="8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42433.825717592597</v>
      </c>
      <c r="T3953" s="11">
        <f t="shared" si="371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366"/>
        <v>9.6153846153846159E-2</v>
      </c>
      <c r="P3954" s="8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42243.790393518517</v>
      </c>
      <c r="T3954" s="11">
        <f t="shared" si="371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366"/>
        <v>0</v>
      </c>
      <c r="P3955" s="8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1">
        <f t="shared" si="370"/>
        <v>42550.048449074078</v>
      </c>
      <c r="T3955" s="11">
        <f t="shared" si="371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366"/>
        <v>0</v>
      </c>
      <c r="P3956" s="8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1">
        <f t="shared" si="370"/>
        <v>41774.651203703703</v>
      </c>
      <c r="T3956" s="11">
        <f t="shared" si="371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366"/>
        <v>24.285714285714285</v>
      </c>
      <c r="P3957" s="8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0"/>
        <v>42306.848854166667</v>
      </c>
      <c r="T3957" s="11">
        <f t="shared" si="371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366"/>
        <v>0</v>
      </c>
      <c r="P3958" s="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1">
        <f t="shared" si="370"/>
        <v>42457.932025462964</v>
      </c>
      <c r="T3958" s="11">
        <f t="shared" si="371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366"/>
        <v>2.5000000000000001E-2</v>
      </c>
      <c r="P3959" s="8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42513.976319444439</v>
      </c>
      <c r="T3959" s="11">
        <f t="shared" si="371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366"/>
        <v>32.049999999999997</v>
      </c>
      <c r="P3960" s="8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0"/>
        <v>41816.950370370374</v>
      </c>
      <c r="T3960" s="11">
        <f t="shared" si="371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366"/>
        <v>24.333333333333336</v>
      </c>
      <c r="P3961" s="8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0"/>
        <v>41880.788842592592</v>
      </c>
      <c r="T3961" s="11">
        <f t="shared" si="371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366"/>
        <v>1.5</v>
      </c>
      <c r="P3962" s="8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42342.845555555556</v>
      </c>
      <c r="T3962" s="11">
        <f t="shared" si="371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366"/>
        <v>0.42</v>
      </c>
      <c r="P3963" s="8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41745.891319444447</v>
      </c>
      <c r="T3963" s="11">
        <f t="shared" si="371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366"/>
        <v>3.214285714285714</v>
      </c>
      <c r="P3964" s="8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42311.621458333335</v>
      </c>
      <c r="T3964" s="11">
        <f t="shared" si="371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366"/>
        <v>0</v>
      </c>
      <c r="P3965" s="8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1">
        <f t="shared" si="370"/>
        <v>42296.154131944444</v>
      </c>
      <c r="T3965" s="11">
        <f t="shared" si="371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366"/>
        <v>6.3</v>
      </c>
      <c r="P3966" s="8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42053.722060185188</v>
      </c>
      <c r="T3966" s="11">
        <f t="shared" si="371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366"/>
        <v>14.249999999999998</v>
      </c>
      <c r="P3967" s="8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42414.235879629632</v>
      </c>
      <c r="T3967" s="11">
        <f t="shared" si="371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366"/>
        <v>0.6</v>
      </c>
      <c r="P3968" s="8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41801.711550925924</v>
      </c>
      <c r="T3968" s="11">
        <f t="shared" si="371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366"/>
        <v>24.117647058823529</v>
      </c>
      <c r="P3969" s="8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42770.290590277778</v>
      </c>
      <c r="T3969" s="11">
        <f t="shared" si="371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366"/>
        <v>10.54</v>
      </c>
      <c r="P3970" s="8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1">
        <f t="shared" si="370"/>
        <v>42452.815659722226</v>
      </c>
      <c r="T3970" s="11">
        <f t="shared" si="371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372">E3971/D3971*100</f>
        <v>7.4690265486725664</v>
      </c>
      <c r="P3971" s="8">
        <f t="shared" ref="P3971:P4034" si="373">E3971/L3971</f>
        <v>35.166666666666664</v>
      </c>
      <c r="Q3971" t="str">
        <f t="shared" ref="Q3971:Q4034" si="374">LEFT(N3971,FIND("/",N3971)-1)</f>
        <v>theater</v>
      </c>
      <c r="R3971" t="str">
        <f t="shared" ref="R3971:R4034" si="375">RIGHT($N3971,LEN(N3971)-FIND("/",$N3971))</f>
        <v>plays</v>
      </c>
      <c r="S3971" s="11">
        <f t="shared" ref="S3971:S4034" si="376">((($J3971/60)/60)/24)+DATE(1970,1,1)</f>
        <v>42601.854699074072</v>
      </c>
      <c r="T3971" s="11">
        <f t="shared" ref="T3971:T4034" si="377">((($I3971/60)/60)/24)+DATE(1970,1,1)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372"/>
        <v>7.3333333333333334E-2</v>
      </c>
      <c r="P3972" s="8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42447.863553240735</v>
      </c>
      <c r="T3972" s="11">
        <f t="shared" si="377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372"/>
        <v>0.97142857142857131</v>
      </c>
      <c r="P3973" s="8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6"/>
        <v>41811.536180555559</v>
      </c>
      <c r="T3973" s="11">
        <f t="shared" si="377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372"/>
        <v>21.099999999999998</v>
      </c>
      <c r="P3974" s="8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6"/>
        <v>41981.067523148144</v>
      </c>
      <c r="T3974" s="11">
        <f t="shared" si="377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372"/>
        <v>78.100000000000009</v>
      </c>
      <c r="P3975" s="8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6"/>
        <v>42469.68414351852</v>
      </c>
      <c r="T3975" s="11">
        <f t="shared" si="377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372"/>
        <v>32</v>
      </c>
      <c r="P3976" s="8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6"/>
        <v>42493.546851851846</v>
      </c>
      <c r="T3976" s="11">
        <f t="shared" si="377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372"/>
        <v>0</v>
      </c>
      <c r="P3977" s="8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1">
        <f t="shared" si="376"/>
        <v>42534.866875</v>
      </c>
      <c r="T3977" s="11">
        <f t="shared" si="377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372"/>
        <v>47.692307692307693</v>
      </c>
      <c r="P3978" s="8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41830.858344907407</v>
      </c>
      <c r="T3978" s="11">
        <f t="shared" si="377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372"/>
        <v>1.4500000000000002</v>
      </c>
      <c r="P3979" s="8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42543.788564814815</v>
      </c>
      <c r="T3979" s="11">
        <f t="shared" si="377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372"/>
        <v>10.7</v>
      </c>
      <c r="P3980" s="8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41975.642974537041</v>
      </c>
      <c r="T3980" s="11">
        <f t="shared" si="377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372"/>
        <v>1.8333333333333333</v>
      </c>
      <c r="P3981" s="8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6"/>
        <v>42069.903437500005</v>
      </c>
      <c r="T3981" s="11">
        <f t="shared" si="377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372"/>
        <v>18</v>
      </c>
      <c r="P3982" s="8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6"/>
        <v>41795.598923611113</v>
      </c>
      <c r="T3982" s="11">
        <f t="shared" si="377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372"/>
        <v>4.083333333333333</v>
      </c>
      <c r="P3983" s="8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42508.179965277777</v>
      </c>
      <c r="T3983" s="11">
        <f t="shared" si="377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372"/>
        <v>20</v>
      </c>
      <c r="P3984" s="8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42132.809953703705</v>
      </c>
      <c r="T3984" s="11">
        <f t="shared" si="377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372"/>
        <v>34.802513464991023</v>
      </c>
      <c r="P3985" s="8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6"/>
        <v>41747.86986111111</v>
      </c>
      <c r="T3985" s="11">
        <f t="shared" si="377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372"/>
        <v>6.3333333333333339</v>
      </c>
      <c r="P3986" s="8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41920.963472222218</v>
      </c>
      <c r="T3986" s="11">
        <f t="shared" si="377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372"/>
        <v>32.049999999999997</v>
      </c>
      <c r="P3987" s="8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6"/>
        <v>42399.707407407404</v>
      </c>
      <c r="T3987" s="11">
        <f t="shared" si="377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372"/>
        <v>9.76</v>
      </c>
      <c r="P3988" s="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42467.548541666663</v>
      </c>
      <c r="T3988" s="11">
        <f t="shared" si="377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372"/>
        <v>37.75</v>
      </c>
      <c r="P3989" s="8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6"/>
        <v>41765.92465277778</v>
      </c>
      <c r="T3989" s="11">
        <f t="shared" si="377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372"/>
        <v>2.1333333333333333</v>
      </c>
      <c r="P3990" s="8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42230.08116898148</v>
      </c>
      <c r="T3990" s="11">
        <f t="shared" si="377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372"/>
        <v>0</v>
      </c>
      <c r="P3991" s="8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1">
        <f t="shared" si="376"/>
        <v>42286.749780092592</v>
      </c>
      <c r="T3991" s="11">
        <f t="shared" si="377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372"/>
        <v>4.1818181818181817</v>
      </c>
      <c r="P3992" s="8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42401.672372685185</v>
      </c>
      <c r="T3992" s="11">
        <f t="shared" si="377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372"/>
        <v>20</v>
      </c>
      <c r="P3993" s="8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42125.644467592589</v>
      </c>
      <c r="T3993" s="11">
        <f t="shared" si="377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372"/>
        <v>5.41</v>
      </c>
      <c r="P3994" s="8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6"/>
        <v>42289.94049768518</v>
      </c>
      <c r="T3994" s="11">
        <f t="shared" si="377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372"/>
        <v>6.0000000000000001E-3</v>
      </c>
      <c r="P3995" s="8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42107.864722222221</v>
      </c>
      <c r="T3995" s="11">
        <f t="shared" si="377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372"/>
        <v>0.25</v>
      </c>
      <c r="P3996" s="8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41809.389930555553</v>
      </c>
      <c r="T3996" s="11">
        <f t="shared" si="377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372"/>
        <v>35</v>
      </c>
      <c r="P3997" s="8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42019.683761574073</v>
      </c>
      <c r="T3997" s="11">
        <f t="shared" si="377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372"/>
        <v>16.566666666666666</v>
      </c>
      <c r="P3998" s="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6"/>
        <v>41950.26694444444</v>
      </c>
      <c r="T3998" s="11">
        <f t="shared" si="377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372"/>
        <v>0</v>
      </c>
      <c r="P3999" s="8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1">
        <f t="shared" si="376"/>
        <v>42069.391446759255</v>
      </c>
      <c r="T3999" s="11">
        <f t="shared" si="377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372"/>
        <v>57.199999999999996</v>
      </c>
      <c r="P4000" s="8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6"/>
        <v>42061.963263888887</v>
      </c>
      <c r="T4000" s="11">
        <f t="shared" si="377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372"/>
        <v>16.514285714285716</v>
      </c>
      <c r="P4001" s="8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6"/>
        <v>41842.828680555554</v>
      </c>
      <c r="T4001" s="11">
        <f t="shared" si="377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372"/>
        <v>0.125</v>
      </c>
      <c r="P4002" s="8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42437.64534722222</v>
      </c>
      <c r="T4002" s="11">
        <f t="shared" si="377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372"/>
        <v>37.75</v>
      </c>
      <c r="P4003" s="8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6"/>
        <v>42775.964212962965</v>
      </c>
      <c r="T4003" s="11">
        <f t="shared" si="377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372"/>
        <v>1.8399999999999999</v>
      </c>
      <c r="P4004" s="8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41879.043530092589</v>
      </c>
      <c r="T4004" s="11">
        <f t="shared" si="377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372"/>
        <v>10.050000000000001</v>
      </c>
      <c r="P4005" s="8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42020.587349537032</v>
      </c>
      <c r="T4005" s="11">
        <f t="shared" si="377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372"/>
        <v>0.2</v>
      </c>
      <c r="P4006" s="8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41890.16269675926</v>
      </c>
      <c r="T4006" s="11">
        <f t="shared" si="377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372"/>
        <v>1.3333333333333335</v>
      </c>
      <c r="P4007" s="8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41872.807696759257</v>
      </c>
      <c r="T4007" s="11">
        <f t="shared" si="377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372"/>
        <v>6.6666666666666671E-3</v>
      </c>
      <c r="P4008" s="8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42391.772997685184</v>
      </c>
      <c r="T4008" s="11">
        <f t="shared" si="377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372"/>
        <v>0.25</v>
      </c>
      <c r="P4009" s="8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41848.772928240738</v>
      </c>
      <c r="T4009" s="11">
        <f t="shared" si="377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372"/>
        <v>6</v>
      </c>
      <c r="P4010" s="8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42177.964201388888</v>
      </c>
      <c r="T4010" s="11">
        <f t="shared" si="377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372"/>
        <v>3.8860103626943006</v>
      </c>
      <c r="P4011" s="8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41851.700925925928</v>
      </c>
      <c r="T4011" s="11">
        <f t="shared" si="377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372"/>
        <v>24.194444444444443</v>
      </c>
      <c r="P4012" s="8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6"/>
        <v>41921.770439814813</v>
      </c>
      <c r="T4012" s="11">
        <f t="shared" si="377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372"/>
        <v>7.6</v>
      </c>
      <c r="P4013" s="8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42002.54488425926</v>
      </c>
      <c r="T4013" s="11">
        <f t="shared" si="377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372"/>
        <v>0</v>
      </c>
      <c r="P4014" s="8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1">
        <f t="shared" si="376"/>
        <v>42096.544548611113</v>
      </c>
      <c r="T4014" s="11">
        <f t="shared" si="377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372"/>
        <v>1.3</v>
      </c>
      <c r="P4015" s="8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42021.301192129627</v>
      </c>
      <c r="T4015" s="11">
        <f t="shared" si="377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372"/>
        <v>0</v>
      </c>
      <c r="P4016" s="8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1">
        <f t="shared" si="376"/>
        <v>42419.246168981481</v>
      </c>
      <c r="T4016" s="11">
        <f t="shared" si="377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372"/>
        <v>1.4285714285714287E-2</v>
      </c>
      <c r="P4017" s="8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42174.780821759254</v>
      </c>
      <c r="T4017" s="11">
        <f t="shared" si="377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372"/>
        <v>14.000000000000002</v>
      </c>
      <c r="P4018" s="8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41869.872685185182</v>
      </c>
      <c r="T4018" s="11">
        <f t="shared" si="377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372"/>
        <v>1.05</v>
      </c>
      <c r="P4019" s="8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41856.672152777777</v>
      </c>
      <c r="T4019" s="11">
        <f t="shared" si="377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372"/>
        <v>8.6666666666666679</v>
      </c>
      <c r="P4020" s="8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42620.91097222222</v>
      </c>
      <c r="T4020" s="11">
        <f t="shared" si="377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372"/>
        <v>0.82857142857142851</v>
      </c>
      <c r="P4021" s="8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42417.675879629634</v>
      </c>
      <c r="T4021" s="11">
        <f t="shared" si="377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372"/>
        <v>16.666666666666664</v>
      </c>
      <c r="P4022" s="8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6"/>
        <v>42057.190960648149</v>
      </c>
      <c r="T4022" s="11">
        <f t="shared" si="377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372"/>
        <v>0.83333333333333337</v>
      </c>
      <c r="P4023" s="8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41878.911550925928</v>
      </c>
      <c r="T4023" s="11">
        <f t="shared" si="377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372"/>
        <v>69.561111111111103</v>
      </c>
      <c r="P4024" s="8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6"/>
        <v>41990.584108796291</v>
      </c>
      <c r="T4024" s="11">
        <f t="shared" si="377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372"/>
        <v>0</v>
      </c>
      <c r="P4025" s="8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1">
        <f t="shared" si="376"/>
        <v>42408.999571759254</v>
      </c>
      <c r="T4025" s="11">
        <f t="shared" si="377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372"/>
        <v>1.25</v>
      </c>
      <c r="P4026" s="8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42217.670104166667</v>
      </c>
      <c r="T4026" s="11">
        <f t="shared" si="377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372"/>
        <v>5</v>
      </c>
      <c r="P4027" s="8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42151.237685185188</v>
      </c>
      <c r="T4027" s="11">
        <f t="shared" si="377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372"/>
        <v>0</v>
      </c>
      <c r="P4028" s="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1">
        <f t="shared" si="376"/>
        <v>42282.655543981484</v>
      </c>
      <c r="T4028" s="11">
        <f t="shared" si="377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372"/>
        <v>7.166666666666667</v>
      </c>
      <c r="P4029" s="8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6"/>
        <v>42768.97084490741</v>
      </c>
      <c r="T4029" s="11">
        <f t="shared" si="377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372"/>
        <v>28.050000000000004</v>
      </c>
      <c r="P4030" s="8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41765.938657407409</v>
      </c>
      <c r="T4030" s="11">
        <f t="shared" si="377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372"/>
        <v>0</v>
      </c>
      <c r="P4031" s="8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1">
        <f t="shared" si="376"/>
        <v>42322.025115740747</v>
      </c>
      <c r="T4031" s="11">
        <f t="shared" si="377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372"/>
        <v>16</v>
      </c>
      <c r="P4032" s="8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6"/>
        <v>42374.655081018514</v>
      </c>
      <c r="T4032" s="11">
        <f t="shared" si="377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372"/>
        <v>0</v>
      </c>
      <c r="P4033" s="8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1">
        <f t="shared" si="376"/>
        <v>41941.585231481484</v>
      </c>
      <c r="T4033" s="11">
        <f t="shared" si="377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372"/>
        <v>6.8287037037037033</v>
      </c>
      <c r="P4034" s="8">
        <f t="shared" si="373"/>
        <v>59</v>
      </c>
      <c r="Q4034" t="str">
        <f t="shared" si="374"/>
        <v>theater</v>
      </c>
      <c r="R4034" t="str">
        <f t="shared" si="375"/>
        <v>plays</v>
      </c>
      <c r="S4034" s="11">
        <f t="shared" si="376"/>
        <v>42293.809212962966</v>
      </c>
      <c r="T4034" s="11">
        <f t="shared" si="377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378">E4035/D4035*100</f>
        <v>25.698702928870294</v>
      </c>
      <c r="P4035" s="8">
        <f t="shared" ref="P4035:P4098" si="379">E4035/L4035</f>
        <v>65.340319148936175</v>
      </c>
      <c r="Q4035" t="str">
        <f t="shared" ref="Q4035:Q4098" si="380">LEFT(N4035,FIND("/",N4035)-1)</f>
        <v>theater</v>
      </c>
      <c r="R4035" t="str">
        <f t="shared" ref="R4035:R4098" si="381">RIGHT($N4035,LEN(N4035)-FIND("/",$N4035))</f>
        <v>plays</v>
      </c>
      <c r="S4035" s="11">
        <f t="shared" ref="S4035:S4098" si="382">((($J4035/60)/60)/24)+DATE(1970,1,1)</f>
        <v>42614.268796296295</v>
      </c>
      <c r="T4035" s="11">
        <f t="shared" ref="T4035:T4098" si="383">((($I4035/60)/60)/24)+DATE(1970,1,1)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378"/>
        <v>1.4814814814814816</v>
      </c>
      <c r="P4036" s="8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42067.947337962964</v>
      </c>
      <c r="T4036" s="11">
        <f t="shared" si="383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378"/>
        <v>36.85</v>
      </c>
      <c r="P4037" s="8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41903.882951388885</v>
      </c>
      <c r="T4037" s="11">
        <f t="shared" si="383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378"/>
        <v>47.05</v>
      </c>
      <c r="P4038" s="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2"/>
        <v>41804.937083333331</v>
      </c>
      <c r="T4038" s="11">
        <f t="shared" si="383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378"/>
        <v>11.428571428571429</v>
      </c>
      <c r="P4039" s="8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42497.070775462969</v>
      </c>
      <c r="T4039" s="11">
        <f t="shared" si="383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378"/>
        <v>12.04</v>
      </c>
      <c r="P4040" s="8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41869.798726851855</v>
      </c>
      <c r="T4040" s="11">
        <f t="shared" si="383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378"/>
        <v>60</v>
      </c>
      <c r="P4041" s="8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42305.670914351853</v>
      </c>
      <c r="T4041" s="11">
        <f t="shared" si="383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378"/>
        <v>31.25</v>
      </c>
      <c r="P4042" s="8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42144.231527777782</v>
      </c>
      <c r="T4042" s="11">
        <f t="shared" si="383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378"/>
        <v>0.42</v>
      </c>
      <c r="P4043" s="8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42559.474004629628</v>
      </c>
      <c r="T4043" s="11">
        <f t="shared" si="383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378"/>
        <v>0.21</v>
      </c>
      <c r="P4044" s="8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41995.084074074075</v>
      </c>
      <c r="T4044" s="11">
        <f t="shared" si="383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378"/>
        <v>0</v>
      </c>
      <c r="P4045" s="8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1">
        <f t="shared" si="382"/>
        <v>41948.957465277781</v>
      </c>
      <c r="T4045" s="11">
        <f t="shared" si="383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378"/>
        <v>37.5</v>
      </c>
      <c r="P4046" s="8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42074.219699074078</v>
      </c>
      <c r="T4046" s="11">
        <f t="shared" si="383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378"/>
        <v>0.02</v>
      </c>
      <c r="P4047" s="8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41842.201261574075</v>
      </c>
      <c r="T4047" s="11">
        <f t="shared" si="383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378"/>
        <v>8.2142857142857135</v>
      </c>
      <c r="P4048" s="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2"/>
        <v>41904.650578703702</v>
      </c>
      <c r="T4048" s="11">
        <f t="shared" si="383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378"/>
        <v>2.1999999999999997</v>
      </c>
      <c r="P4049" s="8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41991.022488425922</v>
      </c>
      <c r="T4049" s="11">
        <f t="shared" si="383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378"/>
        <v>17.652941176470588</v>
      </c>
      <c r="P4050" s="8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2"/>
        <v>42436.509108796294</v>
      </c>
      <c r="T4050" s="11">
        <f t="shared" si="383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378"/>
        <v>0.08</v>
      </c>
      <c r="P4051" s="8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42169.958506944444</v>
      </c>
      <c r="T4051" s="11">
        <f t="shared" si="383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378"/>
        <v>6.6666666666666666E-2</v>
      </c>
      <c r="P4052" s="8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41905.636469907404</v>
      </c>
      <c r="T4052" s="11">
        <f t="shared" si="383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378"/>
        <v>0</v>
      </c>
      <c r="P4053" s="8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1">
        <f t="shared" si="382"/>
        <v>41761.810150462967</v>
      </c>
      <c r="T4053" s="11">
        <f t="shared" si="383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378"/>
        <v>37.533333333333339</v>
      </c>
      <c r="P4054" s="8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2"/>
        <v>41865.878657407404</v>
      </c>
      <c r="T4054" s="11">
        <f t="shared" si="383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378"/>
        <v>22</v>
      </c>
      <c r="P4055" s="8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41928.690138888887</v>
      </c>
      <c r="T4055" s="11">
        <f t="shared" si="383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378"/>
        <v>0</v>
      </c>
      <c r="P4056" s="8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1">
        <f t="shared" si="382"/>
        <v>42613.841261574074</v>
      </c>
      <c r="T4056" s="11">
        <f t="shared" si="383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378"/>
        <v>17.62</v>
      </c>
      <c r="P4057" s="8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2"/>
        <v>41779.648506944446</v>
      </c>
      <c r="T4057" s="11">
        <f t="shared" si="383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378"/>
        <v>53</v>
      </c>
      <c r="P4058" s="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2"/>
        <v>42534.933321759265</v>
      </c>
      <c r="T4058" s="11">
        <f t="shared" si="383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378"/>
        <v>22.142857142857142</v>
      </c>
      <c r="P4059" s="8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2"/>
        <v>42310.968518518523</v>
      </c>
      <c r="T4059" s="11">
        <f t="shared" si="383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378"/>
        <v>2.5333333333333332</v>
      </c>
      <c r="P4060" s="8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42446.060694444444</v>
      </c>
      <c r="T4060" s="11">
        <f t="shared" si="383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378"/>
        <v>2.5</v>
      </c>
      <c r="P4061" s="8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2"/>
        <v>41866.640648148146</v>
      </c>
      <c r="T4061" s="11">
        <f t="shared" si="383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378"/>
        <v>2.85</v>
      </c>
      <c r="P4062" s="8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41779.695092592592</v>
      </c>
      <c r="T4062" s="11">
        <f t="shared" si="383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378"/>
        <v>0</v>
      </c>
      <c r="P4063" s="8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1">
        <f t="shared" si="382"/>
        <v>42421.141469907408</v>
      </c>
      <c r="T4063" s="11">
        <f t="shared" si="383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378"/>
        <v>2.4500000000000002</v>
      </c>
      <c r="P4064" s="8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2"/>
        <v>42523.739212962959</v>
      </c>
      <c r="T4064" s="11">
        <f t="shared" si="383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378"/>
        <v>1.4210526315789473</v>
      </c>
      <c r="P4065" s="8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41787.681527777779</v>
      </c>
      <c r="T4065" s="11">
        <f t="shared" si="383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378"/>
        <v>19.25</v>
      </c>
      <c r="P4066" s="8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2"/>
        <v>42093.588263888887</v>
      </c>
      <c r="T4066" s="11">
        <f t="shared" si="383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378"/>
        <v>0.67500000000000004</v>
      </c>
      <c r="P4067" s="8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41833.951516203706</v>
      </c>
      <c r="T4067" s="11">
        <f t="shared" si="383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378"/>
        <v>0.16666666666666669</v>
      </c>
      <c r="P4068" s="8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42479.039212962962</v>
      </c>
      <c r="T4068" s="11">
        <f t="shared" si="383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378"/>
        <v>60.9</v>
      </c>
      <c r="P4069" s="8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2"/>
        <v>42235.117476851854</v>
      </c>
      <c r="T4069" s="11">
        <f t="shared" si="383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378"/>
        <v>1</v>
      </c>
      <c r="P4070" s="8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42718.963599537034</v>
      </c>
      <c r="T4070" s="11">
        <f t="shared" si="383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378"/>
        <v>34.4</v>
      </c>
      <c r="P4071" s="8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42022.661527777775</v>
      </c>
      <c r="T4071" s="11">
        <f t="shared" si="383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378"/>
        <v>16.5</v>
      </c>
      <c r="P4072" s="8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42031.666898148149</v>
      </c>
      <c r="T4072" s="11">
        <f t="shared" si="383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378"/>
        <v>0</v>
      </c>
      <c r="P4073" s="8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1">
        <f t="shared" si="382"/>
        <v>42700.804756944446</v>
      </c>
      <c r="T4073" s="11">
        <f t="shared" si="383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378"/>
        <v>0.4</v>
      </c>
      <c r="P4074" s="8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41812.77443287037</v>
      </c>
      <c r="T4074" s="11">
        <f t="shared" si="383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378"/>
        <v>1.0571428571428572</v>
      </c>
      <c r="P4075" s="8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42078.34520833334</v>
      </c>
      <c r="T4075" s="11">
        <f t="shared" si="383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378"/>
        <v>26.727272727272727</v>
      </c>
      <c r="P4076" s="8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42283.552951388891</v>
      </c>
      <c r="T4076" s="11">
        <f t="shared" si="383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378"/>
        <v>28.799999999999997</v>
      </c>
      <c r="P4077" s="8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2"/>
        <v>41779.045937499999</v>
      </c>
      <c r="T4077" s="11">
        <f t="shared" si="383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378"/>
        <v>0</v>
      </c>
      <c r="P4078" s="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1">
        <f t="shared" si="382"/>
        <v>41905.795706018522</v>
      </c>
      <c r="T4078" s="11">
        <f t="shared" si="383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378"/>
        <v>8.9</v>
      </c>
      <c r="P4079" s="8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42695.7105787037</v>
      </c>
      <c r="T4079" s="11">
        <f t="shared" si="383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378"/>
        <v>0</v>
      </c>
      <c r="P4080" s="8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1">
        <f t="shared" si="382"/>
        <v>42732.787523148145</v>
      </c>
      <c r="T4080" s="11">
        <f t="shared" si="383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378"/>
        <v>0.16666666666666669</v>
      </c>
      <c r="P4081" s="8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42510.938900462963</v>
      </c>
      <c r="T4081" s="11">
        <f t="shared" si="383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378"/>
        <v>0</v>
      </c>
      <c r="P4082" s="8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1">
        <f t="shared" si="382"/>
        <v>42511.698101851856</v>
      </c>
      <c r="T4082" s="11">
        <f t="shared" si="383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378"/>
        <v>15.737410071942445</v>
      </c>
      <c r="P4083" s="8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2"/>
        <v>42041.581307870365</v>
      </c>
      <c r="T4083" s="11">
        <f t="shared" si="383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378"/>
        <v>2</v>
      </c>
      <c r="P4084" s="8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42307.189270833333</v>
      </c>
      <c r="T4084" s="11">
        <f t="shared" si="383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378"/>
        <v>21.685714285714287</v>
      </c>
      <c r="P4085" s="8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42353.761759259258</v>
      </c>
      <c r="T4085" s="11">
        <f t="shared" si="383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378"/>
        <v>0.33333333333333337</v>
      </c>
      <c r="P4086" s="8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42622.436412037037</v>
      </c>
      <c r="T4086" s="11">
        <f t="shared" si="383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378"/>
        <v>0.2857142857142857</v>
      </c>
      <c r="P4087" s="8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42058.603877314818</v>
      </c>
      <c r="T4087" s="11">
        <f t="shared" si="383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378"/>
        <v>4.7</v>
      </c>
      <c r="P4088" s="8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42304.940960648149</v>
      </c>
      <c r="T4088" s="11">
        <f t="shared" si="383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378"/>
        <v>0</v>
      </c>
      <c r="P4089" s="8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1">
        <f t="shared" si="382"/>
        <v>42538.742893518516</v>
      </c>
      <c r="T4089" s="11">
        <f t="shared" si="383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378"/>
        <v>10.8</v>
      </c>
      <c r="P4090" s="8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41990.612546296295</v>
      </c>
      <c r="T4090" s="11">
        <f t="shared" si="383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378"/>
        <v>4.8</v>
      </c>
      <c r="P4091" s="8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42122.732499999998</v>
      </c>
      <c r="T4091" s="11">
        <f t="shared" si="383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378"/>
        <v>3.2</v>
      </c>
      <c r="P4092" s="8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2"/>
        <v>42209.67288194444</v>
      </c>
      <c r="T4092" s="11">
        <f t="shared" si="383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378"/>
        <v>12.75</v>
      </c>
      <c r="P4093" s="8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41990.506377314814</v>
      </c>
      <c r="T4093" s="11">
        <f t="shared" si="383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378"/>
        <v>1.8181818181818181E-2</v>
      </c>
      <c r="P4094" s="8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42039.194988425923</v>
      </c>
      <c r="T4094" s="11">
        <f t="shared" si="383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378"/>
        <v>2.4</v>
      </c>
      <c r="P4095" s="8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42178.815891203703</v>
      </c>
      <c r="T4095" s="11">
        <f t="shared" si="383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378"/>
        <v>36.5</v>
      </c>
      <c r="P4096" s="8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41890.086805555555</v>
      </c>
      <c r="T4096" s="11">
        <f t="shared" si="383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378"/>
        <v>2.666666666666667</v>
      </c>
      <c r="P4097" s="8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42693.031828703708</v>
      </c>
      <c r="T4097" s="11">
        <f t="shared" si="383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378"/>
        <v>11.428571428571429</v>
      </c>
      <c r="P4098" s="8">
        <f t="shared" si="379"/>
        <v>80</v>
      </c>
      <c r="Q4098" t="str">
        <f t="shared" si="380"/>
        <v>theater</v>
      </c>
      <c r="R4098" t="str">
        <f t="shared" si="381"/>
        <v>plays</v>
      </c>
      <c r="S4098" s="11">
        <f t="shared" si="382"/>
        <v>42750.530312499999</v>
      </c>
      <c r="T4098" s="11">
        <f t="shared" si="383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384">E4099/D4099*100</f>
        <v>0</v>
      </c>
      <c r="P4099" s="8" t="e">
        <f t="shared" ref="P4099:P4115" si="385">E4099/L4099</f>
        <v>#DIV/0!</v>
      </c>
      <c r="Q4099" t="str">
        <f t="shared" ref="Q4099:Q4115" si="386">LEFT(N4099,FIND("/",N4099)-1)</f>
        <v>theater</v>
      </c>
      <c r="R4099" t="str">
        <f t="shared" ref="R4099:R4115" si="387">RIGHT($N4099,LEN(N4099)-FIND("/",$N4099))</f>
        <v>plays</v>
      </c>
      <c r="S4099" s="11">
        <f t="shared" ref="S4099:S4115" si="388">((($J4099/60)/60)/24)+DATE(1970,1,1)</f>
        <v>42344.824502314819</v>
      </c>
      <c r="T4099" s="11">
        <f t="shared" ref="T4099:T4115" si="389">((($I4099/60)/60)/24)+DATE(1970,1,1)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384"/>
        <v>0</v>
      </c>
      <c r="P4100" s="8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1">
        <f t="shared" si="388"/>
        <v>42495.722187499996</v>
      </c>
      <c r="T4100" s="11">
        <f t="shared" si="38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384"/>
        <v>1.1111111111111112</v>
      </c>
      <c r="P4101" s="8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42570.850381944445</v>
      </c>
      <c r="T4101" s="11">
        <f t="shared" si="38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384"/>
        <v>0</v>
      </c>
      <c r="P4102" s="8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1">
        <f t="shared" si="388"/>
        <v>41927.124884259261</v>
      </c>
      <c r="T4102" s="11">
        <f t="shared" si="38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384"/>
        <v>0</v>
      </c>
      <c r="P4103" s="8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1">
        <f t="shared" si="388"/>
        <v>42730.903726851851</v>
      </c>
      <c r="T4103" s="11">
        <f t="shared" si="38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384"/>
        <v>27.400000000000002</v>
      </c>
      <c r="P4104" s="8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88"/>
        <v>42475.848067129627</v>
      </c>
      <c r="T4104" s="11">
        <f t="shared" si="38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384"/>
        <v>10</v>
      </c>
      <c r="P4105" s="8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88"/>
        <v>42188.83293981482</v>
      </c>
      <c r="T4105" s="11">
        <f t="shared" si="38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384"/>
        <v>21.366666666666667</v>
      </c>
      <c r="P4106" s="8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88"/>
        <v>42640.278171296297</v>
      </c>
      <c r="T4106" s="11">
        <f t="shared" si="38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384"/>
        <v>6.9696969696969706</v>
      </c>
      <c r="P4107" s="8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88"/>
        <v>42697.010520833333</v>
      </c>
      <c r="T4107" s="11">
        <f t="shared" si="38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384"/>
        <v>70.599999999999994</v>
      </c>
      <c r="P4108" s="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42053.049375000002</v>
      </c>
      <c r="T4108" s="11">
        <f t="shared" si="38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384"/>
        <v>2.0500000000000003</v>
      </c>
      <c r="P4109" s="8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41883.916678240741</v>
      </c>
      <c r="T4109" s="11">
        <f t="shared" si="38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384"/>
        <v>1.9666666666666666</v>
      </c>
      <c r="P4110" s="8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42767.031678240746</v>
      </c>
      <c r="T4110" s="11">
        <f t="shared" si="38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384"/>
        <v>0</v>
      </c>
      <c r="P4111" s="8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1">
        <f t="shared" si="388"/>
        <v>42307.539398148147</v>
      </c>
      <c r="T4111" s="11">
        <f t="shared" si="38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384"/>
        <v>28.666666666666668</v>
      </c>
      <c r="P4112" s="8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88"/>
        <v>42512.626747685179</v>
      </c>
      <c r="T4112" s="11">
        <f t="shared" si="38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384"/>
        <v>3.1333333333333333</v>
      </c>
      <c r="P4113" s="8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88"/>
        <v>42029.135879629626</v>
      </c>
      <c r="T4113" s="11">
        <f t="shared" si="38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384"/>
        <v>0.04</v>
      </c>
      <c r="P4114" s="8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42400.946597222224</v>
      </c>
      <c r="T4114" s="11">
        <f t="shared" si="38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384"/>
        <v>0.2</v>
      </c>
      <c r="P4115" s="8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42358.573182870372</v>
      </c>
      <c r="T4115" s="11">
        <f t="shared" si="389"/>
        <v>42377.273611111115</v>
      </c>
    </row>
  </sheetData>
  <conditionalFormatting sqref="F2:F4115">
    <cfRule type="containsText" dxfId="3" priority="2" operator="containsText" text="live">
      <formula>NOT(ISERROR(SEARCH("live",F2)))</formula>
    </cfRule>
    <cfRule type="containsText" dxfId="2" priority="3" operator="containsText" text="canceled">
      <formula>NOT(ISERROR(SEARCH("canceled",F2)))</formula>
    </cfRule>
    <cfRule type="containsText" dxfId="1" priority="4" operator="containsText" text="failed">
      <formula>NOT(ISERROR(SEARCH("failed",F2)))</formula>
    </cfRule>
    <cfRule type="containsText" dxfId="0" priority="5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92D05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7D24C8-2B49-4FB7-88F6-A679D126D06D}">
  <dimension ref="A1:F14"/>
  <sheetViews>
    <sheetView topLeftCell="F1" workbookViewId="0">
      <selection activeCell="B29" sqref="B29:B31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9" t="s">
        <v>8223</v>
      </c>
      <c r="B1" t="s">
        <v>8321</v>
      </c>
    </row>
    <row r="3" spans="1:6" x14ac:dyDescent="0.3">
      <c r="A3" s="9" t="s">
        <v>8323</v>
      </c>
      <c r="B3" s="9" t="s">
        <v>8322</v>
      </c>
    </row>
    <row r="4" spans="1:6" x14ac:dyDescent="0.3">
      <c r="A4" s="9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3">
      <c r="A5" s="10" t="s">
        <v>8311</v>
      </c>
      <c r="B5" s="6">
        <v>40</v>
      </c>
      <c r="C5" s="6">
        <v>180</v>
      </c>
      <c r="D5" s="6"/>
      <c r="E5" s="6">
        <v>300</v>
      </c>
      <c r="F5" s="6">
        <v>520</v>
      </c>
    </row>
    <row r="6" spans="1:6" x14ac:dyDescent="0.3">
      <c r="A6" s="10" t="s">
        <v>8312</v>
      </c>
      <c r="B6" s="6">
        <v>20</v>
      </c>
      <c r="C6" s="6">
        <v>140</v>
      </c>
      <c r="D6" s="6">
        <v>6</v>
      </c>
      <c r="E6" s="6">
        <v>34</v>
      </c>
      <c r="F6" s="6">
        <v>200</v>
      </c>
    </row>
    <row r="7" spans="1:6" x14ac:dyDescent="0.3">
      <c r="A7" s="10" t="s">
        <v>8313</v>
      </c>
      <c r="B7" s="6"/>
      <c r="C7" s="6">
        <v>140</v>
      </c>
      <c r="D7" s="6"/>
      <c r="E7" s="6">
        <v>80</v>
      </c>
      <c r="F7" s="6">
        <v>220</v>
      </c>
    </row>
    <row r="8" spans="1:6" x14ac:dyDescent="0.3">
      <c r="A8" s="10" t="s">
        <v>8314</v>
      </c>
      <c r="B8" s="6">
        <v>24</v>
      </c>
      <c r="C8" s="6"/>
      <c r="D8" s="6"/>
      <c r="E8" s="6"/>
      <c r="F8" s="6">
        <v>24</v>
      </c>
    </row>
    <row r="9" spans="1:6" x14ac:dyDescent="0.3">
      <c r="A9" s="10" t="s">
        <v>8315</v>
      </c>
      <c r="B9" s="6">
        <v>20</v>
      </c>
      <c r="C9" s="6">
        <v>120</v>
      </c>
      <c r="D9" s="6">
        <v>20</v>
      </c>
      <c r="E9" s="6">
        <v>540</v>
      </c>
      <c r="F9" s="6">
        <v>700</v>
      </c>
    </row>
    <row r="10" spans="1:6" x14ac:dyDescent="0.3">
      <c r="A10" s="10" t="s">
        <v>8316</v>
      </c>
      <c r="B10" s="6"/>
      <c r="C10" s="6">
        <v>117</v>
      </c>
      <c r="D10" s="6"/>
      <c r="E10" s="6">
        <v>103</v>
      </c>
      <c r="F10" s="6">
        <v>220</v>
      </c>
    </row>
    <row r="11" spans="1:6" x14ac:dyDescent="0.3">
      <c r="A11" s="10" t="s">
        <v>8317</v>
      </c>
      <c r="B11" s="6">
        <v>30</v>
      </c>
      <c r="C11" s="6">
        <v>127</v>
      </c>
      <c r="D11" s="6"/>
      <c r="E11" s="6">
        <v>80</v>
      </c>
      <c r="F11" s="6">
        <v>237</v>
      </c>
    </row>
    <row r="12" spans="1:6" x14ac:dyDescent="0.3">
      <c r="A12" s="10" t="s">
        <v>8318</v>
      </c>
      <c r="B12" s="6">
        <v>178</v>
      </c>
      <c r="C12" s="6">
        <v>213</v>
      </c>
      <c r="D12" s="6"/>
      <c r="E12" s="6">
        <v>209</v>
      </c>
      <c r="F12" s="6">
        <v>600</v>
      </c>
    </row>
    <row r="13" spans="1:6" x14ac:dyDescent="0.3">
      <c r="A13" s="10" t="s">
        <v>8319</v>
      </c>
      <c r="B13" s="6">
        <v>37</v>
      </c>
      <c r="C13" s="6">
        <v>493</v>
      </c>
      <c r="D13" s="6">
        <v>24</v>
      </c>
      <c r="E13" s="6">
        <v>839</v>
      </c>
      <c r="F13" s="6">
        <v>1393</v>
      </c>
    </row>
    <row r="14" spans="1:6" x14ac:dyDescent="0.3">
      <c r="A14" s="10" t="s">
        <v>8320</v>
      </c>
      <c r="B14" s="6">
        <v>349</v>
      </c>
      <c r="C14" s="6">
        <v>1530</v>
      </c>
      <c r="D14" s="6">
        <v>50</v>
      </c>
      <c r="E14" s="6">
        <v>2185</v>
      </c>
      <c r="F14" s="6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2013FB-7C62-4708-96F2-58C3F4FEC777}">
  <dimension ref="A1:F46"/>
  <sheetViews>
    <sheetView workbookViewId="0">
      <selection activeCell="E5" sqref="E5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9" t="s">
        <v>8223</v>
      </c>
      <c r="B1" t="s">
        <v>8321</v>
      </c>
    </row>
    <row r="3" spans="1:6" x14ac:dyDescent="0.3">
      <c r="A3" s="9" t="s">
        <v>8323</v>
      </c>
      <c r="B3" s="9" t="s">
        <v>8322</v>
      </c>
    </row>
    <row r="4" spans="1:6" x14ac:dyDescent="0.3">
      <c r="A4" s="9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3">
      <c r="A5" s="10" t="s">
        <v>8348</v>
      </c>
      <c r="B5" s="6"/>
      <c r="C5" s="6">
        <v>353</v>
      </c>
      <c r="D5" s="6">
        <v>19</v>
      </c>
      <c r="E5" s="6">
        <v>694</v>
      </c>
      <c r="F5" s="6">
        <v>1066</v>
      </c>
    </row>
    <row r="6" spans="1:6" x14ac:dyDescent="0.3">
      <c r="A6" s="10" t="s">
        <v>8352</v>
      </c>
      <c r="B6" s="6"/>
      <c r="C6" s="6"/>
      <c r="D6" s="6"/>
      <c r="E6" s="6">
        <v>260</v>
      </c>
      <c r="F6" s="6">
        <v>260</v>
      </c>
    </row>
    <row r="7" spans="1:6" x14ac:dyDescent="0.3">
      <c r="A7" s="10" t="s">
        <v>8329</v>
      </c>
      <c r="B7" s="6"/>
      <c r="C7" s="6"/>
      <c r="D7" s="6"/>
      <c r="E7" s="6">
        <v>180</v>
      </c>
      <c r="F7" s="6">
        <v>180</v>
      </c>
    </row>
    <row r="8" spans="1:6" x14ac:dyDescent="0.3">
      <c r="A8" s="10" t="s">
        <v>8337</v>
      </c>
      <c r="B8" s="6"/>
      <c r="C8" s="6">
        <v>20</v>
      </c>
      <c r="D8" s="6"/>
      <c r="E8" s="6">
        <v>140</v>
      </c>
      <c r="F8" s="6">
        <v>160</v>
      </c>
    </row>
    <row r="9" spans="1:6" x14ac:dyDescent="0.3">
      <c r="A9" s="10" t="s">
        <v>8336</v>
      </c>
      <c r="B9" s="6"/>
      <c r="C9" s="6"/>
      <c r="D9" s="6"/>
      <c r="E9" s="6">
        <v>140</v>
      </c>
      <c r="F9" s="6">
        <v>140</v>
      </c>
    </row>
    <row r="10" spans="1:6" x14ac:dyDescent="0.3">
      <c r="A10" s="10" t="s">
        <v>8346</v>
      </c>
      <c r="B10" s="6"/>
      <c r="C10" s="6">
        <v>57</v>
      </c>
      <c r="D10" s="6"/>
      <c r="E10" s="6">
        <v>103</v>
      </c>
      <c r="F10" s="6">
        <v>160</v>
      </c>
    </row>
    <row r="11" spans="1:6" x14ac:dyDescent="0.3">
      <c r="A11" s="10" t="s">
        <v>8357</v>
      </c>
      <c r="B11" s="6">
        <v>17</v>
      </c>
      <c r="C11" s="6">
        <v>80</v>
      </c>
      <c r="D11" s="6">
        <v>5</v>
      </c>
      <c r="E11" s="6">
        <v>85</v>
      </c>
      <c r="F11" s="6">
        <v>187</v>
      </c>
    </row>
    <row r="12" spans="1:6" x14ac:dyDescent="0.3">
      <c r="A12" s="10" t="s">
        <v>8358</v>
      </c>
      <c r="B12" s="6"/>
      <c r="C12" s="6"/>
      <c r="D12" s="6"/>
      <c r="E12" s="6">
        <v>80</v>
      </c>
      <c r="F12" s="6">
        <v>80</v>
      </c>
    </row>
    <row r="13" spans="1:6" x14ac:dyDescent="0.3">
      <c r="A13" s="10" t="s">
        <v>8342</v>
      </c>
      <c r="B13" s="6">
        <v>20</v>
      </c>
      <c r="C13" s="6">
        <v>60</v>
      </c>
      <c r="D13" s="6"/>
      <c r="E13" s="6">
        <v>60</v>
      </c>
      <c r="F13" s="6">
        <v>140</v>
      </c>
    </row>
    <row r="14" spans="1:6" x14ac:dyDescent="0.3">
      <c r="A14" s="10" t="s">
        <v>8359</v>
      </c>
      <c r="B14" s="6"/>
      <c r="C14" s="6"/>
      <c r="D14" s="6"/>
      <c r="E14" s="6">
        <v>60</v>
      </c>
      <c r="F14" s="6">
        <v>60</v>
      </c>
    </row>
    <row r="15" spans="1:6" x14ac:dyDescent="0.3">
      <c r="A15" s="10" t="s">
        <v>8354</v>
      </c>
      <c r="B15" s="6"/>
      <c r="C15" s="6"/>
      <c r="D15" s="6"/>
      <c r="E15" s="6">
        <v>60</v>
      </c>
      <c r="F15" s="6">
        <v>60</v>
      </c>
    </row>
    <row r="16" spans="1:6" x14ac:dyDescent="0.3">
      <c r="A16" s="10" t="s">
        <v>8344</v>
      </c>
      <c r="B16" s="6"/>
      <c r="C16" s="6"/>
      <c r="D16" s="6"/>
      <c r="E16" s="6">
        <v>60</v>
      </c>
      <c r="F16" s="6">
        <v>60</v>
      </c>
    </row>
    <row r="17" spans="1:6" x14ac:dyDescent="0.3">
      <c r="A17" s="10" t="s">
        <v>8356</v>
      </c>
      <c r="B17" s="6">
        <v>18</v>
      </c>
      <c r="C17" s="6">
        <v>2</v>
      </c>
      <c r="D17" s="6"/>
      <c r="E17" s="6">
        <v>40</v>
      </c>
      <c r="F17" s="6">
        <v>60</v>
      </c>
    </row>
    <row r="18" spans="1:6" x14ac:dyDescent="0.3">
      <c r="A18" s="10" t="s">
        <v>8331</v>
      </c>
      <c r="B18" s="6"/>
      <c r="C18" s="6"/>
      <c r="D18" s="6"/>
      <c r="E18" s="6">
        <v>40</v>
      </c>
      <c r="F18" s="6">
        <v>40</v>
      </c>
    </row>
    <row r="19" spans="1:6" x14ac:dyDescent="0.3">
      <c r="A19" s="10" t="s">
        <v>8328</v>
      </c>
      <c r="B19" s="6"/>
      <c r="C19" s="6"/>
      <c r="D19" s="6"/>
      <c r="E19" s="6">
        <v>40</v>
      </c>
      <c r="F19" s="6">
        <v>40</v>
      </c>
    </row>
    <row r="20" spans="1:6" x14ac:dyDescent="0.3">
      <c r="A20" s="10" t="s">
        <v>8349</v>
      </c>
      <c r="B20" s="6"/>
      <c r="C20" s="6"/>
      <c r="D20" s="6"/>
      <c r="E20" s="6">
        <v>40</v>
      </c>
      <c r="F20" s="6">
        <v>40</v>
      </c>
    </row>
    <row r="21" spans="1:6" x14ac:dyDescent="0.3">
      <c r="A21" s="10" t="s">
        <v>8355</v>
      </c>
      <c r="B21" s="6"/>
      <c r="C21" s="6"/>
      <c r="D21" s="6">
        <v>6</v>
      </c>
      <c r="E21" s="6">
        <v>34</v>
      </c>
      <c r="F21" s="6">
        <v>40</v>
      </c>
    </row>
    <row r="22" spans="1:6" x14ac:dyDescent="0.3">
      <c r="A22" s="10" t="s">
        <v>8362</v>
      </c>
      <c r="B22" s="6">
        <v>60</v>
      </c>
      <c r="C22" s="6">
        <v>120</v>
      </c>
      <c r="D22" s="6"/>
      <c r="E22" s="6">
        <v>20</v>
      </c>
      <c r="F22" s="6">
        <v>200</v>
      </c>
    </row>
    <row r="23" spans="1:6" x14ac:dyDescent="0.3">
      <c r="A23" s="10" t="s">
        <v>8340</v>
      </c>
      <c r="B23" s="6"/>
      <c r="C23" s="6"/>
      <c r="D23" s="6"/>
      <c r="E23" s="6">
        <v>20</v>
      </c>
      <c r="F23" s="6">
        <v>20</v>
      </c>
    </row>
    <row r="24" spans="1:6" x14ac:dyDescent="0.3">
      <c r="A24" s="10" t="s">
        <v>8350</v>
      </c>
      <c r="B24" s="6"/>
      <c r="C24" s="6"/>
      <c r="D24" s="6"/>
      <c r="E24" s="6">
        <v>20</v>
      </c>
      <c r="F24" s="6">
        <v>20</v>
      </c>
    </row>
    <row r="25" spans="1:6" x14ac:dyDescent="0.3">
      <c r="A25" s="10" t="s">
        <v>8339</v>
      </c>
      <c r="B25" s="6"/>
      <c r="C25" s="6">
        <v>11</v>
      </c>
      <c r="D25" s="6"/>
      <c r="E25" s="6">
        <v>9</v>
      </c>
      <c r="F25" s="6">
        <v>20</v>
      </c>
    </row>
    <row r="26" spans="1:6" x14ac:dyDescent="0.3">
      <c r="A26" s="10" t="s">
        <v>8361</v>
      </c>
      <c r="B26" s="6"/>
      <c r="C26" s="6">
        <v>100</v>
      </c>
      <c r="D26" s="6"/>
      <c r="E26" s="6"/>
      <c r="F26" s="6">
        <v>100</v>
      </c>
    </row>
    <row r="27" spans="1:6" x14ac:dyDescent="0.3">
      <c r="A27" s="10" t="s">
        <v>8345</v>
      </c>
      <c r="B27" s="6"/>
      <c r="C27" s="6">
        <v>20</v>
      </c>
      <c r="D27" s="6"/>
      <c r="E27" s="6"/>
      <c r="F27" s="6">
        <v>20</v>
      </c>
    </row>
    <row r="28" spans="1:6" x14ac:dyDescent="0.3">
      <c r="A28" s="10" t="s">
        <v>8324</v>
      </c>
      <c r="B28" s="6"/>
      <c r="C28" s="6">
        <v>100</v>
      </c>
      <c r="D28" s="6"/>
      <c r="E28" s="6"/>
      <c r="F28" s="6">
        <v>100</v>
      </c>
    </row>
    <row r="29" spans="1:6" x14ac:dyDescent="0.3">
      <c r="A29" s="10" t="s">
        <v>8325</v>
      </c>
      <c r="B29" s="6">
        <v>20</v>
      </c>
      <c r="C29" s="6"/>
      <c r="D29" s="6"/>
      <c r="E29" s="6"/>
      <c r="F29" s="6">
        <v>20</v>
      </c>
    </row>
    <row r="30" spans="1:6" x14ac:dyDescent="0.3">
      <c r="A30" s="10" t="s">
        <v>8335</v>
      </c>
      <c r="B30" s="6"/>
      <c r="C30" s="6">
        <v>20</v>
      </c>
      <c r="D30" s="6"/>
      <c r="E30" s="6"/>
      <c r="F30" s="6">
        <v>20</v>
      </c>
    </row>
    <row r="31" spans="1:6" x14ac:dyDescent="0.3">
      <c r="A31" s="10" t="s">
        <v>8347</v>
      </c>
      <c r="B31" s="6"/>
      <c r="C31" s="6">
        <v>20</v>
      </c>
      <c r="D31" s="6"/>
      <c r="E31" s="6"/>
      <c r="F31" s="6">
        <v>20</v>
      </c>
    </row>
    <row r="32" spans="1:6" x14ac:dyDescent="0.3">
      <c r="A32" s="10" t="s">
        <v>8363</v>
      </c>
      <c r="B32" s="6">
        <v>100</v>
      </c>
      <c r="C32" s="6">
        <v>60</v>
      </c>
      <c r="D32" s="6"/>
      <c r="E32" s="6"/>
      <c r="F32" s="6">
        <v>160</v>
      </c>
    </row>
    <row r="33" spans="1:6" x14ac:dyDescent="0.3">
      <c r="A33" s="10" t="s">
        <v>8330</v>
      </c>
      <c r="B33" s="6"/>
      <c r="C33" s="6">
        <v>80</v>
      </c>
      <c r="D33" s="6"/>
      <c r="E33" s="6"/>
      <c r="F33" s="6">
        <v>80</v>
      </c>
    </row>
    <row r="34" spans="1:6" x14ac:dyDescent="0.3">
      <c r="A34" s="10" t="s">
        <v>8341</v>
      </c>
      <c r="B34" s="6"/>
      <c r="C34" s="6">
        <v>40</v>
      </c>
      <c r="D34" s="6"/>
      <c r="E34" s="6"/>
      <c r="F34" s="6">
        <v>40</v>
      </c>
    </row>
    <row r="35" spans="1:6" x14ac:dyDescent="0.3">
      <c r="A35" s="10" t="s">
        <v>8338</v>
      </c>
      <c r="B35" s="6"/>
      <c r="C35" s="6">
        <v>60</v>
      </c>
      <c r="D35" s="6"/>
      <c r="E35" s="6"/>
      <c r="F35" s="6">
        <v>60</v>
      </c>
    </row>
    <row r="36" spans="1:6" x14ac:dyDescent="0.3">
      <c r="A36" s="10" t="s">
        <v>8333</v>
      </c>
      <c r="B36" s="6"/>
      <c r="C36" s="6">
        <v>40</v>
      </c>
      <c r="D36" s="6"/>
      <c r="E36" s="6"/>
      <c r="F36" s="6">
        <v>40</v>
      </c>
    </row>
    <row r="37" spans="1:6" x14ac:dyDescent="0.3">
      <c r="A37" s="10" t="s">
        <v>8334</v>
      </c>
      <c r="B37" s="6">
        <v>20</v>
      </c>
      <c r="C37" s="6">
        <v>120</v>
      </c>
      <c r="D37" s="6"/>
      <c r="E37" s="6"/>
      <c r="F37" s="6">
        <v>140</v>
      </c>
    </row>
    <row r="38" spans="1:6" x14ac:dyDescent="0.3">
      <c r="A38" s="10" t="s">
        <v>8326</v>
      </c>
      <c r="B38" s="6">
        <v>24</v>
      </c>
      <c r="C38" s="6"/>
      <c r="D38" s="6"/>
      <c r="E38" s="6"/>
      <c r="F38" s="6">
        <v>24</v>
      </c>
    </row>
    <row r="39" spans="1:6" x14ac:dyDescent="0.3">
      <c r="A39" s="10" t="s">
        <v>8360</v>
      </c>
      <c r="B39" s="6">
        <v>10</v>
      </c>
      <c r="C39" s="6">
        <v>47</v>
      </c>
      <c r="D39" s="6"/>
      <c r="E39" s="6"/>
      <c r="F39" s="6">
        <v>57</v>
      </c>
    </row>
    <row r="40" spans="1:6" x14ac:dyDescent="0.3">
      <c r="A40" s="10" t="s">
        <v>8351</v>
      </c>
      <c r="B40" s="6"/>
      <c r="C40" s="6">
        <v>20</v>
      </c>
      <c r="D40" s="6"/>
      <c r="E40" s="6"/>
      <c r="F40" s="6">
        <v>20</v>
      </c>
    </row>
    <row r="41" spans="1:6" x14ac:dyDescent="0.3">
      <c r="A41" s="10" t="s">
        <v>8343</v>
      </c>
      <c r="B41" s="6"/>
      <c r="C41" s="6">
        <v>20</v>
      </c>
      <c r="D41" s="6"/>
      <c r="E41" s="6"/>
      <c r="F41" s="6">
        <v>20</v>
      </c>
    </row>
    <row r="42" spans="1:6" x14ac:dyDescent="0.3">
      <c r="A42" s="10" t="s">
        <v>8327</v>
      </c>
      <c r="B42" s="6"/>
      <c r="C42" s="6">
        <v>40</v>
      </c>
      <c r="D42" s="6"/>
      <c r="E42" s="6"/>
      <c r="F42" s="6">
        <v>40</v>
      </c>
    </row>
    <row r="43" spans="1:6" x14ac:dyDescent="0.3">
      <c r="A43" s="10" t="s">
        <v>8364</v>
      </c>
      <c r="B43" s="6">
        <v>20</v>
      </c>
      <c r="C43" s="6"/>
      <c r="D43" s="6"/>
      <c r="E43" s="6"/>
      <c r="F43" s="6">
        <v>20</v>
      </c>
    </row>
    <row r="44" spans="1:6" x14ac:dyDescent="0.3">
      <c r="A44" s="10" t="s">
        <v>8353</v>
      </c>
      <c r="B44" s="6">
        <v>40</v>
      </c>
      <c r="C44" s="6"/>
      <c r="D44" s="6"/>
      <c r="E44" s="6"/>
      <c r="F44" s="6">
        <v>40</v>
      </c>
    </row>
    <row r="45" spans="1:6" x14ac:dyDescent="0.3">
      <c r="A45" s="10" t="s">
        <v>8332</v>
      </c>
      <c r="B45" s="6"/>
      <c r="C45" s="6">
        <v>40</v>
      </c>
      <c r="D45" s="6">
        <v>20</v>
      </c>
      <c r="E45" s="6"/>
      <c r="F45" s="6">
        <v>60</v>
      </c>
    </row>
    <row r="46" spans="1:6" x14ac:dyDescent="0.3">
      <c r="A46" s="10" t="s">
        <v>8320</v>
      </c>
      <c r="B46" s="6">
        <v>349</v>
      </c>
      <c r="C46" s="6">
        <v>1530</v>
      </c>
      <c r="D46" s="6">
        <v>50</v>
      </c>
      <c r="E46" s="6">
        <v>2185</v>
      </c>
      <c r="F46" s="6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A6368A-1A23-4AB3-A37A-B8EEA418258A}">
  <dimension ref="A1:T109"/>
  <sheetViews>
    <sheetView workbookViewId="0">
      <selection sqref="A1:T109"/>
    </sheetView>
  </sheetViews>
  <sheetFormatPr defaultRowHeight="14.4" x14ac:dyDescent="0.3"/>
  <cols>
    <col min="5" max="5" width="9.6640625" customWidth="1"/>
    <col min="7" max="7" width="9.44140625" customWidth="1"/>
    <col min="8" max="8" width="10.21875" customWidth="1"/>
    <col min="9" max="9" width="10.109375" customWidth="1"/>
    <col min="10" max="10" width="13.33203125" customWidth="1"/>
    <col min="11" max="11" width="11.109375" customWidth="1"/>
    <col min="12" max="12" width="15.21875" customWidth="1"/>
    <col min="13" max="13" width="10.21875" customWidth="1"/>
    <col min="14" max="14" width="26" customWidth="1"/>
    <col min="15" max="15" width="16.109375" customWidth="1"/>
    <col min="16" max="16" width="18" customWidth="1"/>
    <col min="17" max="17" width="10.44140625" customWidth="1"/>
    <col min="18" max="18" width="14.33203125" customWidth="1"/>
    <col min="19" max="19" width="23.6640625" customWidth="1"/>
    <col min="20" max="20" width="22.88671875" customWidth="1"/>
  </cols>
  <sheetData>
    <row r="1" spans="1:20" x14ac:dyDescent="0.3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8218</v>
      </c>
      <c r="G1" t="s">
        <v>8223</v>
      </c>
      <c r="H1" t="s">
        <v>8245</v>
      </c>
      <c r="I1" t="s">
        <v>8259</v>
      </c>
      <c r="J1" t="s">
        <v>8260</v>
      </c>
      <c r="K1" t="s">
        <v>8261</v>
      </c>
      <c r="L1" t="s">
        <v>8262</v>
      </c>
      <c r="M1" t="s">
        <v>8263</v>
      </c>
      <c r="N1" t="s">
        <v>8264</v>
      </c>
      <c r="O1" t="s">
        <v>8306</v>
      </c>
      <c r="P1" t="s">
        <v>8307</v>
      </c>
      <c r="Q1" t="s">
        <v>8308</v>
      </c>
      <c r="R1" t="s">
        <v>8309</v>
      </c>
      <c r="S1" t="s">
        <v>8365</v>
      </c>
      <c r="T1" t="s">
        <v>8366</v>
      </c>
    </row>
    <row r="2" spans="1:20" x14ac:dyDescent="0.3">
      <c r="A2">
        <v>4073</v>
      </c>
      <c r="B2" t="s">
        <v>4069</v>
      </c>
      <c r="C2" t="s">
        <v>8176</v>
      </c>
      <c r="D2">
        <v>3500</v>
      </c>
      <c r="E2">
        <v>37</v>
      </c>
      <c r="F2" t="s">
        <v>8221</v>
      </c>
      <c r="G2" t="s">
        <v>8224</v>
      </c>
      <c r="H2" t="s">
        <v>8246</v>
      </c>
      <c r="I2">
        <v>1431144000</v>
      </c>
      <c r="J2">
        <v>1426407426</v>
      </c>
      <c r="K2" t="b">
        <v>0</v>
      </c>
      <c r="L2">
        <v>2</v>
      </c>
      <c r="M2" t="b">
        <v>0</v>
      </c>
      <c r="N2" t="s">
        <v>8271</v>
      </c>
      <c r="O2">
        <v>1.0571428571428572</v>
      </c>
      <c r="P2">
        <v>18.5</v>
      </c>
      <c r="Q2" t="s">
        <v>8319</v>
      </c>
      <c r="R2" t="s">
        <v>8348</v>
      </c>
      <c r="S2" s="13">
        <v>42078.345208333332</v>
      </c>
      <c r="T2" s="13">
        <v>42133.166666666664</v>
      </c>
    </row>
    <row r="3" spans="1:20" x14ac:dyDescent="0.3">
      <c r="A3">
        <v>4064</v>
      </c>
      <c r="B3" t="s">
        <v>4060</v>
      </c>
      <c r="C3" t="s">
        <v>8168</v>
      </c>
      <c r="D3">
        <v>2000</v>
      </c>
      <c r="E3">
        <v>385</v>
      </c>
      <c r="F3" t="s">
        <v>8221</v>
      </c>
      <c r="G3" t="s">
        <v>8226</v>
      </c>
      <c r="H3" t="s">
        <v>8248</v>
      </c>
      <c r="I3">
        <v>1430316426</v>
      </c>
      <c r="J3">
        <v>1427724426</v>
      </c>
      <c r="K3" t="b">
        <v>0</v>
      </c>
      <c r="L3">
        <v>6</v>
      </c>
      <c r="M3" t="b">
        <v>0</v>
      </c>
      <c r="N3" t="s">
        <v>8271</v>
      </c>
      <c r="O3">
        <v>19.25</v>
      </c>
      <c r="P3">
        <v>64.166666666666671</v>
      </c>
      <c r="Q3" t="s">
        <v>8319</v>
      </c>
      <c r="R3" t="s">
        <v>8348</v>
      </c>
      <c r="S3" s="13">
        <v>42093.588263888887</v>
      </c>
      <c r="T3" s="13">
        <v>42123.588263888887</v>
      </c>
    </row>
    <row r="4" spans="1:20" x14ac:dyDescent="0.3">
      <c r="A4">
        <v>4058</v>
      </c>
      <c r="B4" t="s">
        <v>4054</v>
      </c>
      <c r="C4" t="s">
        <v>8162</v>
      </c>
      <c r="D4">
        <v>3750</v>
      </c>
      <c r="E4">
        <v>95</v>
      </c>
      <c r="F4" t="s">
        <v>8221</v>
      </c>
      <c r="G4" t="s">
        <v>8224</v>
      </c>
      <c r="H4" t="s">
        <v>8246</v>
      </c>
      <c r="I4">
        <v>1459483140</v>
      </c>
      <c r="J4">
        <v>1458178044</v>
      </c>
      <c r="K4" t="b">
        <v>0</v>
      </c>
      <c r="L4">
        <v>4</v>
      </c>
      <c r="M4" t="b">
        <v>0</v>
      </c>
      <c r="N4" t="s">
        <v>8271</v>
      </c>
      <c r="O4">
        <v>2.5333333333333332</v>
      </c>
      <c r="P4">
        <v>23.75</v>
      </c>
      <c r="Q4" t="s">
        <v>8319</v>
      </c>
      <c r="R4" t="s">
        <v>8348</v>
      </c>
      <c r="S4" s="13">
        <v>42446.060694444444</v>
      </c>
      <c r="T4" s="13">
        <v>42461.165972222225</v>
      </c>
    </row>
    <row r="5" spans="1:20" x14ac:dyDescent="0.3">
      <c r="A5">
        <v>4048</v>
      </c>
      <c r="B5" t="s">
        <v>4044</v>
      </c>
      <c r="C5" t="s">
        <v>8152</v>
      </c>
      <c r="D5">
        <v>17000</v>
      </c>
      <c r="E5">
        <v>3001</v>
      </c>
      <c r="F5" t="s">
        <v>8221</v>
      </c>
      <c r="G5" t="s">
        <v>8225</v>
      </c>
      <c r="H5" t="s">
        <v>8247</v>
      </c>
      <c r="I5">
        <v>1460373187</v>
      </c>
      <c r="J5">
        <v>1457352787</v>
      </c>
      <c r="K5" t="b">
        <v>0</v>
      </c>
      <c r="L5">
        <v>91</v>
      </c>
      <c r="M5" t="b">
        <v>0</v>
      </c>
      <c r="N5" t="s">
        <v>8271</v>
      </c>
      <c r="O5">
        <v>17.652941176470588</v>
      </c>
      <c r="P5">
        <v>32.978021978021978</v>
      </c>
      <c r="Q5" t="s">
        <v>8319</v>
      </c>
      <c r="R5" t="s">
        <v>8348</v>
      </c>
      <c r="S5" s="13">
        <v>42436.509108796294</v>
      </c>
      <c r="T5" s="13">
        <v>42471.467442129629</v>
      </c>
    </row>
    <row r="6" spans="1:20" x14ac:dyDescent="0.3">
      <c r="A6">
        <v>4044</v>
      </c>
      <c r="B6" t="s">
        <v>4040</v>
      </c>
      <c r="C6" t="s">
        <v>8148</v>
      </c>
      <c r="D6">
        <v>600</v>
      </c>
      <c r="E6">
        <v>225</v>
      </c>
      <c r="F6" t="s">
        <v>8221</v>
      </c>
      <c r="G6" t="s">
        <v>8224</v>
      </c>
      <c r="H6" t="s">
        <v>8246</v>
      </c>
      <c r="I6">
        <v>1428642000</v>
      </c>
      <c r="J6">
        <v>1426050982</v>
      </c>
      <c r="K6" t="b">
        <v>0</v>
      </c>
      <c r="L6">
        <v>4</v>
      </c>
      <c r="M6" t="b">
        <v>0</v>
      </c>
      <c r="N6" t="s">
        <v>8271</v>
      </c>
      <c r="O6">
        <v>37.5</v>
      </c>
      <c r="P6">
        <v>56.25</v>
      </c>
      <c r="Q6" t="s">
        <v>8319</v>
      </c>
      <c r="R6" t="s">
        <v>8348</v>
      </c>
      <c r="S6" s="13">
        <v>42074.219699074078</v>
      </c>
      <c r="T6" s="13">
        <v>42104.208333333336</v>
      </c>
    </row>
    <row r="7" spans="1:20" x14ac:dyDescent="0.3">
      <c r="A7">
        <v>4034</v>
      </c>
      <c r="B7" t="s">
        <v>4030</v>
      </c>
      <c r="C7" t="s">
        <v>8139</v>
      </c>
      <c r="D7">
        <v>13500</v>
      </c>
      <c r="E7">
        <v>200</v>
      </c>
      <c r="F7" t="s">
        <v>8221</v>
      </c>
      <c r="G7" t="s">
        <v>8224</v>
      </c>
      <c r="H7" t="s">
        <v>8246</v>
      </c>
      <c r="I7">
        <v>1428097450</v>
      </c>
      <c r="J7">
        <v>1425509050</v>
      </c>
      <c r="K7" t="b">
        <v>0</v>
      </c>
      <c r="L7">
        <v>2</v>
      </c>
      <c r="M7" t="b">
        <v>0</v>
      </c>
      <c r="N7" t="s">
        <v>8271</v>
      </c>
      <c r="O7">
        <v>1.4814814814814816</v>
      </c>
      <c r="P7">
        <v>100</v>
      </c>
      <c r="Q7" t="s">
        <v>8319</v>
      </c>
      <c r="R7" t="s">
        <v>8348</v>
      </c>
      <c r="S7" s="13">
        <v>42067.947337962964</v>
      </c>
      <c r="T7" s="13">
        <v>42097.905671296299</v>
      </c>
    </row>
    <row r="8" spans="1:20" x14ac:dyDescent="0.3">
      <c r="A8">
        <v>4000</v>
      </c>
      <c r="B8" t="s">
        <v>3996</v>
      </c>
      <c r="C8" t="s">
        <v>8106</v>
      </c>
      <c r="D8">
        <v>8000</v>
      </c>
      <c r="E8">
        <v>10</v>
      </c>
      <c r="F8" t="s">
        <v>8221</v>
      </c>
      <c r="G8" t="s">
        <v>8224</v>
      </c>
      <c r="H8" t="s">
        <v>8246</v>
      </c>
      <c r="I8">
        <v>1462631358</v>
      </c>
      <c r="J8">
        <v>1457450958</v>
      </c>
      <c r="K8" t="b">
        <v>0</v>
      </c>
      <c r="L8">
        <v>1</v>
      </c>
      <c r="M8" t="b">
        <v>0</v>
      </c>
      <c r="N8" t="s">
        <v>8271</v>
      </c>
      <c r="O8">
        <v>0.125</v>
      </c>
      <c r="P8">
        <v>10</v>
      </c>
      <c r="Q8" t="s">
        <v>8319</v>
      </c>
      <c r="R8" t="s">
        <v>8348</v>
      </c>
      <c r="S8" s="13">
        <v>42437.64534722222</v>
      </c>
      <c r="T8" s="13">
        <v>42497.603680555556</v>
      </c>
    </row>
    <row r="9" spans="1:20" x14ac:dyDescent="0.3">
      <c r="A9">
        <v>3997</v>
      </c>
      <c r="B9" t="s">
        <v>3993</v>
      </c>
      <c r="C9" t="s">
        <v>8103</v>
      </c>
      <c r="D9">
        <v>3000</v>
      </c>
      <c r="E9">
        <v>0</v>
      </c>
      <c r="F9" t="s">
        <v>8221</v>
      </c>
      <c r="G9" t="s">
        <v>8225</v>
      </c>
      <c r="H9" t="s">
        <v>8247</v>
      </c>
      <c r="I9">
        <v>1428222221</v>
      </c>
      <c r="J9">
        <v>1425633821</v>
      </c>
      <c r="K9" t="b">
        <v>0</v>
      </c>
      <c r="L9">
        <v>0</v>
      </c>
      <c r="M9" t="b">
        <v>0</v>
      </c>
      <c r="N9" t="s">
        <v>8271</v>
      </c>
      <c r="O9">
        <v>0</v>
      </c>
      <c r="P9" t="e">
        <v>#DIV/0!</v>
      </c>
      <c r="Q9" t="s">
        <v>8319</v>
      </c>
      <c r="R9" t="s">
        <v>8348</v>
      </c>
      <c r="S9" s="13">
        <v>42069.391446759262</v>
      </c>
      <c r="T9" s="13">
        <v>42099.349780092591</v>
      </c>
    </row>
    <row r="10" spans="1:20" x14ac:dyDescent="0.3">
      <c r="A10">
        <v>3979</v>
      </c>
      <c r="B10" t="s">
        <v>3976</v>
      </c>
      <c r="C10" t="s">
        <v>8086</v>
      </c>
      <c r="D10">
        <v>6000</v>
      </c>
      <c r="E10">
        <v>110</v>
      </c>
      <c r="F10" t="s">
        <v>8221</v>
      </c>
      <c r="G10" t="s">
        <v>8225</v>
      </c>
      <c r="H10" t="s">
        <v>8247</v>
      </c>
      <c r="I10">
        <v>1427659200</v>
      </c>
      <c r="J10">
        <v>1425678057</v>
      </c>
      <c r="K10" t="b">
        <v>0</v>
      </c>
      <c r="L10">
        <v>6</v>
      </c>
      <c r="M10" t="b">
        <v>0</v>
      </c>
      <c r="N10" t="s">
        <v>8271</v>
      </c>
      <c r="O10">
        <v>1.8333333333333333</v>
      </c>
      <c r="P10">
        <v>18.333333333333332</v>
      </c>
      <c r="Q10" t="s">
        <v>8319</v>
      </c>
      <c r="R10" t="s">
        <v>8348</v>
      </c>
      <c r="S10" s="13">
        <v>42069.903437499997</v>
      </c>
      <c r="T10" s="13">
        <v>42092.833333333336</v>
      </c>
    </row>
    <row r="11" spans="1:20" x14ac:dyDescent="0.3">
      <c r="A11">
        <v>3970</v>
      </c>
      <c r="B11" t="s">
        <v>3967</v>
      </c>
      <c r="C11" t="s">
        <v>8077</v>
      </c>
      <c r="D11">
        <v>15000</v>
      </c>
      <c r="E11">
        <v>11</v>
      </c>
      <c r="F11" t="s">
        <v>8221</v>
      </c>
      <c r="G11" t="s">
        <v>8224</v>
      </c>
      <c r="H11" t="s">
        <v>8246</v>
      </c>
      <c r="I11">
        <v>1460925811</v>
      </c>
      <c r="J11">
        <v>1458333811</v>
      </c>
      <c r="K11" t="b">
        <v>0</v>
      </c>
      <c r="L11">
        <v>2</v>
      </c>
      <c r="M11" t="b">
        <v>0</v>
      </c>
      <c r="N11" t="s">
        <v>8271</v>
      </c>
      <c r="O11">
        <v>7.3333333333333334E-2</v>
      </c>
      <c r="P11">
        <v>5.5</v>
      </c>
      <c r="Q11" t="s">
        <v>8319</v>
      </c>
      <c r="R11" t="s">
        <v>8348</v>
      </c>
      <c r="S11" s="13">
        <v>42447.863553240742</v>
      </c>
      <c r="T11" s="13">
        <v>42477.863553240742</v>
      </c>
    </row>
    <row r="12" spans="1:20" x14ac:dyDescent="0.3">
      <c r="A12">
        <v>3968</v>
      </c>
      <c r="B12" t="s">
        <v>3965</v>
      </c>
      <c r="C12" t="s">
        <v>8075</v>
      </c>
      <c r="D12">
        <v>5000</v>
      </c>
      <c r="E12">
        <v>527</v>
      </c>
      <c r="F12" t="s">
        <v>8221</v>
      </c>
      <c r="G12" t="s">
        <v>8224</v>
      </c>
      <c r="H12" t="s">
        <v>8246</v>
      </c>
      <c r="I12">
        <v>1463945673</v>
      </c>
      <c r="J12">
        <v>1458761673</v>
      </c>
      <c r="K12" t="b">
        <v>0</v>
      </c>
      <c r="L12">
        <v>11</v>
      </c>
      <c r="M12" t="b">
        <v>0</v>
      </c>
      <c r="N12" t="s">
        <v>8271</v>
      </c>
      <c r="O12">
        <v>10.54</v>
      </c>
      <c r="P12">
        <v>47.909090909090907</v>
      </c>
      <c r="Q12" t="s">
        <v>8319</v>
      </c>
      <c r="R12" t="s">
        <v>8348</v>
      </c>
      <c r="S12" s="13">
        <v>42452.815659722219</v>
      </c>
      <c r="T12" s="13">
        <v>42512.815659722219</v>
      </c>
    </row>
    <row r="13" spans="1:20" x14ac:dyDescent="0.3">
      <c r="A13">
        <v>3956</v>
      </c>
      <c r="B13" t="s">
        <v>3953</v>
      </c>
      <c r="C13" t="s">
        <v>8063</v>
      </c>
      <c r="D13">
        <v>5500</v>
      </c>
      <c r="E13">
        <v>0</v>
      </c>
      <c r="F13" t="s">
        <v>8221</v>
      </c>
      <c r="G13" t="s">
        <v>8224</v>
      </c>
      <c r="H13" t="s">
        <v>8246</v>
      </c>
      <c r="I13">
        <v>1461543600</v>
      </c>
      <c r="J13">
        <v>1459203727</v>
      </c>
      <c r="K13" t="b">
        <v>0</v>
      </c>
      <c r="L13">
        <v>0</v>
      </c>
      <c r="M13" t="b">
        <v>0</v>
      </c>
      <c r="N13" t="s">
        <v>8271</v>
      </c>
      <c r="O13">
        <v>0</v>
      </c>
      <c r="P13" t="e">
        <v>#DIV/0!</v>
      </c>
      <c r="Q13" t="s">
        <v>8319</v>
      </c>
      <c r="R13" t="s">
        <v>8348</v>
      </c>
      <c r="S13" s="13">
        <v>42457.932025462964</v>
      </c>
      <c r="T13" s="13">
        <v>42485.013888888891</v>
      </c>
    </row>
    <row r="14" spans="1:20" x14ac:dyDescent="0.3">
      <c r="A14">
        <v>3951</v>
      </c>
      <c r="B14" t="s">
        <v>3948</v>
      </c>
      <c r="C14" t="s">
        <v>6961</v>
      </c>
      <c r="D14">
        <v>200000</v>
      </c>
      <c r="E14">
        <v>1</v>
      </c>
      <c r="F14" t="s">
        <v>8221</v>
      </c>
      <c r="G14" t="s">
        <v>8241</v>
      </c>
      <c r="H14" t="s">
        <v>8249</v>
      </c>
      <c r="I14">
        <v>1462301342</v>
      </c>
      <c r="J14">
        <v>1457120942</v>
      </c>
      <c r="K14" t="b">
        <v>0</v>
      </c>
      <c r="L14">
        <v>1</v>
      </c>
      <c r="M14" t="b">
        <v>0</v>
      </c>
      <c r="N14" t="s">
        <v>8271</v>
      </c>
      <c r="O14">
        <v>5.0000000000000001E-4</v>
      </c>
      <c r="P14">
        <v>1</v>
      </c>
      <c r="Q14" t="s">
        <v>8319</v>
      </c>
      <c r="R14" t="s">
        <v>8348</v>
      </c>
      <c r="S14" s="13">
        <v>42433.82571759259</v>
      </c>
      <c r="T14" s="13">
        <v>42493.784050925926</v>
      </c>
    </row>
    <row r="15" spans="1:20" x14ac:dyDescent="0.3">
      <c r="A15">
        <v>3950</v>
      </c>
      <c r="B15" t="s">
        <v>3947</v>
      </c>
      <c r="C15" t="s">
        <v>8058</v>
      </c>
      <c r="D15">
        <v>4000</v>
      </c>
      <c r="E15">
        <v>25</v>
      </c>
      <c r="F15" t="s">
        <v>8221</v>
      </c>
      <c r="G15" t="s">
        <v>8224</v>
      </c>
      <c r="H15" t="s">
        <v>8246</v>
      </c>
      <c r="I15">
        <v>1460140500</v>
      </c>
      <c r="J15">
        <v>1457628680</v>
      </c>
      <c r="K15" t="b">
        <v>0</v>
      </c>
      <c r="L15">
        <v>1</v>
      </c>
      <c r="M15" t="b">
        <v>0</v>
      </c>
      <c r="N15" t="s">
        <v>8271</v>
      </c>
      <c r="O15">
        <v>0.625</v>
      </c>
      <c r="P15">
        <v>25</v>
      </c>
      <c r="Q15" t="s">
        <v>8319</v>
      </c>
      <c r="R15" t="s">
        <v>8348</v>
      </c>
      <c r="S15" s="13">
        <v>42439.702314814815</v>
      </c>
      <c r="T15" s="13">
        <v>42468.774305555555</v>
      </c>
    </row>
    <row r="16" spans="1:20" x14ac:dyDescent="0.3">
      <c r="A16">
        <v>3930</v>
      </c>
      <c r="B16" t="s">
        <v>3927</v>
      </c>
      <c r="C16" t="s">
        <v>8038</v>
      </c>
      <c r="D16">
        <v>10000</v>
      </c>
      <c r="E16">
        <v>0</v>
      </c>
      <c r="F16" t="s">
        <v>8221</v>
      </c>
      <c r="G16" t="s">
        <v>8226</v>
      </c>
      <c r="H16" t="s">
        <v>8248</v>
      </c>
      <c r="I16">
        <v>1459490400</v>
      </c>
      <c r="J16">
        <v>1457078868</v>
      </c>
      <c r="K16" t="b">
        <v>0</v>
      </c>
      <c r="L16">
        <v>0</v>
      </c>
      <c r="M16" t="b">
        <v>0</v>
      </c>
      <c r="N16" t="s">
        <v>8271</v>
      </c>
      <c r="O16">
        <v>0</v>
      </c>
      <c r="P16" t="e">
        <v>#DIV/0!</v>
      </c>
      <c r="Q16" t="s">
        <v>8319</v>
      </c>
      <c r="R16" t="s">
        <v>8348</v>
      </c>
      <c r="S16" s="13">
        <v>42433.338750000003</v>
      </c>
      <c r="T16" s="13">
        <v>42461.25</v>
      </c>
    </row>
    <row r="17" spans="1:20" x14ac:dyDescent="0.3">
      <c r="A17">
        <v>3923</v>
      </c>
      <c r="B17" t="s">
        <v>3920</v>
      </c>
      <c r="C17" t="s">
        <v>8031</v>
      </c>
      <c r="D17">
        <v>11500</v>
      </c>
      <c r="E17">
        <v>1384</v>
      </c>
      <c r="F17" t="s">
        <v>8221</v>
      </c>
      <c r="G17" t="s">
        <v>8225</v>
      </c>
      <c r="H17" t="s">
        <v>8247</v>
      </c>
      <c r="I17">
        <v>1428622271</v>
      </c>
      <c r="J17">
        <v>1426203071</v>
      </c>
      <c r="K17" t="b">
        <v>0</v>
      </c>
      <c r="L17">
        <v>17</v>
      </c>
      <c r="M17" t="b">
        <v>0</v>
      </c>
      <c r="N17" t="s">
        <v>8271</v>
      </c>
      <c r="O17">
        <v>12.034782608695652</v>
      </c>
      <c r="P17">
        <v>81.411764705882348</v>
      </c>
      <c r="Q17" t="s">
        <v>8319</v>
      </c>
      <c r="R17" t="s">
        <v>8348</v>
      </c>
      <c r="S17" s="13">
        <v>42075.979988425926</v>
      </c>
      <c r="T17" s="13">
        <v>42103.979988425926</v>
      </c>
    </row>
    <row r="18" spans="1:20" x14ac:dyDescent="0.3">
      <c r="A18">
        <v>3852</v>
      </c>
      <c r="B18" t="s">
        <v>3849</v>
      </c>
      <c r="C18" t="s">
        <v>7961</v>
      </c>
      <c r="D18">
        <v>10000</v>
      </c>
      <c r="E18">
        <v>20</v>
      </c>
      <c r="F18" t="s">
        <v>8221</v>
      </c>
      <c r="G18" t="s">
        <v>8224</v>
      </c>
      <c r="H18" t="s">
        <v>8246</v>
      </c>
      <c r="I18">
        <v>1427427276</v>
      </c>
      <c r="J18">
        <v>1425270876</v>
      </c>
      <c r="K18" t="b">
        <v>0</v>
      </c>
      <c r="L18">
        <v>2</v>
      </c>
      <c r="M18" t="b">
        <v>0</v>
      </c>
      <c r="N18" t="s">
        <v>8271</v>
      </c>
      <c r="O18">
        <v>0.2</v>
      </c>
      <c r="P18">
        <v>10</v>
      </c>
      <c r="Q18" t="s">
        <v>8319</v>
      </c>
      <c r="R18" t="s">
        <v>8348</v>
      </c>
      <c r="S18" s="13">
        <v>42065.190694444442</v>
      </c>
      <c r="T18" s="13">
        <v>42090.149027777778</v>
      </c>
    </row>
    <row r="19" spans="1:20" x14ac:dyDescent="0.3">
      <c r="A19">
        <v>3807</v>
      </c>
      <c r="B19" t="s">
        <v>3804</v>
      </c>
      <c r="C19" t="s">
        <v>7917</v>
      </c>
      <c r="D19">
        <v>1500</v>
      </c>
      <c r="E19">
        <v>455</v>
      </c>
      <c r="F19" t="s">
        <v>8221</v>
      </c>
      <c r="G19" t="s">
        <v>8224</v>
      </c>
      <c r="H19" t="s">
        <v>8246</v>
      </c>
      <c r="I19">
        <v>1428097739</v>
      </c>
      <c r="J19">
        <v>1427492939</v>
      </c>
      <c r="K19" t="b">
        <v>0</v>
      </c>
      <c r="L19">
        <v>9</v>
      </c>
      <c r="M19" t="b">
        <v>0</v>
      </c>
      <c r="N19" t="s">
        <v>8305</v>
      </c>
      <c r="O19">
        <v>30.333333333333336</v>
      </c>
      <c r="P19">
        <v>50.555555555555557</v>
      </c>
      <c r="Q19" t="s">
        <v>8319</v>
      </c>
      <c r="R19" t="s">
        <v>8342</v>
      </c>
      <c r="S19" s="13">
        <v>42090.909016203703</v>
      </c>
      <c r="T19" s="13">
        <v>42097.909016203703</v>
      </c>
    </row>
    <row r="20" spans="1:20" x14ac:dyDescent="0.3">
      <c r="A20">
        <v>3797</v>
      </c>
      <c r="B20" t="s">
        <v>3794</v>
      </c>
      <c r="C20" t="s">
        <v>7907</v>
      </c>
      <c r="D20">
        <v>6000</v>
      </c>
      <c r="E20">
        <v>5380</v>
      </c>
      <c r="F20" t="s">
        <v>8221</v>
      </c>
      <c r="G20" t="s">
        <v>8224</v>
      </c>
      <c r="H20" t="s">
        <v>8246</v>
      </c>
      <c r="I20">
        <v>1429564165</v>
      </c>
      <c r="J20">
        <v>1426972165</v>
      </c>
      <c r="K20" t="b">
        <v>0</v>
      </c>
      <c r="L20">
        <v>37</v>
      </c>
      <c r="M20" t="b">
        <v>0</v>
      </c>
      <c r="N20" t="s">
        <v>8305</v>
      </c>
      <c r="O20">
        <v>89.666666666666657</v>
      </c>
      <c r="P20">
        <v>145.40540540540542</v>
      </c>
      <c r="Q20" t="s">
        <v>8319</v>
      </c>
      <c r="R20" t="s">
        <v>8342</v>
      </c>
      <c r="S20" s="13">
        <v>42084.881539351853</v>
      </c>
      <c r="T20" s="13">
        <v>42114.881539351853</v>
      </c>
    </row>
    <row r="21" spans="1:20" x14ac:dyDescent="0.3">
      <c r="A21">
        <v>3734</v>
      </c>
      <c r="B21" t="s">
        <v>3731</v>
      </c>
      <c r="C21" t="s">
        <v>7844</v>
      </c>
      <c r="D21">
        <v>1500</v>
      </c>
      <c r="E21">
        <v>427</v>
      </c>
      <c r="F21" t="s">
        <v>8221</v>
      </c>
      <c r="G21" t="s">
        <v>8224</v>
      </c>
      <c r="H21" t="s">
        <v>8246</v>
      </c>
      <c r="I21">
        <v>1432589896</v>
      </c>
      <c r="J21">
        <v>1427405896</v>
      </c>
      <c r="K21" t="b">
        <v>0</v>
      </c>
      <c r="L21">
        <v>7</v>
      </c>
      <c r="M21" t="b">
        <v>0</v>
      </c>
      <c r="N21" t="s">
        <v>8271</v>
      </c>
      <c r="O21">
        <v>28.466666666666669</v>
      </c>
      <c r="P21">
        <v>61</v>
      </c>
      <c r="Q21" t="s">
        <v>8319</v>
      </c>
      <c r="R21" t="s">
        <v>8348</v>
      </c>
      <c r="S21" s="13">
        <v>42089.901574074072</v>
      </c>
      <c r="T21" s="13">
        <v>42149.901574074072</v>
      </c>
    </row>
    <row r="22" spans="1:20" x14ac:dyDescent="0.3">
      <c r="A22">
        <v>3635</v>
      </c>
      <c r="B22" t="s">
        <v>3633</v>
      </c>
      <c r="C22" t="s">
        <v>7745</v>
      </c>
      <c r="D22">
        <v>3500</v>
      </c>
      <c r="E22">
        <v>1276</v>
      </c>
      <c r="F22" t="s">
        <v>8221</v>
      </c>
      <c r="G22" t="s">
        <v>8224</v>
      </c>
      <c r="H22" t="s">
        <v>8246</v>
      </c>
      <c r="I22">
        <v>1461186676</v>
      </c>
      <c r="J22">
        <v>1458594676</v>
      </c>
      <c r="K22" t="b">
        <v>0</v>
      </c>
      <c r="L22">
        <v>10</v>
      </c>
      <c r="M22" t="b">
        <v>0</v>
      </c>
      <c r="N22" t="s">
        <v>8305</v>
      </c>
      <c r="O22">
        <v>36.457142857142856</v>
      </c>
      <c r="P22">
        <v>127.6</v>
      </c>
      <c r="Q22" t="s">
        <v>8319</v>
      </c>
      <c r="R22" t="s">
        <v>8342</v>
      </c>
      <c r="S22" s="13">
        <v>42450.882824074077</v>
      </c>
      <c r="T22" s="13">
        <v>42480.882824074077</v>
      </c>
    </row>
    <row r="23" spans="1:20" x14ac:dyDescent="0.3">
      <c r="A23">
        <v>3629</v>
      </c>
      <c r="B23" t="s">
        <v>3627</v>
      </c>
      <c r="C23" t="s">
        <v>7739</v>
      </c>
      <c r="D23">
        <v>1000000</v>
      </c>
      <c r="E23">
        <v>2</v>
      </c>
      <c r="F23" t="s">
        <v>8221</v>
      </c>
      <c r="G23" t="s">
        <v>8224</v>
      </c>
      <c r="H23" t="s">
        <v>8246</v>
      </c>
      <c r="I23">
        <v>1462467600</v>
      </c>
      <c r="J23">
        <v>1457403364</v>
      </c>
      <c r="K23" t="b">
        <v>0</v>
      </c>
      <c r="L23">
        <v>2</v>
      </c>
      <c r="M23" t="b">
        <v>0</v>
      </c>
      <c r="N23" t="s">
        <v>8305</v>
      </c>
      <c r="O23">
        <v>1.9999999999999998E-4</v>
      </c>
      <c r="P23">
        <v>1</v>
      </c>
      <c r="Q23" t="s">
        <v>8319</v>
      </c>
      <c r="R23" t="s">
        <v>8342</v>
      </c>
      <c r="S23" s="13">
        <v>42437.094490740739</v>
      </c>
      <c r="T23" s="13">
        <v>42495.708333333336</v>
      </c>
    </row>
    <row r="24" spans="1:20" x14ac:dyDescent="0.3">
      <c r="A24">
        <v>3200</v>
      </c>
      <c r="B24" t="s">
        <v>3200</v>
      </c>
      <c r="C24" t="s">
        <v>7310</v>
      </c>
      <c r="D24">
        <v>50000</v>
      </c>
      <c r="E24">
        <v>1</v>
      </c>
      <c r="F24" t="s">
        <v>8221</v>
      </c>
      <c r="G24" t="s">
        <v>8224</v>
      </c>
      <c r="H24" t="s">
        <v>8246</v>
      </c>
      <c r="I24">
        <v>1461994440</v>
      </c>
      <c r="J24">
        <v>1459410101</v>
      </c>
      <c r="K24" t="b">
        <v>0</v>
      </c>
      <c r="L24">
        <v>1</v>
      </c>
      <c r="M24" t="b">
        <v>0</v>
      </c>
      <c r="N24" t="s">
        <v>8305</v>
      </c>
      <c r="O24">
        <v>2E-3</v>
      </c>
      <c r="P24">
        <v>1</v>
      </c>
      <c r="Q24" t="s">
        <v>8319</v>
      </c>
      <c r="R24" t="s">
        <v>8342</v>
      </c>
      <c r="S24" s="13">
        <v>42460.320613425924</v>
      </c>
      <c r="T24" s="13">
        <v>42490.231944444444</v>
      </c>
    </row>
    <row r="25" spans="1:20" x14ac:dyDescent="0.3">
      <c r="A25">
        <v>3120</v>
      </c>
      <c r="B25" t="s">
        <v>3120</v>
      </c>
      <c r="C25" t="s">
        <v>7230</v>
      </c>
      <c r="D25">
        <v>1300000</v>
      </c>
      <c r="E25">
        <v>128</v>
      </c>
      <c r="F25" t="s">
        <v>8221</v>
      </c>
      <c r="G25" t="s">
        <v>8233</v>
      </c>
      <c r="H25" t="s">
        <v>8249</v>
      </c>
      <c r="I25">
        <v>1462484196</v>
      </c>
      <c r="J25">
        <v>1457303796</v>
      </c>
      <c r="K25" t="b">
        <v>0</v>
      </c>
      <c r="L25">
        <v>10</v>
      </c>
      <c r="M25" t="b">
        <v>0</v>
      </c>
      <c r="N25" t="s">
        <v>8303</v>
      </c>
      <c r="O25">
        <v>9.8461538461538465E-3</v>
      </c>
      <c r="P25">
        <v>12.8</v>
      </c>
      <c r="Q25" t="s">
        <v>8319</v>
      </c>
      <c r="R25" t="s">
        <v>8357</v>
      </c>
      <c r="S25" s="13">
        <v>42435.942083333335</v>
      </c>
      <c r="T25" s="13">
        <v>42495.900416666664</v>
      </c>
    </row>
    <row r="26" spans="1:20" x14ac:dyDescent="0.3">
      <c r="A26">
        <v>3116</v>
      </c>
      <c r="B26" t="s">
        <v>3116</v>
      </c>
      <c r="C26" t="s">
        <v>7226</v>
      </c>
      <c r="D26">
        <v>750</v>
      </c>
      <c r="E26">
        <v>430</v>
      </c>
      <c r="F26" t="s">
        <v>8221</v>
      </c>
      <c r="G26" t="s">
        <v>8224</v>
      </c>
      <c r="H26" t="s">
        <v>8246</v>
      </c>
      <c r="I26">
        <v>1427890925</v>
      </c>
      <c r="J26">
        <v>1426681325</v>
      </c>
      <c r="K26" t="b">
        <v>0</v>
      </c>
      <c r="L26">
        <v>10</v>
      </c>
      <c r="M26" t="b">
        <v>0</v>
      </c>
      <c r="N26" t="s">
        <v>8303</v>
      </c>
      <c r="O26">
        <v>57.333333333333336</v>
      </c>
      <c r="P26">
        <v>43</v>
      </c>
      <c r="Q26" t="s">
        <v>8319</v>
      </c>
      <c r="R26" t="s">
        <v>8357</v>
      </c>
      <c r="S26" s="13">
        <v>42081.515335648146</v>
      </c>
      <c r="T26" s="13">
        <v>42095.515335648146</v>
      </c>
    </row>
    <row r="27" spans="1:20" x14ac:dyDescent="0.3">
      <c r="A27">
        <v>3113</v>
      </c>
      <c r="B27" t="s">
        <v>3113</v>
      </c>
      <c r="C27" t="s">
        <v>7223</v>
      </c>
      <c r="D27">
        <v>109225</v>
      </c>
      <c r="E27">
        <v>4635</v>
      </c>
      <c r="F27" t="s">
        <v>8221</v>
      </c>
      <c r="G27" t="s">
        <v>8224</v>
      </c>
      <c r="H27" t="s">
        <v>8246</v>
      </c>
      <c r="I27">
        <v>1429291982</v>
      </c>
      <c r="J27">
        <v>1426699982</v>
      </c>
      <c r="K27" t="b">
        <v>0</v>
      </c>
      <c r="L27">
        <v>37</v>
      </c>
      <c r="M27" t="b">
        <v>0</v>
      </c>
      <c r="N27" t="s">
        <v>8303</v>
      </c>
      <c r="O27">
        <v>4.2435339894712749</v>
      </c>
      <c r="P27">
        <v>125.27027027027027</v>
      </c>
      <c r="Q27" t="s">
        <v>8319</v>
      </c>
      <c r="R27" t="s">
        <v>8357</v>
      </c>
      <c r="S27" s="13">
        <v>42081.731273148151</v>
      </c>
      <c r="T27" s="13">
        <v>42111.731273148151</v>
      </c>
    </row>
    <row r="28" spans="1:20" x14ac:dyDescent="0.3">
      <c r="A28">
        <v>3090</v>
      </c>
      <c r="B28" t="s">
        <v>3090</v>
      </c>
      <c r="C28" t="s">
        <v>7200</v>
      </c>
      <c r="D28">
        <v>225000</v>
      </c>
      <c r="E28">
        <v>11432</v>
      </c>
      <c r="F28" t="s">
        <v>8221</v>
      </c>
      <c r="G28" t="s">
        <v>8224</v>
      </c>
      <c r="H28" t="s">
        <v>8246</v>
      </c>
      <c r="I28">
        <v>1430505545</v>
      </c>
      <c r="J28">
        <v>1425325145</v>
      </c>
      <c r="K28" t="b">
        <v>0</v>
      </c>
      <c r="L28">
        <v>9</v>
      </c>
      <c r="M28" t="b">
        <v>0</v>
      </c>
      <c r="N28" t="s">
        <v>8303</v>
      </c>
      <c r="O28">
        <v>5.0808888888888886</v>
      </c>
      <c r="P28">
        <v>1270.2222222222222</v>
      </c>
      <c r="Q28" t="s">
        <v>8319</v>
      </c>
      <c r="R28" t="s">
        <v>8357</v>
      </c>
      <c r="S28" s="13">
        <v>42065.818807870368</v>
      </c>
      <c r="T28" s="13">
        <v>42125.777141203704</v>
      </c>
    </row>
    <row r="29" spans="1:20" x14ac:dyDescent="0.3">
      <c r="A29">
        <v>3058</v>
      </c>
      <c r="B29" t="s">
        <v>3058</v>
      </c>
      <c r="C29" t="s">
        <v>7168</v>
      </c>
      <c r="D29">
        <v>18000</v>
      </c>
      <c r="E29">
        <v>3</v>
      </c>
      <c r="F29" t="s">
        <v>8221</v>
      </c>
      <c r="G29" t="s">
        <v>8237</v>
      </c>
      <c r="H29" t="s">
        <v>8249</v>
      </c>
      <c r="I29">
        <v>1463734740</v>
      </c>
      <c r="J29">
        <v>1459414740</v>
      </c>
      <c r="K29" t="b">
        <v>0</v>
      </c>
      <c r="L29">
        <v>3</v>
      </c>
      <c r="M29" t="b">
        <v>0</v>
      </c>
      <c r="N29" t="s">
        <v>8303</v>
      </c>
      <c r="O29">
        <v>1.6666666666666666E-2</v>
      </c>
      <c r="P29">
        <v>1</v>
      </c>
      <c r="Q29" t="s">
        <v>8319</v>
      </c>
      <c r="R29" t="s">
        <v>8357</v>
      </c>
      <c r="S29" s="13">
        <v>42460.374305555553</v>
      </c>
      <c r="T29" s="13">
        <v>42510.374305555553</v>
      </c>
    </row>
    <row r="30" spans="1:20" x14ac:dyDescent="0.3">
      <c r="A30">
        <v>3057</v>
      </c>
      <c r="B30" t="s">
        <v>3057</v>
      </c>
      <c r="C30" t="s">
        <v>7167</v>
      </c>
      <c r="D30">
        <v>50000</v>
      </c>
      <c r="E30">
        <v>0</v>
      </c>
      <c r="F30" t="s">
        <v>8221</v>
      </c>
      <c r="G30" t="s">
        <v>8225</v>
      </c>
      <c r="H30" t="s">
        <v>8247</v>
      </c>
      <c r="I30">
        <v>1459694211</v>
      </c>
      <c r="J30">
        <v>1457105811</v>
      </c>
      <c r="K30" t="b">
        <v>0</v>
      </c>
      <c r="L30">
        <v>0</v>
      </c>
      <c r="M30" t="b">
        <v>0</v>
      </c>
      <c r="N30" t="s">
        <v>8303</v>
      </c>
      <c r="O30">
        <v>0</v>
      </c>
      <c r="P30" t="e">
        <v>#DIV/0!</v>
      </c>
      <c r="Q30" t="s">
        <v>8319</v>
      </c>
      <c r="R30" t="s">
        <v>8357</v>
      </c>
      <c r="S30" s="13">
        <v>42433.650590277779</v>
      </c>
      <c r="T30" s="13">
        <v>42463.608923611115</v>
      </c>
    </row>
    <row r="31" spans="1:20" x14ac:dyDescent="0.3">
      <c r="A31">
        <v>2943</v>
      </c>
      <c r="B31" t="s">
        <v>2943</v>
      </c>
      <c r="C31" t="s">
        <v>7053</v>
      </c>
      <c r="D31">
        <v>3000</v>
      </c>
      <c r="E31">
        <v>0</v>
      </c>
      <c r="F31" t="s">
        <v>8221</v>
      </c>
      <c r="G31" t="s">
        <v>8224</v>
      </c>
      <c r="H31" t="s">
        <v>8246</v>
      </c>
      <c r="I31">
        <v>1428894380</v>
      </c>
      <c r="J31">
        <v>1426302380</v>
      </c>
      <c r="K31" t="b">
        <v>0</v>
      </c>
      <c r="L31">
        <v>0</v>
      </c>
      <c r="M31" t="b">
        <v>0</v>
      </c>
      <c r="N31" t="s">
        <v>8303</v>
      </c>
      <c r="O31">
        <v>0</v>
      </c>
      <c r="P31" t="e">
        <v>#DIV/0!</v>
      </c>
      <c r="Q31" t="s">
        <v>8319</v>
      </c>
      <c r="R31" t="s">
        <v>8357</v>
      </c>
      <c r="S31" s="13">
        <v>42077.12939814815</v>
      </c>
      <c r="T31" s="13">
        <v>42107.12939814815</v>
      </c>
    </row>
    <row r="32" spans="1:20" x14ac:dyDescent="0.3">
      <c r="A32">
        <v>2907</v>
      </c>
      <c r="B32" t="s">
        <v>2907</v>
      </c>
      <c r="C32" t="s">
        <v>7017</v>
      </c>
      <c r="D32">
        <v>2500</v>
      </c>
      <c r="E32">
        <v>2</v>
      </c>
      <c r="F32" t="s">
        <v>8221</v>
      </c>
      <c r="G32" t="s">
        <v>8224</v>
      </c>
      <c r="H32" t="s">
        <v>8246</v>
      </c>
      <c r="I32">
        <v>1463259837</v>
      </c>
      <c r="J32">
        <v>1458075837</v>
      </c>
      <c r="K32" t="b">
        <v>0</v>
      </c>
      <c r="L32">
        <v>2</v>
      </c>
      <c r="M32" t="b">
        <v>0</v>
      </c>
      <c r="N32" t="s">
        <v>8271</v>
      </c>
      <c r="O32">
        <v>0.08</v>
      </c>
      <c r="P32">
        <v>1</v>
      </c>
      <c r="Q32" t="s">
        <v>8319</v>
      </c>
      <c r="R32" t="s">
        <v>8348</v>
      </c>
      <c r="S32" s="13">
        <v>42444.877743055556</v>
      </c>
      <c r="T32" s="13">
        <v>42504.877743055556</v>
      </c>
    </row>
    <row r="33" spans="1:20" x14ac:dyDescent="0.3">
      <c r="A33">
        <v>2849</v>
      </c>
      <c r="B33" t="s">
        <v>2849</v>
      </c>
      <c r="C33" t="s">
        <v>6959</v>
      </c>
      <c r="D33">
        <v>500</v>
      </c>
      <c r="E33">
        <v>5</v>
      </c>
      <c r="F33" t="s">
        <v>8221</v>
      </c>
      <c r="G33" t="s">
        <v>8225</v>
      </c>
      <c r="H33" t="s">
        <v>8247</v>
      </c>
      <c r="I33">
        <v>1461406600</v>
      </c>
      <c r="J33">
        <v>1458814600</v>
      </c>
      <c r="K33" t="b">
        <v>0</v>
      </c>
      <c r="L33">
        <v>1</v>
      </c>
      <c r="M33" t="b">
        <v>0</v>
      </c>
      <c r="N33" t="s">
        <v>8271</v>
      </c>
      <c r="O33">
        <v>1</v>
      </c>
      <c r="P33">
        <v>5</v>
      </c>
      <c r="Q33" t="s">
        <v>8319</v>
      </c>
      <c r="R33" t="s">
        <v>8348</v>
      </c>
      <c r="S33" s="13">
        <v>42453.428240740737</v>
      </c>
      <c r="T33" s="13">
        <v>42483.428240740737</v>
      </c>
    </row>
    <row r="34" spans="1:20" x14ac:dyDescent="0.3">
      <c r="A34">
        <v>2847</v>
      </c>
      <c r="B34" t="s">
        <v>2847</v>
      </c>
      <c r="C34" t="s">
        <v>6957</v>
      </c>
      <c r="D34">
        <v>2000</v>
      </c>
      <c r="E34">
        <v>0</v>
      </c>
      <c r="F34" t="s">
        <v>8221</v>
      </c>
      <c r="G34" t="s">
        <v>8224</v>
      </c>
      <c r="H34" t="s">
        <v>8246</v>
      </c>
      <c r="I34">
        <v>1464031265</v>
      </c>
      <c r="J34">
        <v>1458847265</v>
      </c>
      <c r="K34" t="b">
        <v>0</v>
      </c>
      <c r="L34">
        <v>0</v>
      </c>
      <c r="M34" t="b">
        <v>0</v>
      </c>
      <c r="N34" t="s">
        <v>8271</v>
      </c>
      <c r="O34">
        <v>0</v>
      </c>
      <c r="P34" t="e">
        <v>#DIV/0!</v>
      </c>
      <c r="Q34" t="s">
        <v>8319</v>
      </c>
      <c r="R34" t="s">
        <v>8348</v>
      </c>
      <c r="S34" s="13">
        <v>42453.806307870371</v>
      </c>
      <c r="T34" s="13">
        <v>42513.806307870371</v>
      </c>
    </row>
    <row r="35" spans="1:20" x14ac:dyDescent="0.3">
      <c r="A35">
        <v>2755</v>
      </c>
      <c r="B35" t="s">
        <v>2755</v>
      </c>
      <c r="C35" t="s">
        <v>6865</v>
      </c>
      <c r="D35">
        <v>500</v>
      </c>
      <c r="E35">
        <v>260</v>
      </c>
      <c r="F35" t="s">
        <v>8221</v>
      </c>
      <c r="G35" t="s">
        <v>8241</v>
      </c>
      <c r="H35" t="s">
        <v>8249</v>
      </c>
      <c r="I35">
        <v>1428519527</v>
      </c>
      <c r="J35">
        <v>1425927527</v>
      </c>
      <c r="K35" t="b">
        <v>0</v>
      </c>
      <c r="L35">
        <v>15</v>
      </c>
      <c r="M35" t="b">
        <v>0</v>
      </c>
      <c r="N35" t="s">
        <v>8304</v>
      </c>
      <c r="O35">
        <v>52</v>
      </c>
      <c r="P35">
        <v>17.333333333333332</v>
      </c>
      <c r="Q35" t="s">
        <v>8317</v>
      </c>
      <c r="R35" t="s">
        <v>8327</v>
      </c>
      <c r="S35" s="13">
        <v>42072.790821759256</v>
      </c>
      <c r="T35" s="13">
        <v>42102.790821759256</v>
      </c>
    </row>
    <row r="36" spans="1:20" x14ac:dyDescent="0.3">
      <c r="A36">
        <v>2749</v>
      </c>
      <c r="B36" t="s">
        <v>2749</v>
      </c>
      <c r="C36" t="s">
        <v>6859</v>
      </c>
      <c r="D36">
        <v>10000</v>
      </c>
      <c r="E36">
        <v>110</v>
      </c>
      <c r="F36" t="s">
        <v>8221</v>
      </c>
      <c r="G36" t="s">
        <v>8224</v>
      </c>
      <c r="H36" t="s">
        <v>8246</v>
      </c>
      <c r="I36">
        <v>1428171037</v>
      </c>
      <c r="J36">
        <v>1425582637</v>
      </c>
      <c r="K36" t="b">
        <v>0</v>
      </c>
      <c r="L36">
        <v>2</v>
      </c>
      <c r="M36" t="b">
        <v>0</v>
      </c>
      <c r="N36" t="s">
        <v>8304</v>
      </c>
      <c r="O36">
        <v>1.0999999999999999</v>
      </c>
      <c r="P36">
        <v>55</v>
      </c>
      <c r="Q36" t="s">
        <v>8317</v>
      </c>
      <c r="R36" t="s">
        <v>8327</v>
      </c>
      <c r="S36" s="13">
        <v>42068.799039351848</v>
      </c>
      <c r="T36" s="13">
        <v>42098.757372685184</v>
      </c>
    </row>
    <row r="37" spans="1:20" x14ac:dyDescent="0.3">
      <c r="A37">
        <v>2691</v>
      </c>
      <c r="B37" t="s">
        <v>2691</v>
      </c>
      <c r="C37" t="s">
        <v>6801</v>
      </c>
      <c r="D37">
        <v>65000</v>
      </c>
      <c r="E37">
        <v>35</v>
      </c>
      <c r="F37" t="s">
        <v>8221</v>
      </c>
      <c r="G37" t="s">
        <v>8229</v>
      </c>
      <c r="H37" t="s">
        <v>8251</v>
      </c>
      <c r="I37">
        <v>1431278557</v>
      </c>
      <c r="J37">
        <v>1427390557</v>
      </c>
      <c r="K37" t="b">
        <v>0</v>
      </c>
      <c r="L37">
        <v>2</v>
      </c>
      <c r="M37" t="b">
        <v>0</v>
      </c>
      <c r="N37" t="s">
        <v>8284</v>
      </c>
      <c r="O37">
        <v>5.3846153846153842E-2</v>
      </c>
      <c r="P37">
        <v>17.5</v>
      </c>
      <c r="Q37" t="s">
        <v>8312</v>
      </c>
      <c r="R37" t="s">
        <v>8334</v>
      </c>
      <c r="S37" s="13">
        <v>42089.724039351851</v>
      </c>
      <c r="T37" s="13">
        <v>42134.724039351851</v>
      </c>
    </row>
    <row r="38" spans="1:20" x14ac:dyDescent="0.3">
      <c r="A38">
        <v>2680</v>
      </c>
      <c r="B38" t="s">
        <v>2680</v>
      </c>
      <c r="C38" t="s">
        <v>6790</v>
      </c>
      <c r="D38">
        <v>32000</v>
      </c>
      <c r="E38">
        <v>276</v>
      </c>
      <c r="F38" t="s">
        <v>8221</v>
      </c>
      <c r="G38" t="s">
        <v>8227</v>
      </c>
      <c r="H38" t="s">
        <v>8249</v>
      </c>
      <c r="I38">
        <v>1459915491</v>
      </c>
      <c r="J38">
        <v>1457327091</v>
      </c>
      <c r="K38" t="b">
        <v>0</v>
      </c>
      <c r="L38">
        <v>4</v>
      </c>
      <c r="M38" t="b">
        <v>0</v>
      </c>
      <c r="N38" t="s">
        <v>8302</v>
      </c>
      <c r="O38">
        <v>0.86250000000000004</v>
      </c>
      <c r="P38">
        <v>69</v>
      </c>
      <c r="Q38" t="s">
        <v>8318</v>
      </c>
      <c r="R38" t="s">
        <v>8339</v>
      </c>
      <c r="S38" s="13">
        <v>42436.211701388886</v>
      </c>
      <c r="T38" s="13">
        <v>42466.170034722221</v>
      </c>
    </row>
    <row r="39" spans="1:20" x14ac:dyDescent="0.3">
      <c r="A39">
        <v>2593</v>
      </c>
      <c r="B39" t="s">
        <v>2593</v>
      </c>
      <c r="C39" t="s">
        <v>6703</v>
      </c>
      <c r="D39">
        <v>10000</v>
      </c>
      <c r="E39">
        <v>0</v>
      </c>
      <c r="F39" t="s">
        <v>8221</v>
      </c>
      <c r="G39" t="s">
        <v>8224</v>
      </c>
      <c r="H39" t="s">
        <v>8246</v>
      </c>
      <c r="I39">
        <v>1429993026</v>
      </c>
      <c r="J39">
        <v>1427401026</v>
      </c>
      <c r="K39" t="b">
        <v>0</v>
      </c>
      <c r="L39">
        <v>0</v>
      </c>
      <c r="M39" t="b">
        <v>0</v>
      </c>
      <c r="N39" t="s">
        <v>8284</v>
      </c>
      <c r="O39">
        <v>0</v>
      </c>
      <c r="P39" t="e">
        <v>#DIV/0!</v>
      </c>
      <c r="Q39" t="s">
        <v>8312</v>
      </c>
      <c r="R39" t="s">
        <v>8334</v>
      </c>
      <c r="S39" s="13">
        <v>42089.845208333332</v>
      </c>
      <c r="T39" s="13">
        <v>42119.845208333332</v>
      </c>
    </row>
    <row r="40" spans="1:20" x14ac:dyDescent="0.3">
      <c r="A40">
        <v>2510</v>
      </c>
      <c r="B40" t="s">
        <v>2510</v>
      </c>
      <c r="C40" t="s">
        <v>6620</v>
      </c>
      <c r="D40">
        <v>50000</v>
      </c>
      <c r="E40">
        <v>75</v>
      </c>
      <c r="F40" t="s">
        <v>8221</v>
      </c>
      <c r="G40" t="s">
        <v>8224</v>
      </c>
      <c r="H40" t="s">
        <v>8246</v>
      </c>
      <c r="I40">
        <v>1431647772</v>
      </c>
      <c r="J40">
        <v>1426463772</v>
      </c>
      <c r="K40" t="b">
        <v>0</v>
      </c>
      <c r="L40">
        <v>2</v>
      </c>
      <c r="M40" t="b">
        <v>0</v>
      </c>
      <c r="N40" t="s">
        <v>8299</v>
      </c>
      <c r="O40">
        <v>0.15</v>
      </c>
      <c r="P40">
        <v>37.5</v>
      </c>
      <c r="Q40" t="s">
        <v>8312</v>
      </c>
      <c r="R40" t="s">
        <v>8351</v>
      </c>
      <c r="S40" s="13">
        <v>42078.997361111113</v>
      </c>
      <c r="T40" s="13">
        <v>42138.997361111113</v>
      </c>
    </row>
    <row r="41" spans="1:20" x14ac:dyDescent="0.3">
      <c r="A41">
        <v>2407</v>
      </c>
      <c r="B41" t="s">
        <v>2408</v>
      </c>
      <c r="C41" s="3" t="s">
        <v>6517</v>
      </c>
      <c r="D41">
        <v>22000</v>
      </c>
      <c r="E41">
        <v>5557</v>
      </c>
      <c r="F41" t="s">
        <v>8221</v>
      </c>
      <c r="G41" t="s">
        <v>8224</v>
      </c>
      <c r="H41" t="s">
        <v>8246</v>
      </c>
      <c r="I41">
        <v>1428732000</v>
      </c>
      <c r="J41">
        <v>1426772928</v>
      </c>
      <c r="K41" t="b">
        <v>0</v>
      </c>
      <c r="L41">
        <v>33</v>
      </c>
      <c r="M41" t="b">
        <v>0</v>
      </c>
      <c r="N41" t="s">
        <v>8284</v>
      </c>
      <c r="O41">
        <v>25.259090909090908</v>
      </c>
      <c r="P41">
        <v>168.39393939393941</v>
      </c>
      <c r="Q41" t="s">
        <v>8312</v>
      </c>
      <c r="R41" t="s">
        <v>8334</v>
      </c>
      <c r="S41" s="13">
        <v>42082.575555555559</v>
      </c>
      <c r="T41" s="13">
        <v>42105.25</v>
      </c>
    </row>
    <row r="42" spans="1:20" x14ac:dyDescent="0.3">
      <c r="A42">
        <v>2155</v>
      </c>
      <c r="B42" t="s">
        <v>2156</v>
      </c>
      <c r="C42" t="s">
        <v>6265</v>
      </c>
      <c r="D42">
        <v>5000</v>
      </c>
      <c r="E42">
        <v>115</v>
      </c>
      <c r="F42" t="s">
        <v>8221</v>
      </c>
      <c r="G42" t="s">
        <v>8225</v>
      </c>
      <c r="H42" t="s">
        <v>8247</v>
      </c>
      <c r="I42">
        <v>1459443385</v>
      </c>
      <c r="J42">
        <v>1456854985</v>
      </c>
      <c r="K42" t="b">
        <v>0</v>
      </c>
      <c r="L42">
        <v>5</v>
      </c>
      <c r="M42" t="b">
        <v>0</v>
      </c>
      <c r="N42" t="s">
        <v>8282</v>
      </c>
      <c r="O42">
        <v>2.2999999999999998</v>
      </c>
      <c r="P42">
        <v>23</v>
      </c>
      <c r="Q42" t="s">
        <v>8313</v>
      </c>
      <c r="R42" t="s">
        <v>8361</v>
      </c>
      <c r="S42" s="13">
        <v>42430.747511574074</v>
      </c>
      <c r="T42" s="13">
        <v>42460.70584490741</v>
      </c>
    </row>
    <row r="43" spans="1:20" x14ac:dyDescent="0.3">
      <c r="A43">
        <v>2148</v>
      </c>
      <c r="B43" t="s">
        <v>2149</v>
      </c>
      <c r="C43" t="s">
        <v>6258</v>
      </c>
      <c r="D43">
        <v>100</v>
      </c>
      <c r="E43">
        <v>2</v>
      </c>
      <c r="F43" t="s">
        <v>8221</v>
      </c>
      <c r="G43" t="s">
        <v>8225</v>
      </c>
      <c r="H43" t="s">
        <v>8247</v>
      </c>
      <c r="I43">
        <v>1427992582</v>
      </c>
      <c r="J43">
        <v>1425404182</v>
      </c>
      <c r="K43" t="b">
        <v>0</v>
      </c>
      <c r="L43">
        <v>2</v>
      </c>
      <c r="M43" t="b">
        <v>0</v>
      </c>
      <c r="N43" t="s">
        <v>8282</v>
      </c>
      <c r="O43">
        <v>2</v>
      </c>
      <c r="P43">
        <v>1</v>
      </c>
      <c r="Q43" t="s">
        <v>8313</v>
      </c>
      <c r="R43" t="s">
        <v>8361</v>
      </c>
      <c r="S43" s="13">
        <v>42066.733587962961</v>
      </c>
      <c r="T43" s="13">
        <v>42096.691921296297</v>
      </c>
    </row>
    <row r="44" spans="1:20" x14ac:dyDescent="0.3">
      <c r="A44">
        <v>2134</v>
      </c>
      <c r="B44" t="s">
        <v>2135</v>
      </c>
      <c r="C44" t="s">
        <v>6244</v>
      </c>
      <c r="D44">
        <v>6000</v>
      </c>
      <c r="E44">
        <v>104</v>
      </c>
      <c r="F44" t="s">
        <v>8221</v>
      </c>
      <c r="G44" t="s">
        <v>8224</v>
      </c>
      <c r="H44" t="s">
        <v>8246</v>
      </c>
      <c r="I44">
        <v>1367097391</v>
      </c>
      <c r="J44">
        <v>1364505391</v>
      </c>
      <c r="K44" t="b">
        <v>0</v>
      </c>
      <c r="L44">
        <v>3</v>
      </c>
      <c r="M44" t="b">
        <v>0</v>
      </c>
      <c r="N44" t="s">
        <v>8282</v>
      </c>
      <c r="O44">
        <v>1.7333333333333332</v>
      </c>
      <c r="P44">
        <v>34.666666666666664</v>
      </c>
      <c r="Q44" t="s">
        <v>8313</v>
      </c>
      <c r="R44" t="s">
        <v>8361</v>
      </c>
      <c r="S44" s="13">
        <v>41361.886469907404</v>
      </c>
      <c r="T44" s="13">
        <v>41391.886469907404</v>
      </c>
    </row>
    <row r="45" spans="1:20" x14ac:dyDescent="0.3">
      <c r="A45">
        <v>2133</v>
      </c>
      <c r="B45" t="s">
        <v>2134</v>
      </c>
      <c r="C45" t="s">
        <v>6243</v>
      </c>
      <c r="D45">
        <v>1000</v>
      </c>
      <c r="E45">
        <v>16</v>
      </c>
      <c r="F45" t="s">
        <v>8221</v>
      </c>
      <c r="G45" t="s">
        <v>8224</v>
      </c>
      <c r="H45" t="s">
        <v>8246</v>
      </c>
      <c r="I45">
        <v>1303628340</v>
      </c>
      <c r="J45">
        <v>1300328399</v>
      </c>
      <c r="K45" t="b">
        <v>0</v>
      </c>
      <c r="L45">
        <v>3</v>
      </c>
      <c r="M45" t="b">
        <v>0</v>
      </c>
      <c r="N45" t="s">
        <v>8282</v>
      </c>
      <c r="O45">
        <v>1.6</v>
      </c>
      <c r="P45">
        <v>5.333333333333333</v>
      </c>
      <c r="Q45" t="s">
        <v>8313</v>
      </c>
      <c r="R45" t="s">
        <v>8361</v>
      </c>
      <c r="S45" s="13">
        <v>40619.097210648149</v>
      </c>
      <c r="T45" s="13">
        <v>40657.290972222225</v>
      </c>
    </row>
    <row r="46" spans="1:20" x14ac:dyDescent="0.3">
      <c r="A46">
        <v>1880</v>
      </c>
      <c r="B46" t="s">
        <v>1881</v>
      </c>
      <c r="C46" t="s">
        <v>5990</v>
      </c>
      <c r="D46">
        <v>5000</v>
      </c>
      <c r="E46">
        <v>1004</v>
      </c>
      <c r="F46" t="s">
        <v>8221</v>
      </c>
      <c r="G46" t="s">
        <v>8225</v>
      </c>
      <c r="H46" t="s">
        <v>8247</v>
      </c>
      <c r="I46">
        <v>1459341380</v>
      </c>
      <c r="J46">
        <v>1456839380</v>
      </c>
      <c r="K46" t="b">
        <v>0</v>
      </c>
      <c r="L46">
        <v>24</v>
      </c>
      <c r="M46" t="b">
        <v>0</v>
      </c>
      <c r="N46" t="s">
        <v>8283</v>
      </c>
      <c r="O46">
        <v>20.080000000000002</v>
      </c>
      <c r="P46">
        <v>41.833333333333336</v>
      </c>
      <c r="Q46" t="s">
        <v>8313</v>
      </c>
      <c r="R46" t="s">
        <v>8341</v>
      </c>
      <c r="S46" s="13">
        <v>42430.56689814815</v>
      </c>
      <c r="T46" s="13">
        <v>42459.525231481479</v>
      </c>
    </row>
    <row r="47" spans="1:20" x14ac:dyDescent="0.3">
      <c r="A47">
        <v>1820</v>
      </c>
      <c r="B47" t="s">
        <v>1821</v>
      </c>
      <c r="C47" t="s">
        <v>5930</v>
      </c>
      <c r="D47">
        <v>26000</v>
      </c>
      <c r="E47">
        <v>1707</v>
      </c>
      <c r="F47" t="s">
        <v>8221</v>
      </c>
      <c r="G47" t="s">
        <v>8224</v>
      </c>
      <c r="H47" t="s">
        <v>8246</v>
      </c>
      <c r="I47">
        <v>1427850090</v>
      </c>
      <c r="J47">
        <v>1425261690</v>
      </c>
      <c r="K47" t="b">
        <v>0</v>
      </c>
      <c r="L47">
        <v>8</v>
      </c>
      <c r="M47" t="b">
        <v>0</v>
      </c>
      <c r="N47" t="s">
        <v>8285</v>
      </c>
      <c r="O47">
        <v>6.565384615384616</v>
      </c>
      <c r="P47">
        <v>213.375</v>
      </c>
      <c r="Q47" t="s">
        <v>8316</v>
      </c>
      <c r="R47" t="s">
        <v>8346</v>
      </c>
      <c r="S47" s="13">
        <v>42065.084374999999</v>
      </c>
      <c r="T47" s="13">
        <v>42095.042708333334</v>
      </c>
    </row>
    <row r="48" spans="1:20" x14ac:dyDescent="0.3">
      <c r="A48">
        <v>1818</v>
      </c>
      <c r="B48" t="s">
        <v>1819</v>
      </c>
      <c r="C48" t="s">
        <v>5928</v>
      </c>
      <c r="D48">
        <v>15000</v>
      </c>
      <c r="E48">
        <v>0</v>
      </c>
      <c r="F48" t="s">
        <v>8221</v>
      </c>
      <c r="G48" t="s">
        <v>8224</v>
      </c>
      <c r="H48" t="s">
        <v>8246</v>
      </c>
      <c r="I48">
        <v>1428035850</v>
      </c>
      <c r="J48">
        <v>1425447450</v>
      </c>
      <c r="K48" t="b">
        <v>0</v>
      </c>
      <c r="L48">
        <v>0</v>
      </c>
      <c r="M48" t="b">
        <v>0</v>
      </c>
      <c r="N48" t="s">
        <v>8285</v>
      </c>
      <c r="O48">
        <v>0</v>
      </c>
      <c r="P48" t="e">
        <v>#DIV/0!</v>
      </c>
      <c r="Q48" t="s">
        <v>8316</v>
      </c>
      <c r="R48" t="s">
        <v>8346</v>
      </c>
      <c r="S48" s="13">
        <v>42067.234375</v>
      </c>
      <c r="T48" s="13">
        <v>42097.192708333336</v>
      </c>
    </row>
    <row r="49" spans="1:20" x14ac:dyDescent="0.3">
      <c r="A49">
        <v>1787</v>
      </c>
      <c r="B49" t="s">
        <v>1788</v>
      </c>
      <c r="C49" t="s">
        <v>5897</v>
      </c>
      <c r="D49">
        <v>10000</v>
      </c>
      <c r="E49">
        <v>1533</v>
      </c>
      <c r="F49" t="s">
        <v>8221</v>
      </c>
      <c r="G49" t="s">
        <v>8224</v>
      </c>
      <c r="H49" t="s">
        <v>8246</v>
      </c>
      <c r="I49">
        <v>1428158637</v>
      </c>
      <c r="J49">
        <v>1425570237</v>
      </c>
      <c r="K49" t="b">
        <v>1</v>
      </c>
      <c r="L49">
        <v>24</v>
      </c>
      <c r="M49" t="b">
        <v>0</v>
      </c>
      <c r="N49" t="s">
        <v>8285</v>
      </c>
      <c r="O49">
        <v>15.329999999999998</v>
      </c>
      <c r="P49">
        <v>63.875</v>
      </c>
      <c r="Q49" t="s">
        <v>8316</v>
      </c>
      <c r="R49" t="s">
        <v>8346</v>
      </c>
      <c r="S49" s="13">
        <v>42068.65552083333</v>
      </c>
      <c r="T49" s="13">
        <v>42098.613854166666</v>
      </c>
    </row>
    <row r="50" spans="1:20" x14ac:dyDescent="0.3">
      <c r="A50">
        <v>1739</v>
      </c>
      <c r="B50" t="s">
        <v>1740</v>
      </c>
      <c r="C50" t="s">
        <v>5849</v>
      </c>
      <c r="D50">
        <v>1000</v>
      </c>
      <c r="E50">
        <v>1</v>
      </c>
      <c r="F50" t="s">
        <v>8221</v>
      </c>
      <c r="G50" t="s">
        <v>8224</v>
      </c>
      <c r="H50" t="s">
        <v>8246</v>
      </c>
      <c r="I50">
        <v>1462391932</v>
      </c>
      <c r="J50">
        <v>1457297932</v>
      </c>
      <c r="K50" t="b">
        <v>0</v>
      </c>
      <c r="L50">
        <v>1</v>
      </c>
      <c r="M50" t="b">
        <v>0</v>
      </c>
      <c r="N50" t="s">
        <v>8293</v>
      </c>
      <c r="O50">
        <v>0.1</v>
      </c>
      <c r="P50">
        <v>1</v>
      </c>
      <c r="Q50" t="s">
        <v>8315</v>
      </c>
      <c r="R50" t="s">
        <v>8332</v>
      </c>
      <c r="S50" s="13">
        <v>42435.874212962961</v>
      </c>
      <c r="T50" s="13">
        <v>42494.832546296297</v>
      </c>
    </row>
    <row r="51" spans="1:20" x14ac:dyDescent="0.3">
      <c r="A51">
        <v>1718</v>
      </c>
      <c r="B51" t="s">
        <v>1719</v>
      </c>
      <c r="C51" t="s">
        <v>5828</v>
      </c>
      <c r="D51">
        <v>35000</v>
      </c>
      <c r="E51">
        <v>75</v>
      </c>
      <c r="F51" t="s">
        <v>8221</v>
      </c>
      <c r="G51" t="s">
        <v>8224</v>
      </c>
      <c r="H51" t="s">
        <v>8246</v>
      </c>
      <c r="I51">
        <v>1463201940</v>
      </c>
      <c r="J51">
        <v>1459435149</v>
      </c>
      <c r="K51" t="b">
        <v>0</v>
      </c>
      <c r="L51">
        <v>2</v>
      </c>
      <c r="M51" t="b">
        <v>0</v>
      </c>
      <c r="N51" t="s">
        <v>8293</v>
      </c>
      <c r="O51">
        <v>0.2142857142857143</v>
      </c>
      <c r="P51">
        <v>37.5</v>
      </c>
      <c r="Q51" t="s">
        <v>8315</v>
      </c>
      <c r="R51" t="s">
        <v>8332</v>
      </c>
      <c r="S51" s="13">
        <v>42460.610520833332</v>
      </c>
      <c r="T51" s="13">
        <v>42504.207638888889</v>
      </c>
    </row>
    <row r="52" spans="1:20" x14ac:dyDescent="0.3">
      <c r="A52">
        <v>1717</v>
      </c>
      <c r="B52" t="s">
        <v>1718</v>
      </c>
      <c r="C52" t="s">
        <v>5827</v>
      </c>
      <c r="D52">
        <v>3265</v>
      </c>
      <c r="E52">
        <v>1395</v>
      </c>
      <c r="F52" t="s">
        <v>8221</v>
      </c>
      <c r="G52" t="s">
        <v>8224</v>
      </c>
      <c r="H52" t="s">
        <v>8246</v>
      </c>
      <c r="I52">
        <v>1461211200</v>
      </c>
      <c r="J52">
        <v>1459467238</v>
      </c>
      <c r="K52" t="b">
        <v>0</v>
      </c>
      <c r="L52">
        <v>41</v>
      </c>
      <c r="M52" t="b">
        <v>0</v>
      </c>
      <c r="N52" t="s">
        <v>8293</v>
      </c>
      <c r="O52">
        <v>42.725880551301685</v>
      </c>
      <c r="P52">
        <v>34.024390243902438</v>
      </c>
      <c r="Q52" t="s">
        <v>8315</v>
      </c>
      <c r="R52" t="s">
        <v>8332</v>
      </c>
      <c r="S52" s="13">
        <v>42460.981921296298</v>
      </c>
      <c r="T52" s="13">
        <v>42481.166666666664</v>
      </c>
    </row>
    <row r="53" spans="1:20" x14ac:dyDescent="0.3">
      <c r="A53">
        <v>1715</v>
      </c>
      <c r="B53" t="s">
        <v>1716</v>
      </c>
      <c r="C53" t="s">
        <v>5825</v>
      </c>
      <c r="D53">
        <v>5000</v>
      </c>
      <c r="E53">
        <v>11</v>
      </c>
      <c r="F53" t="s">
        <v>8221</v>
      </c>
      <c r="G53" t="s">
        <v>8224</v>
      </c>
      <c r="H53" t="s">
        <v>8246</v>
      </c>
      <c r="I53">
        <v>1427772120</v>
      </c>
      <c r="J53">
        <v>1425186785</v>
      </c>
      <c r="K53" t="b">
        <v>0</v>
      </c>
      <c r="L53">
        <v>2</v>
      </c>
      <c r="M53" t="b">
        <v>0</v>
      </c>
      <c r="N53" t="s">
        <v>8293</v>
      </c>
      <c r="O53">
        <v>0.22</v>
      </c>
      <c r="P53">
        <v>5.5</v>
      </c>
      <c r="Q53" t="s">
        <v>8315</v>
      </c>
      <c r="R53" t="s">
        <v>8332</v>
      </c>
      <c r="S53" s="13">
        <v>42064.217418981483</v>
      </c>
      <c r="T53" s="13">
        <v>42094.140277777777</v>
      </c>
    </row>
    <row r="54" spans="1:20" x14ac:dyDescent="0.3">
      <c r="A54">
        <v>1708</v>
      </c>
      <c r="B54" t="s">
        <v>1709</v>
      </c>
      <c r="C54" t="s">
        <v>5818</v>
      </c>
      <c r="D54">
        <v>7000</v>
      </c>
      <c r="E54">
        <v>0</v>
      </c>
      <c r="F54" t="s">
        <v>8221</v>
      </c>
      <c r="G54" t="s">
        <v>8224</v>
      </c>
      <c r="H54" t="s">
        <v>8246</v>
      </c>
      <c r="I54">
        <v>1462135706</v>
      </c>
      <c r="J54">
        <v>1458679706</v>
      </c>
      <c r="K54" t="b">
        <v>0</v>
      </c>
      <c r="L54">
        <v>0</v>
      </c>
      <c r="M54" t="b">
        <v>0</v>
      </c>
      <c r="N54" t="s">
        <v>8293</v>
      </c>
      <c r="O54">
        <v>0</v>
      </c>
      <c r="P54" t="e">
        <v>#DIV/0!</v>
      </c>
      <c r="Q54" t="s">
        <v>8315</v>
      </c>
      <c r="R54" t="s">
        <v>8332</v>
      </c>
      <c r="S54" s="13">
        <v>42451.866967592592</v>
      </c>
      <c r="T54" s="13">
        <v>42491.866967592592</v>
      </c>
    </row>
    <row r="55" spans="1:20" x14ac:dyDescent="0.3">
      <c r="A55">
        <v>1599</v>
      </c>
      <c r="B55" t="s">
        <v>1600</v>
      </c>
      <c r="C55" t="s">
        <v>5709</v>
      </c>
      <c r="D55">
        <v>500</v>
      </c>
      <c r="E55">
        <v>0</v>
      </c>
      <c r="F55" t="s">
        <v>8221</v>
      </c>
      <c r="G55" t="s">
        <v>8225</v>
      </c>
      <c r="H55" t="s">
        <v>8247</v>
      </c>
      <c r="I55">
        <v>1460116576</v>
      </c>
      <c r="J55">
        <v>1457528176</v>
      </c>
      <c r="K55" t="b">
        <v>0</v>
      </c>
      <c r="L55">
        <v>0</v>
      </c>
      <c r="M55" t="b">
        <v>0</v>
      </c>
      <c r="N55" t="s">
        <v>8291</v>
      </c>
      <c r="O55">
        <v>0</v>
      </c>
      <c r="P55" t="e">
        <v>#DIV/0!</v>
      </c>
      <c r="Q55" t="s">
        <v>8316</v>
      </c>
      <c r="R55" t="s">
        <v>8347</v>
      </c>
      <c r="S55" s="13">
        <v>42438.539074074077</v>
      </c>
      <c r="T55" s="13">
        <v>42468.497407407405</v>
      </c>
    </row>
    <row r="56" spans="1:20" x14ac:dyDescent="0.3">
      <c r="A56">
        <v>1594</v>
      </c>
      <c r="B56" t="s">
        <v>1595</v>
      </c>
      <c r="C56" t="s">
        <v>5704</v>
      </c>
      <c r="D56">
        <v>1000</v>
      </c>
      <c r="E56">
        <v>205</v>
      </c>
      <c r="F56" t="s">
        <v>8221</v>
      </c>
      <c r="G56" t="s">
        <v>8224</v>
      </c>
      <c r="H56" t="s">
        <v>8246</v>
      </c>
      <c r="I56">
        <v>1463329260</v>
      </c>
      <c r="J56">
        <v>1458147982</v>
      </c>
      <c r="K56" t="b">
        <v>0</v>
      </c>
      <c r="L56">
        <v>10</v>
      </c>
      <c r="M56" t="b">
        <v>0</v>
      </c>
      <c r="N56" t="s">
        <v>8291</v>
      </c>
      <c r="O56">
        <v>20.5</v>
      </c>
      <c r="P56">
        <v>20.5</v>
      </c>
      <c r="Q56" t="s">
        <v>8316</v>
      </c>
      <c r="R56" t="s">
        <v>8347</v>
      </c>
      <c r="S56" s="13">
        <v>42445.712754629632</v>
      </c>
      <c r="T56" s="13">
        <v>42505.681250000001</v>
      </c>
    </row>
    <row r="57" spans="1:20" x14ac:dyDescent="0.3">
      <c r="A57">
        <v>1591</v>
      </c>
      <c r="B57" t="s">
        <v>1592</v>
      </c>
      <c r="C57" t="s">
        <v>5701</v>
      </c>
      <c r="D57">
        <v>14000</v>
      </c>
      <c r="E57">
        <v>4092</v>
      </c>
      <c r="F57" t="s">
        <v>8221</v>
      </c>
      <c r="G57" t="s">
        <v>8225</v>
      </c>
      <c r="H57" t="s">
        <v>8247</v>
      </c>
      <c r="I57">
        <v>1459700741</v>
      </c>
      <c r="J57">
        <v>1457112341</v>
      </c>
      <c r="K57" t="b">
        <v>0</v>
      </c>
      <c r="L57">
        <v>92</v>
      </c>
      <c r="M57" t="b">
        <v>0</v>
      </c>
      <c r="N57" t="s">
        <v>8291</v>
      </c>
      <c r="O57">
        <v>29.228571428571428</v>
      </c>
      <c r="P57">
        <v>44.478260869565219</v>
      </c>
      <c r="Q57" t="s">
        <v>8316</v>
      </c>
      <c r="R57" t="s">
        <v>8347</v>
      </c>
      <c r="S57" s="13">
        <v>42433.726168981484</v>
      </c>
      <c r="T57" s="13">
        <v>42463.684502314813</v>
      </c>
    </row>
    <row r="58" spans="1:20" x14ac:dyDescent="0.3">
      <c r="A58">
        <v>1586</v>
      </c>
      <c r="B58" t="s">
        <v>1587</v>
      </c>
      <c r="C58" t="s">
        <v>5696</v>
      </c>
      <c r="D58">
        <v>1500</v>
      </c>
      <c r="E58">
        <v>0</v>
      </c>
      <c r="F58" t="s">
        <v>8221</v>
      </c>
      <c r="G58" t="s">
        <v>8224</v>
      </c>
      <c r="H58" t="s">
        <v>8246</v>
      </c>
      <c r="I58">
        <v>1428197422</v>
      </c>
      <c r="J58">
        <v>1425609022</v>
      </c>
      <c r="K58" t="b">
        <v>0</v>
      </c>
      <c r="L58">
        <v>0</v>
      </c>
      <c r="M58" t="b">
        <v>0</v>
      </c>
      <c r="N58" t="s">
        <v>8291</v>
      </c>
      <c r="O58">
        <v>0</v>
      </c>
      <c r="P58" t="e">
        <v>#DIV/0!</v>
      </c>
      <c r="Q58" t="s">
        <v>8316</v>
      </c>
      <c r="R58" t="s">
        <v>8347</v>
      </c>
      <c r="S58" s="13">
        <v>42069.104421296295</v>
      </c>
      <c r="T58" s="13">
        <v>42099.062754629631</v>
      </c>
    </row>
    <row r="59" spans="1:20" x14ac:dyDescent="0.3">
      <c r="A59">
        <v>1494</v>
      </c>
      <c r="B59" t="s">
        <v>1495</v>
      </c>
      <c r="C59" t="s">
        <v>5604</v>
      </c>
      <c r="D59">
        <v>5000</v>
      </c>
      <c r="E59">
        <v>445</v>
      </c>
      <c r="F59" t="s">
        <v>8221</v>
      </c>
      <c r="G59" t="s">
        <v>8224</v>
      </c>
      <c r="H59" t="s">
        <v>8246</v>
      </c>
      <c r="I59">
        <v>1428075480</v>
      </c>
      <c r="J59">
        <v>1425489613</v>
      </c>
      <c r="K59" t="b">
        <v>0</v>
      </c>
      <c r="L59">
        <v>11</v>
      </c>
      <c r="M59" t="b">
        <v>0</v>
      </c>
      <c r="N59" t="s">
        <v>8275</v>
      </c>
      <c r="O59">
        <v>8.9</v>
      </c>
      <c r="P59">
        <v>40.454545454545453</v>
      </c>
      <c r="Q59" t="s">
        <v>8317</v>
      </c>
      <c r="R59" t="s">
        <v>8333</v>
      </c>
      <c r="S59" s="13">
        <v>42067.722372685188</v>
      </c>
      <c r="T59" s="13">
        <v>42097.651388888888</v>
      </c>
    </row>
    <row r="60" spans="1:20" x14ac:dyDescent="0.3">
      <c r="A60">
        <v>1449</v>
      </c>
      <c r="B60" t="s">
        <v>1450</v>
      </c>
      <c r="C60" t="s">
        <v>5559</v>
      </c>
      <c r="D60">
        <v>8888</v>
      </c>
      <c r="E60">
        <v>0</v>
      </c>
      <c r="F60" t="s">
        <v>8221</v>
      </c>
      <c r="G60" t="s">
        <v>8224</v>
      </c>
      <c r="H60" t="s">
        <v>8246</v>
      </c>
      <c r="I60">
        <v>1431286105</v>
      </c>
      <c r="J60">
        <v>1427138905</v>
      </c>
      <c r="K60" t="b">
        <v>0</v>
      </c>
      <c r="L60">
        <v>0</v>
      </c>
      <c r="M60" t="b">
        <v>0</v>
      </c>
      <c r="N60" t="s">
        <v>8287</v>
      </c>
      <c r="O60">
        <v>0</v>
      </c>
      <c r="P60" t="e">
        <v>#DIV/0!</v>
      </c>
      <c r="Q60" t="s">
        <v>8317</v>
      </c>
      <c r="R60" t="s">
        <v>8360</v>
      </c>
      <c r="S60" s="13">
        <v>42086.811400462961</v>
      </c>
      <c r="T60" s="13">
        <v>42134.811400462961</v>
      </c>
    </row>
    <row r="61" spans="1:20" x14ac:dyDescent="0.3">
      <c r="A61">
        <v>1438</v>
      </c>
      <c r="B61" t="s">
        <v>1439</v>
      </c>
      <c r="C61" t="s">
        <v>5548</v>
      </c>
      <c r="D61">
        <v>20000</v>
      </c>
      <c r="E61">
        <v>600</v>
      </c>
      <c r="F61" t="s">
        <v>8221</v>
      </c>
      <c r="G61" t="s">
        <v>8232</v>
      </c>
      <c r="H61" t="s">
        <v>8253</v>
      </c>
      <c r="I61">
        <v>1461765300</v>
      </c>
      <c r="J61">
        <v>1459198499</v>
      </c>
      <c r="K61" t="b">
        <v>0</v>
      </c>
      <c r="L61">
        <v>8</v>
      </c>
      <c r="M61" t="b">
        <v>0</v>
      </c>
      <c r="N61" t="s">
        <v>8287</v>
      </c>
      <c r="O61">
        <v>3</v>
      </c>
      <c r="P61">
        <v>75</v>
      </c>
      <c r="Q61" t="s">
        <v>8317</v>
      </c>
      <c r="R61" t="s">
        <v>8360</v>
      </c>
      <c r="S61" s="13">
        <v>42457.871516203704</v>
      </c>
      <c r="T61" s="13">
        <v>42487.579861111109</v>
      </c>
    </row>
    <row r="62" spans="1:20" x14ac:dyDescent="0.3">
      <c r="A62">
        <v>1429</v>
      </c>
      <c r="B62" t="s">
        <v>1430</v>
      </c>
      <c r="C62" t="s">
        <v>5539</v>
      </c>
      <c r="D62">
        <v>10000</v>
      </c>
      <c r="E62">
        <v>0</v>
      </c>
      <c r="F62" t="s">
        <v>8221</v>
      </c>
      <c r="G62" t="s">
        <v>8224</v>
      </c>
      <c r="H62" t="s">
        <v>8246</v>
      </c>
      <c r="I62">
        <v>1428629242</v>
      </c>
      <c r="J62">
        <v>1426037242</v>
      </c>
      <c r="K62" t="b">
        <v>0</v>
      </c>
      <c r="L62">
        <v>0</v>
      </c>
      <c r="M62" t="b">
        <v>0</v>
      </c>
      <c r="N62" t="s">
        <v>8287</v>
      </c>
      <c r="O62">
        <v>0</v>
      </c>
      <c r="P62" t="e">
        <v>#DIV/0!</v>
      </c>
      <c r="Q62" t="s">
        <v>8317</v>
      </c>
      <c r="R62" t="s">
        <v>8360</v>
      </c>
      <c r="S62" s="13">
        <v>42074.060671296298</v>
      </c>
      <c r="T62" s="13">
        <v>42104.060671296298</v>
      </c>
    </row>
    <row r="63" spans="1:20" x14ac:dyDescent="0.3">
      <c r="A63">
        <v>1428</v>
      </c>
      <c r="B63" t="s">
        <v>1429</v>
      </c>
      <c r="C63" t="s">
        <v>5538</v>
      </c>
      <c r="D63">
        <v>1000</v>
      </c>
      <c r="E63">
        <v>45</v>
      </c>
      <c r="F63" t="s">
        <v>8221</v>
      </c>
      <c r="G63" t="s">
        <v>8227</v>
      </c>
      <c r="H63" t="s">
        <v>8249</v>
      </c>
      <c r="I63">
        <v>1459584417</v>
      </c>
      <c r="J63">
        <v>1456996017</v>
      </c>
      <c r="K63" t="b">
        <v>0</v>
      </c>
      <c r="L63">
        <v>3</v>
      </c>
      <c r="M63" t="b">
        <v>0</v>
      </c>
      <c r="N63" t="s">
        <v>8287</v>
      </c>
      <c r="O63">
        <v>4.5</v>
      </c>
      <c r="P63">
        <v>15</v>
      </c>
      <c r="Q63" t="s">
        <v>8317</v>
      </c>
      <c r="R63" t="s">
        <v>8360</v>
      </c>
      <c r="S63" s="13">
        <v>42432.379826388889</v>
      </c>
      <c r="T63" s="13">
        <v>42462.338159722225</v>
      </c>
    </row>
    <row r="64" spans="1:20" x14ac:dyDescent="0.3">
      <c r="A64">
        <v>1425</v>
      </c>
      <c r="B64" t="s">
        <v>1426</v>
      </c>
      <c r="C64" t="s">
        <v>5535</v>
      </c>
      <c r="D64">
        <v>13000</v>
      </c>
      <c r="E64">
        <v>0</v>
      </c>
      <c r="F64" t="s">
        <v>8221</v>
      </c>
      <c r="G64" t="s">
        <v>8224</v>
      </c>
      <c r="H64" t="s">
        <v>8246</v>
      </c>
      <c r="I64">
        <v>1430276959</v>
      </c>
      <c r="J64">
        <v>1427684959</v>
      </c>
      <c r="K64" t="b">
        <v>0</v>
      </c>
      <c r="L64">
        <v>0</v>
      </c>
      <c r="M64" t="b">
        <v>0</v>
      </c>
      <c r="N64" t="s">
        <v>8287</v>
      </c>
      <c r="O64">
        <v>0</v>
      </c>
      <c r="P64" t="e">
        <v>#DIV/0!</v>
      </c>
      <c r="Q64" t="s">
        <v>8317</v>
      </c>
      <c r="R64" t="s">
        <v>8360</v>
      </c>
      <c r="S64" s="13">
        <v>42093.131469907406</v>
      </c>
      <c r="T64" s="13">
        <v>42123.131469907406</v>
      </c>
    </row>
    <row r="65" spans="1:20" x14ac:dyDescent="0.3">
      <c r="A65">
        <v>1146</v>
      </c>
      <c r="B65" t="s">
        <v>1147</v>
      </c>
      <c r="C65" t="s">
        <v>5256</v>
      </c>
      <c r="D65">
        <v>6000</v>
      </c>
      <c r="E65">
        <v>530</v>
      </c>
      <c r="F65" t="s">
        <v>8221</v>
      </c>
      <c r="G65" t="s">
        <v>8224</v>
      </c>
      <c r="H65" t="s">
        <v>8246</v>
      </c>
      <c r="I65">
        <v>1399071173</v>
      </c>
      <c r="J65">
        <v>1395787973</v>
      </c>
      <c r="K65" t="b">
        <v>0</v>
      </c>
      <c r="L65">
        <v>12</v>
      </c>
      <c r="M65" t="b">
        <v>0</v>
      </c>
      <c r="N65" t="s">
        <v>8284</v>
      </c>
      <c r="O65">
        <v>8.8333333333333339</v>
      </c>
      <c r="P65">
        <v>44.166666666666664</v>
      </c>
      <c r="Q65" t="s">
        <v>8312</v>
      </c>
      <c r="R65" t="s">
        <v>8334</v>
      </c>
      <c r="S65" s="13">
        <v>41723.9533912037</v>
      </c>
      <c r="T65" s="13">
        <v>41761.9533912037</v>
      </c>
    </row>
    <row r="66" spans="1:20" x14ac:dyDescent="0.3">
      <c r="A66">
        <v>1144</v>
      </c>
      <c r="B66" t="s">
        <v>1145</v>
      </c>
      <c r="C66" t="s">
        <v>5254</v>
      </c>
      <c r="D66">
        <v>9300</v>
      </c>
      <c r="E66">
        <v>0</v>
      </c>
      <c r="F66" t="s">
        <v>8221</v>
      </c>
      <c r="G66" t="s">
        <v>8224</v>
      </c>
      <c r="H66" t="s">
        <v>8246</v>
      </c>
      <c r="I66">
        <v>1430281320</v>
      </c>
      <c r="J66">
        <v>1427689320</v>
      </c>
      <c r="K66" t="b">
        <v>0</v>
      </c>
      <c r="L66">
        <v>0</v>
      </c>
      <c r="M66" t="b">
        <v>0</v>
      </c>
      <c r="N66" t="s">
        <v>8284</v>
      </c>
      <c r="O66">
        <v>0</v>
      </c>
      <c r="P66" t="e">
        <v>#DIV/0!</v>
      </c>
      <c r="Q66" t="s">
        <v>8312</v>
      </c>
      <c r="R66" t="s">
        <v>8334</v>
      </c>
      <c r="S66" s="13">
        <v>42093.181944444441</v>
      </c>
      <c r="T66" s="13">
        <v>42123.181944444441</v>
      </c>
    </row>
    <row r="67" spans="1:20" x14ac:dyDescent="0.3">
      <c r="A67">
        <v>1137</v>
      </c>
      <c r="B67" t="s">
        <v>1138</v>
      </c>
      <c r="C67" t="s">
        <v>5247</v>
      </c>
      <c r="D67">
        <v>25000</v>
      </c>
      <c r="E67">
        <v>9875</v>
      </c>
      <c r="F67" t="s">
        <v>8221</v>
      </c>
      <c r="G67" t="s">
        <v>8224</v>
      </c>
      <c r="H67" t="s">
        <v>8246</v>
      </c>
      <c r="I67">
        <v>1461440421</v>
      </c>
      <c r="J67">
        <v>1458848421</v>
      </c>
      <c r="K67" t="b">
        <v>0</v>
      </c>
      <c r="L67">
        <v>39</v>
      </c>
      <c r="M67" t="b">
        <v>0</v>
      </c>
      <c r="N67" t="s">
        <v>8283</v>
      </c>
      <c r="O67">
        <v>39.5</v>
      </c>
      <c r="P67">
        <v>253.2051282051282</v>
      </c>
      <c r="Q67" t="s">
        <v>8313</v>
      </c>
      <c r="R67" t="s">
        <v>8341</v>
      </c>
      <c r="S67" s="13">
        <v>42453.819687499999</v>
      </c>
      <c r="T67" s="13">
        <v>42483.819687499999</v>
      </c>
    </row>
    <row r="68" spans="1:20" x14ac:dyDescent="0.3">
      <c r="A68">
        <v>1124</v>
      </c>
      <c r="B68" t="s">
        <v>1125</v>
      </c>
      <c r="C68" t="s">
        <v>5234</v>
      </c>
      <c r="D68">
        <v>90000</v>
      </c>
      <c r="E68">
        <v>425</v>
      </c>
      <c r="F68" t="s">
        <v>8221</v>
      </c>
      <c r="G68" t="s">
        <v>8224</v>
      </c>
      <c r="H68" t="s">
        <v>8246</v>
      </c>
      <c r="I68">
        <v>1430409651</v>
      </c>
      <c r="J68">
        <v>1427817651</v>
      </c>
      <c r="K68" t="b">
        <v>0</v>
      </c>
      <c r="L68">
        <v>7</v>
      </c>
      <c r="M68" t="b">
        <v>0</v>
      </c>
      <c r="N68" t="s">
        <v>8283</v>
      </c>
      <c r="O68">
        <v>0.47222222222222221</v>
      </c>
      <c r="P68">
        <v>60.714285714285715</v>
      </c>
      <c r="Q68" t="s">
        <v>8313</v>
      </c>
      <c r="R68" t="s">
        <v>8341</v>
      </c>
      <c r="S68" s="13">
        <v>42094.667256944442</v>
      </c>
      <c r="T68" s="13">
        <v>42124.667256944442</v>
      </c>
    </row>
    <row r="69" spans="1:20" x14ac:dyDescent="0.3">
      <c r="A69">
        <v>1123</v>
      </c>
      <c r="B69" t="s">
        <v>1124</v>
      </c>
      <c r="C69" t="s">
        <v>5233</v>
      </c>
      <c r="D69">
        <v>5000</v>
      </c>
      <c r="E69">
        <v>11</v>
      </c>
      <c r="F69" t="s">
        <v>8221</v>
      </c>
      <c r="G69" t="s">
        <v>8224</v>
      </c>
      <c r="H69" t="s">
        <v>8246</v>
      </c>
      <c r="I69">
        <v>1397910848</v>
      </c>
      <c r="J69">
        <v>1395318848</v>
      </c>
      <c r="K69" t="b">
        <v>0</v>
      </c>
      <c r="L69">
        <v>3</v>
      </c>
      <c r="M69" t="b">
        <v>0</v>
      </c>
      <c r="N69" t="s">
        <v>8282</v>
      </c>
      <c r="O69">
        <v>0.22</v>
      </c>
      <c r="P69">
        <v>3.6666666666666665</v>
      </c>
      <c r="Q69" t="s">
        <v>8313</v>
      </c>
      <c r="R69" t="s">
        <v>8361</v>
      </c>
      <c r="S69" s="13">
        <v>41718.5237037037</v>
      </c>
      <c r="T69" s="13">
        <v>41748.5237037037</v>
      </c>
    </row>
    <row r="70" spans="1:20" x14ac:dyDescent="0.3">
      <c r="A70">
        <v>1119</v>
      </c>
      <c r="B70" t="s">
        <v>1120</v>
      </c>
      <c r="C70" t="s">
        <v>5229</v>
      </c>
      <c r="D70">
        <v>2100</v>
      </c>
      <c r="E70">
        <v>5</v>
      </c>
      <c r="F70" t="s">
        <v>8221</v>
      </c>
      <c r="G70" t="s">
        <v>8224</v>
      </c>
      <c r="H70" t="s">
        <v>8246</v>
      </c>
      <c r="I70">
        <v>1396810864</v>
      </c>
      <c r="J70">
        <v>1395687664</v>
      </c>
      <c r="K70" t="b">
        <v>0</v>
      </c>
      <c r="L70">
        <v>1</v>
      </c>
      <c r="M70" t="b">
        <v>0</v>
      </c>
      <c r="N70" t="s">
        <v>8282</v>
      </c>
      <c r="O70">
        <v>0.23809523809523811</v>
      </c>
      <c r="P70">
        <v>5</v>
      </c>
      <c r="Q70" t="s">
        <v>8313</v>
      </c>
      <c r="R70" t="s">
        <v>8361</v>
      </c>
      <c r="S70" s="13">
        <v>41722.792407407411</v>
      </c>
      <c r="T70" s="13">
        <v>41735.792407407411</v>
      </c>
    </row>
    <row r="71" spans="1:20" x14ac:dyDescent="0.3">
      <c r="A71">
        <v>1118</v>
      </c>
      <c r="B71" t="s">
        <v>1119</v>
      </c>
      <c r="C71" t="s">
        <v>5228</v>
      </c>
      <c r="D71">
        <v>4500</v>
      </c>
      <c r="E71">
        <v>109</v>
      </c>
      <c r="F71" t="s">
        <v>8221</v>
      </c>
      <c r="G71" t="s">
        <v>8226</v>
      </c>
      <c r="H71" t="s">
        <v>8248</v>
      </c>
      <c r="I71">
        <v>1396666779</v>
      </c>
      <c r="J71">
        <v>1394078379</v>
      </c>
      <c r="K71" t="b">
        <v>0</v>
      </c>
      <c r="L71">
        <v>3</v>
      </c>
      <c r="M71" t="b">
        <v>0</v>
      </c>
      <c r="N71" t="s">
        <v>8282</v>
      </c>
      <c r="O71">
        <v>2.4222222222222221</v>
      </c>
      <c r="P71">
        <v>36.333333333333336</v>
      </c>
      <c r="Q71" t="s">
        <v>8313</v>
      </c>
      <c r="R71" t="s">
        <v>8361</v>
      </c>
      <c r="S71" s="13">
        <v>41704.16642361111</v>
      </c>
      <c r="T71" s="13">
        <v>41734.124756944446</v>
      </c>
    </row>
    <row r="72" spans="1:20" x14ac:dyDescent="0.3">
      <c r="A72">
        <v>1106</v>
      </c>
      <c r="B72" t="s">
        <v>1107</v>
      </c>
      <c r="C72" t="s">
        <v>5216</v>
      </c>
      <c r="D72">
        <v>400</v>
      </c>
      <c r="E72">
        <v>165</v>
      </c>
      <c r="F72" t="s">
        <v>8221</v>
      </c>
      <c r="G72" t="s">
        <v>8224</v>
      </c>
      <c r="H72" t="s">
        <v>8246</v>
      </c>
      <c r="I72">
        <v>1333557975</v>
      </c>
      <c r="J72">
        <v>1330969575</v>
      </c>
      <c r="K72" t="b">
        <v>0</v>
      </c>
      <c r="L72">
        <v>7</v>
      </c>
      <c r="M72" t="b">
        <v>0</v>
      </c>
      <c r="N72" t="s">
        <v>8282</v>
      </c>
      <c r="O72">
        <v>41.25</v>
      </c>
      <c r="P72">
        <v>23.571428571428573</v>
      </c>
      <c r="Q72" t="s">
        <v>8313</v>
      </c>
      <c r="R72" t="s">
        <v>8361</v>
      </c>
      <c r="S72" s="13">
        <v>40973.740451388891</v>
      </c>
      <c r="T72" s="13">
        <v>41003.698784722219</v>
      </c>
    </row>
    <row r="73" spans="1:20" x14ac:dyDescent="0.3">
      <c r="A73">
        <v>1098</v>
      </c>
      <c r="B73" t="s">
        <v>1099</v>
      </c>
      <c r="C73" t="s">
        <v>5208</v>
      </c>
      <c r="D73">
        <v>25000</v>
      </c>
      <c r="E73">
        <v>1803</v>
      </c>
      <c r="F73" t="s">
        <v>8221</v>
      </c>
      <c r="G73" t="s">
        <v>8224</v>
      </c>
      <c r="H73" t="s">
        <v>8246</v>
      </c>
      <c r="I73">
        <v>1397413095</v>
      </c>
      <c r="J73">
        <v>1394821095</v>
      </c>
      <c r="K73" t="b">
        <v>0</v>
      </c>
      <c r="L73">
        <v>22</v>
      </c>
      <c r="M73" t="b">
        <v>0</v>
      </c>
      <c r="N73" t="s">
        <v>8282</v>
      </c>
      <c r="O73">
        <v>7.2120000000000006</v>
      </c>
      <c r="P73">
        <v>81.954545454545453</v>
      </c>
      <c r="Q73" t="s">
        <v>8313</v>
      </c>
      <c r="R73" t="s">
        <v>8361</v>
      </c>
      <c r="S73" s="13">
        <v>41712.762673611112</v>
      </c>
      <c r="T73" s="13">
        <v>41742.762673611112</v>
      </c>
    </row>
    <row r="74" spans="1:20" x14ac:dyDescent="0.3">
      <c r="A74">
        <v>1091</v>
      </c>
      <c r="B74" t="s">
        <v>1092</v>
      </c>
      <c r="C74" t="s">
        <v>5201</v>
      </c>
      <c r="D74">
        <v>200</v>
      </c>
      <c r="E74">
        <v>25</v>
      </c>
      <c r="F74" t="s">
        <v>8221</v>
      </c>
      <c r="G74" t="s">
        <v>8225</v>
      </c>
      <c r="H74" t="s">
        <v>8247</v>
      </c>
      <c r="I74">
        <v>1460313672</v>
      </c>
      <c r="J74">
        <v>1457725272</v>
      </c>
      <c r="K74" t="b">
        <v>0</v>
      </c>
      <c r="L74">
        <v>2</v>
      </c>
      <c r="M74" t="b">
        <v>0</v>
      </c>
      <c r="N74" t="s">
        <v>8282</v>
      </c>
      <c r="O74">
        <v>12.5</v>
      </c>
      <c r="P74">
        <v>12.5</v>
      </c>
      <c r="Q74" t="s">
        <v>8313</v>
      </c>
      <c r="R74" t="s">
        <v>8361</v>
      </c>
      <c r="S74" s="13">
        <v>42440.820277777777</v>
      </c>
      <c r="T74" s="13">
        <v>42470.778611111113</v>
      </c>
    </row>
    <row r="75" spans="1:20" x14ac:dyDescent="0.3">
      <c r="A75">
        <v>1088</v>
      </c>
      <c r="B75" t="s">
        <v>1089</v>
      </c>
      <c r="C75" t="s">
        <v>5198</v>
      </c>
      <c r="D75">
        <v>45000</v>
      </c>
      <c r="E75">
        <v>6382.34</v>
      </c>
      <c r="F75" t="s">
        <v>8221</v>
      </c>
      <c r="G75" t="s">
        <v>8224</v>
      </c>
      <c r="H75" t="s">
        <v>8246</v>
      </c>
      <c r="I75">
        <v>1398366667</v>
      </c>
      <c r="J75">
        <v>1395774667</v>
      </c>
      <c r="K75" t="b">
        <v>0</v>
      </c>
      <c r="L75">
        <v>147</v>
      </c>
      <c r="M75" t="b">
        <v>0</v>
      </c>
      <c r="N75" t="s">
        <v>8282</v>
      </c>
      <c r="O75">
        <v>14.182977777777777</v>
      </c>
      <c r="P75">
        <v>43.41727891156463</v>
      </c>
      <c r="Q75" t="s">
        <v>8313</v>
      </c>
      <c r="R75" t="s">
        <v>8361</v>
      </c>
      <c r="S75" s="13">
        <v>41723.799386574072</v>
      </c>
      <c r="T75" s="13">
        <v>41753.799386574072</v>
      </c>
    </row>
    <row r="76" spans="1:20" x14ac:dyDescent="0.3">
      <c r="A76">
        <v>1068</v>
      </c>
      <c r="B76" t="s">
        <v>1069</v>
      </c>
      <c r="C76" t="s">
        <v>5178</v>
      </c>
      <c r="D76">
        <v>30000</v>
      </c>
      <c r="E76">
        <v>45</v>
      </c>
      <c r="F76" t="s">
        <v>8221</v>
      </c>
      <c r="G76" t="s">
        <v>8224</v>
      </c>
      <c r="H76" t="s">
        <v>8246</v>
      </c>
      <c r="I76">
        <v>1460274864</v>
      </c>
      <c r="J76">
        <v>1457686464</v>
      </c>
      <c r="K76" t="b">
        <v>0</v>
      </c>
      <c r="L76">
        <v>4</v>
      </c>
      <c r="M76" t="b">
        <v>0</v>
      </c>
      <c r="N76" t="s">
        <v>8282</v>
      </c>
      <c r="O76">
        <v>0.15</v>
      </c>
      <c r="P76">
        <v>11.25</v>
      </c>
      <c r="Q76" t="s">
        <v>8313</v>
      </c>
      <c r="R76" t="s">
        <v>8361</v>
      </c>
      <c r="S76" s="13">
        <v>42440.371111111112</v>
      </c>
      <c r="T76" s="13">
        <v>42470.329444444447</v>
      </c>
    </row>
    <row r="77" spans="1:20" x14ac:dyDescent="0.3">
      <c r="A77">
        <v>992</v>
      </c>
      <c r="B77" t="s">
        <v>993</v>
      </c>
      <c r="C77" t="s">
        <v>5102</v>
      </c>
      <c r="D77">
        <v>100000</v>
      </c>
      <c r="E77">
        <v>467</v>
      </c>
      <c r="F77" t="s">
        <v>8221</v>
      </c>
      <c r="G77" t="s">
        <v>8224</v>
      </c>
      <c r="H77" t="s">
        <v>8246</v>
      </c>
      <c r="I77">
        <v>1462655519</v>
      </c>
      <c r="J77">
        <v>1457475119</v>
      </c>
      <c r="K77" t="b">
        <v>0</v>
      </c>
      <c r="L77">
        <v>4</v>
      </c>
      <c r="M77" t="b">
        <v>0</v>
      </c>
      <c r="N77" t="s">
        <v>8273</v>
      </c>
      <c r="O77">
        <v>0.46699999999999997</v>
      </c>
      <c r="P77">
        <v>116.75</v>
      </c>
      <c r="Q77" t="s">
        <v>8318</v>
      </c>
      <c r="R77" t="s">
        <v>8362</v>
      </c>
      <c r="S77" s="13">
        <v>42437.924988425926</v>
      </c>
      <c r="T77" s="13">
        <v>42497.883321759262</v>
      </c>
    </row>
    <row r="78" spans="1:20" x14ac:dyDescent="0.3">
      <c r="A78">
        <v>958</v>
      </c>
      <c r="B78" t="s">
        <v>959</v>
      </c>
      <c r="C78" t="s">
        <v>5068</v>
      </c>
      <c r="D78">
        <v>7777</v>
      </c>
      <c r="E78">
        <v>881</v>
      </c>
      <c r="F78" t="s">
        <v>8221</v>
      </c>
      <c r="G78" t="s">
        <v>8224</v>
      </c>
      <c r="H78" t="s">
        <v>8246</v>
      </c>
      <c r="I78">
        <v>1428641940</v>
      </c>
      <c r="J78">
        <v>1426792563</v>
      </c>
      <c r="K78" t="b">
        <v>0</v>
      </c>
      <c r="L78">
        <v>17</v>
      </c>
      <c r="M78" t="b">
        <v>0</v>
      </c>
      <c r="N78" t="s">
        <v>8273</v>
      </c>
      <c r="O78">
        <v>11.328275684711327</v>
      </c>
      <c r="P78">
        <v>51.823529411764703</v>
      </c>
      <c r="Q78" t="s">
        <v>8318</v>
      </c>
      <c r="R78" t="s">
        <v>8362</v>
      </c>
      <c r="S78" s="13">
        <v>42082.802812499998</v>
      </c>
      <c r="T78" s="13">
        <v>42104.207638888889</v>
      </c>
    </row>
    <row r="79" spans="1:20" x14ac:dyDescent="0.3">
      <c r="A79">
        <v>944</v>
      </c>
      <c r="B79" t="s">
        <v>945</v>
      </c>
      <c r="C79" t="s">
        <v>5054</v>
      </c>
      <c r="D79">
        <v>50000</v>
      </c>
      <c r="E79">
        <v>6663</v>
      </c>
      <c r="F79" t="s">
        <v>8221</v>
      </c>
      <c r="G79" t="s">
        <v>8224</v>
      </c>
      <c r="H79" t="s">
        <v>8246</v>
      </c>
      <c r="I79">
        <v>1460988000</v>
      </c>
      <c r="J79">
        <v>1458050450</v>
      </c>
      <c r="K79" t="b">
        <v>0</v>
      </c>
      <c r="L79">
        <v>96</v>
      </c>
      <c r="M79" t="b">
        <v>0</v>
      </c>
      <c r="N79" t="s">
        <v>8273</v>
      </c>
      <c r="O79">
        <v>13.325999999999999</v>
      </c>
      <c r="P79">
        <v>69.40625</v>
      </c>
      <c r="Q79" t="s">
        <v>8318</v>
      </c>
      <c r="R79" t="s">
        <v>8362</v>
      </c>
      <c r="S79" s="13">
        <v>42444.583912037036</v>
      </c>
      <c r="T79" s="13">
        <v>42478.583333333336</v>
      </c>
    </row>
    <row r="80" spans="1:20" x14ac:dyDescent="0.3">
      <c r="A80">
        <v>933</v>
      </c>
      <c r="B80" t="s">
        <v>934</v>
      </c>
      <c r="C80" t="s">
        <v>5043</v>
      </c>
      <c r="D80">
        <v>2000</v>
      </c>
      <c r="E80">
        <v>120</v>
      </c>
      <c r="F80" t="s">
        <v>8221</v>
      </c>
      <c r="G80" t="s">
        <v>8224</v>
      </c>
      <c r="H80" t="s">
        <v>8246</v>
      </c>
      <c r="I80">
        <v>1399867409</v>
      </c>
      <c r="J80">
        <v>1394683409</v>
      </c>
      <c r="K80" t="b">
        <v>0</v>
      </c>
      <c r="L80">
        <v>2</v>
      </c>
      <c r="M80" t="b">
        <v>0</v>
      </c>
      <c r="N80" t="s">
        <v>8278</v>
      </c>
      <c r="O80">
        <v>6</v>
      </c>
      <c r="P80">
        <v>60</v>
      </c>
      <c r="Q80" t="s">
        <v>8315</v>
      </c>
      <c r="R80" t="s">
        <v>8338</v>
      </c>
      <c r="S80" s="13">
        <v>41711.169085648151</v>
      </c>
      <c r="T80" s="13">
        <v>41771.169085648151</v>
      </c>
    </row>
    <row r="81" spans="1:20" x14ac:dyDescent="0.3">
      <c r="A81">
        <v>929</v>
      </c>
      <c r="B81" t="s">
        <v>930</v>
      </c>
      <c r="C81" t="s">
        <v>5039</v>
      </c>
      <c r="D81">
        <v>500</v>
      </c>
      <c r="E81">
        <v>0</v>
      </c>
      <c r="F81" t="s">
        <v>8221</v>
      </c>
      <c r="G81" t="s">
        <v>8224</v>
      </c>
      <c r="H81" t="s">
        <v>8246</v>
      </c>
      <c r="I81">
        <v>1333946569</v>
      </c>
      <c r="J81">
        <v>1331358169</v>
      </c>
      <c r="K81" t="b">
        <v>0</v>
      </c>
      <c r="L81">
        <v>0</v>
      </c>
      <c r="M81" t="b">
        <v>0</v>
      </c>
      <c r="N81" t="s">
        <v>8278</v>
      </c>
      <c r="O81">
        <v>0</v>
      </c>
      <c r="P81" t="e">
        <v>#DIV/0!</v>
      </c>
      <c r="Q81" t="s">
        <v>8315</v>
      </c>
      <c r="R81" t="s">
        <v>8338</v>
      </c>
      <c r="S81" s="13">
        <v>40978.238067129627</v>
      </c>
      <c r="T81" s="13">
        <v>41008.196400462963</v>
      </c>
    </row>
    <row r="82" spans="1:20" x14ac:dyDescent="0.3">
      <c r="A82">
        <v>893</v>
      </c>
      <c r="B82" t="s">
        <v>894</v>
      </c>
      <c r="C82" t="s">
        <v>5003</v>
      </c>
      <c r="D82">
        <v>2000</v>
      </c>
      <c r="E82">
        <v>200</v>
      </c>
      <c r="F82" t="s">
        <v>8221</v>
      </c>
      <c r="G82" t="s">
        <v>8224</v>
      </c>
      <c r="H82" t="s">
        <v>8246</v>
      </c>
      <c r="I82">
        <v>1427920363</v>
      </c>
      <c r="J82">
        <v>1425331963</v>
      </c>
      <c r="K82" t="b">
        <v>0</v>
      </c>
      <c r="L82">
        <v>5</v>
      </c>
      <c r="M82" t="b">
        <v>0</v>
      </c>
      <c r="N82" t="s">
        <v>8279</v>
      </c>
      <c r="O82">
        <v>10</v>
      </c>
      <c r="P82">
        <v>40</v>
      </c>
      <c r="Q82" t="s">
        <v>8315</v>
      </c>
      <c r="R82" t="s">
        <v>8337</v>
      </c>
      <c r="S82" s="13">
        <v>42065.897719907407</v>
      </c>
      <c r="T82" s="13">
        <v>42095.856053240743</v>
      </c>
    </row>
    <row r="83" spans="1:20" x14ac:dyDescent="0.3">
      <c r="A83">
        <v>884</v>
      </c>
      <c r="B83" t="s">
        <v>885</v>
      </c>
      <c r="C83" t="s">
        <v>4994</v>
      </c>
      <c r="D83">
        <v>2000</v>
      </c>
      <c r="E83">
        <v>20</v>
      </c>
      <c r="F83" t="s">
        <v>8221</v>
      </c>
      <c r="G83" t="s">
        <v>8224</v>
      </c>
      <c r="H83" t="s">
        <v>8246</v>
      </c>
      <c r="I83">
        <v>1336789860</v>
      </c>
      <c r="J83">
        <v>1331666146</v>
      </c>
      <c r="K83" t="b">
        <v>0</v>
      </c>
      <c r="L83">
        <v>2</v>
      </c>
      <c r="M83" t="b">
        <v>0</v>
      </c>
      <c r="N83" t="s">
        <v>8279</v>
      </c>
      <c r="O83">
        <v>1</v>
      </c>
      <c r="P83">
        <v>10</v>
      </c>
      <c r="Q83" t="s">
        <v>8315</v>
      </c>
      <c r="R83" t="s">
        <v>8337</v>
      </c>
      <c r="S83" s="13">
        <v>40981.802615740744</v>
      </c>
      <c r="T83" s="13">
        <v>41041.104861111111</v>
      </c>
    </row>
    <row r="84" spans="1:20" x14ac:dyDescent="0.3">
      <c r="A84">
        <v>869</v>
      </c>
      <c r="B84" t="s">
        <v>870</v>
      </c>
      <c r="C84" t="s">
        <v>4979</v>
      </c>
      <c r="D84">
        <v>8800</v>
      </c>
      <c r="E84">
        <v>1040</v>
      </c>
      <c r="F84" t="s">
        <v>8221</v>
      </c>
      <c r="G84" t="s">
        <v>8224</v>
      </c>
      <c r="H84" t="s">
        <v>8246</v>
      </c>
      <c r="I84">
        <v>1365448657</v>
      </c>
      <c r="J84">
        <v>1362860257</v>
      </c>
      <c r="K84" t="b">
        <v>0</v>
      </c>
      <c r="L84">
        <v>3</v>
      </c>
      <c r="M84" t="b">
        <v>0</v>
      </c>
      <c r="N84" t="s">
        <v>8278</v>
      </c>
      <c r="O84">
        <v>11.818181818181818</v>
      </c>
      <c r="P84">
        <v>346.66666666666669</v>
      </c>
      <c r="Q84" t="s">
        <v>8315</v>
      </c>
      <c r="R84" t="s">
        <v>8338</v>
      </c>
      <c r="S84" s="13">
        <v>41342.845567129632</v>
      </c>
      <c r="T84" s="13">
        <v>41372.803900462961</v>
      </c>
    </row>
    <row r="85" spans="1:20" x14ac:dyDescent="0.3">
      <c r="A85">
        <v>778</v>
      </c>
      <c r="B85" t="s">
        <v>779</v>
      </c>
      <c r="C85" t="s">
        <v>4888</v>
      </c>
      <c r="D85">
        <v>500</v>
      </c>
      <c r="E85">
        <v>2</v>
      </c>
      <c r="F85" t="s">
        <v>8221</v>
      </c>
      <c r="G85" t="s">
        <v>8224</v>
      </c>
      <c r="H85" t="s">
        <v>8246</v>
      </c>
      <c r="I85">
        <v>1398876680</v>
      </c>
      <c r="J85">
        <v>1396284680</v>
      </c>
      <c r="K85" t="b">
        <v>0</v>
      </c>
      <c r="L85">
        <v>1</v>
      </c>
      <c r="M85" t="b">
        <v>0</v>
      </c>
      <c r="N85" t="s">
        <v>8275</v>
      </c>
      <c r="O85">
        <v>0.4</v>
      </c>
      <c r="P85">
        <v>2</v>
      </c>
      <c r="Q85" t="s">
        <v>8317</v>
      </c>
      <c r="R85" t="s">
        <v>8333</v>
      </c>
      <c r="S85" s="13">
        <v>41729.702314814815</v>
      </c>
      <c r="T85" s="13">
        <v>41759.702314814815</v>
      </c>
    </row>
    <row r="86" spans="1:20" x14ac:dyDescent="0.3">
      <c r="A86">
        <v>693</v>
      </c>
      <c r="B86" t="s">
        <v>694</v>
      </c>
      <c r="C86" t="s">
        <v>4803</v>
      </c>
      <c r="D86">
        <v>100000</v>
      </c>
      <c r="E86">
        <v>35338</v>
      </c>
      <c r="F86" t="s">
        <v>8221</v>
      </c>
      <c r="G86" t="s">
        <v>8224</v>
      </c>
      <c r="H86" t="s">
        <v>8246</v>
      </c>
      <c r="I86">
        <v>1430421827</v>
      </c>
      <c r="J86">
        <v>1427829827</v>
      </c>
      <c r="K86" t="b">
        <v>0</v>
      </c>
      <c r="L86">
        <v>296</v>
      </c>
      <c r="M86" t="b">
        <v>0</v>
      </c>
      <c r="N86" t="s">
        <v>8273</v>
      </c>
      <c r="O86">
        <v>35.338000000000001</v>
      </c>
      <c r="P86">
        <v>119.38513513513513</v>
      </c>
      <c r="Q86" t="s">
        <v>8318</v>
      </c>
      <c r="R86" t="s">
        <v>8362</v>
      </c>
      <c r="S86" s="13">
        <v>42094.808182870373</v>
      </c>
      <c r="T86" s="13">
        <v>42124.808182870373</v>
      </c>
    </row>
    <row r="87" spans="1:20" x14ac:dyDescent="0.3">
      <c r="A87">
        <v>668</v>
      </c>
      <c r="B87" t="s">
        <v>669</v>
      </c>
      <c r="C87" t="s">
        <v>4778</v>
      </c>
      <c r="D87">
        <v>15000</v>
      </c>
      <c r="E87">
        <v>684</v>
      </c>
      <c r="F87" t="s">
        <v>8221</v>
      </c>
      <c r="G87" t="s">
        <v>8224</v>
      </c>
      <c r="H87" t="s">
        <v>8246</v>
      </c>
      <c r="I87">
        <v>1431374222</v>
      </c>
      <c r="J87">
        <v>1427486222</v>
      </c>
      <c r="K87" t="b">
        <v>0</v>
      </c>
      <c r="L87">
        <v>25</v>
      </c>
      <c r="M87" t="b">
        <v>0</v>
      </c>
      <c r="N87" t="s">
        <v>8273</v>
      </c>
      <c r="O87">
        <v>4.5600000000000005</v>
      </c>
      <c r="P87">
        <v>27.36</v>
      </c>
      <c r="Q87" t="s">
        <v>8318</v>
      </c>
      <c r="R87" t="s">
        <v>8362</v>
      </c>
      <c r="S87" s="13">
        <v>42090.831273148149</v>
      </c>
      <c r="T87" s="13">
        <v>42135.831273148149</v>
      </c>
    </row>
    <row r="88" spans="1:20" x14ac:dyDescent="0.3">
      <c r="A88">
        <v>664</v>
      </c>
      <c r="B88" t="s">
        <v>665</v>
      </c>
      <c r="C88" t="s">
        <v>4774</v>
      </c>
      <c r="D88">
        <v>12000</v>
      </c>
      <c r="E88">
        <v>904</v>
      </c>
      <c r="F88" t="s">
        <v>8221</v>
      </c>
      <c r="G88" t="s">
        <v>8224</v>
      </c>
      <c r="H88" t="s">
        <v>8246</v>
      </c>
      <c r="I88">
        <v>1428940775</v>
      </c>
      <c r="J88">
        <v>1426348775</v>
      </c>
      <c r="K88" t="b">
        <v>0</v>
      </c>
      <c r="L88">
        <v>29</v>
      </c>
      <c r="M88" t="b">
        <v>0</v>
      </c>
      <c r="N88" t="s">
        <v>8273</v>
      </c>
      <c r="O88">
        <v>7.5333333333333332</v>
      </c>
      <c r="P88">
        <v>31.172413793103448</v>
      </c>
      <c r="Q88" t="s">
        <v>8318</v>
      </c>
      <c r="R88" t="s">
        <v>8362</v>
      </c>
      <c r="S88" s="13">
        <v>42077.666377314818</v>
      </c>
      <c r="T88" s="13">
        <v>42107.666377314818</v>
      </c>
    </row>
    <row r="89" spans="1:20" x14ac:dyDescent="0.3">
      <c r="A89">
        <v>595</v>
      </c>
      <c r="B89" t="s">
        <v>596</v>
      </c>
      <c r="C89" t="s">
        <v>4705</v>
      </c>
      <c r="D89">
        <v>100000</v>
      </c>
      <c r="E89">
        <v>426</v>
      </c>
      <c r="F89" t="s">
        <v>8221</v>
      </c>
      <c r="G89" t="s">
        <v>8224</v>
      </c>
      <c r="H89" t="s">
        <v>8246</v>
      </c>
      <c r="I89">
        <v>1430703638</v>
      </c>
      <c r="J89">
        <v>1426815638</v>
      </c>
      <c r="K89" t="b">
        <v>0</v>
      </c>
      <c r="L89">
        <v>8</v>
      </c>
      <c r="M89" t="b">
        <v>0</v>
      </c>
      <c r="N89" t="s">
        <v>8272</v>
      </c>
      <c r="O89">
        <v>0.42599999999999999</v>
      </c>
      <c r="P89">
        <v>53.25</v>
      </c>
      <c r="Q89" t="s">
        <v>8318</v>
      </c>
      <c r="R89" t="s">
        <v>8363</v>
      </c>
      <c r="S89" s="13">
        <v>42083.069884259261</v>
      </c>
      <c r="T89" s="13">
        <v>42128.069884259261</v>
      </c>
    </row>
    <row r="90" spans="1:20" x14ac:dyDescent="0.3">
      <c r="A90">
        <v>594</v>
      </c>
      <c r="B90" t="s">
        <v>595</v>
      </c>
      <c r="C90" t="s">
        <v>4704</v>
      </c>
      <c r="D90">
        <v>25000</v>
      </c>
      <c r="E90">
        <v>26</v>
      </c>
      <c r="F90" t="s">
        <v>8221</v>
      </c>
      <c r="G90" t="s">
        <v>8224</v>
      </c>
      <c r="H90" t="s">
        <v>8246</v>
      </c>
      <c r="I90">
        <v>1460832206</v>
      </c>
      <c r="J90">
        <v>1458240206</v>
      </c>
      <c r="K90" t="b">
        <v>0</v>
      </c>
      <c r="L90">
        <v>2</v>
      </c>
      <c r="M90" t="b">
        <v>0</v>
      </c>
      <c r="N90" t="s">
        <v>8272</v>
      </c>
      <c r="O90">
        <v>0.104</v>
      </c>
      <c r="P90">
        <v>13</v>
      </c>
      <c r="Q90" t="s">
        <v>8318</v>
      </c>
      <c r="R90" t="s">
        <v>8363</v>
      </c>
      <c r="S90" s="13">
        <v>42446.780162037037</v>
      </c>
      <c r="T90" s="13">
        <v>42476.780162037037</v>
      </c>
    </row>
    <row r="91" spans="1:20" x14ac:dyDescent="0.3">
      <c r="A91">
        <v>593</v>
      </c>
      <c r="B91" t="s">
        <v>594</v>
      </c>
      <c r="C91" t="s">
        <v>4703</v>
      </c>
      <c r="D91">
        <v>500</v>
      </c>
      <c r="E91">
        <v>115</v>
      </c>
      <c r="F91" t="s">
        <v>8221</v>
      </c>
      <c r="G91" t="s">
        <v>8225</v>
      </c>
      <c r="H91" t="s">
        <v>8247</v>
      </c>
      <c r="I91">
        <v>1428333345</v>
      </c>
      <c r="J91">
        <v>1425744945</v>
      </c>
      <c r="K91" t="b">
        <v>0</v>
      </c>
      <c r="L91">
        <v>7</v>
      </c>
      <c r="M91" t="b">
        <v>0</v>
      </c>
      <c r="N91" t="s">
        <v>8272</v>
      </c>
      <c r="O91">
        <v>23</v>
      </c>
      <c r="P91">
        <v>16.428571428571427</v>
      </c>
      <c r="Q91" t="s">
        <v>8318</v>
      </c>
      <c r="R91" t="s">
        <v>8363</v>
      </c>
      <c r="S91" s="13">
        <v>42070.677604166667</v>
      </c>
      <c r="T91" s="13">
        <v>42100.635937500003</v>
      </c>
    </row>
    <row r="92" spans="1:20" x14ac:dyDescent="0.3">
      <c r="A92">
        <v>587</v>
      </c>
      <c r="B92" t="s">
        <v>588</v>
      </c>
      <c r="C92" s="3" t="s">
        <v>4697</v>
      </c>
      <c r="D92">
        <v>30000</v>
      </c>
      <c r="E92">
        <v>2725</v>
      </c>
      <c r="F92" t="s">
        <v>8221</v>
      </c>
      <c r="G92" t="s">
        <v>8229</v>
      </c>
      <c r="H92" t="s">
        <v>8251</v>
      </c>
      <c r="I92">
        <v>1429207833</v>
      </c>
      <c r="J92">
        <v>1426615833</v>
      </c>
      <c r="K92" t="b">
        <v>0</v>
      </c>
      <c r="L92">
        <v>7</v>
      </c>
      <c r="M92" t="b">
        <v>0</v>
      </c>
      <c r="N92" t="s">
        <v>8272</v>
      </c>
      <c r="O92">
        <v>9.0833333333333339</v>
      </c>
      <c r="P92">
        <v>389.28571428571428</v>
      </c>
      <c r="Q92" t="s">
        <v>8318</v>
      </c>
      <c r="R92" t="s">
        <v>8363</v>
      </c>
      <c r="S92" s="13">
        <v>42080.757326388892</v>
      </c>
      <c r="T92" s="13">
        <v>42110.757326388892</v>
      </c>
    </row>
    <row r="93" spans="1:20" x14ac:dyDescent="0.3">
      <c r="A93">
        <v>577</v>
      </c>
      <c r="B93" t="s">
        <v>578</v>
      </c>
      <c r="C93" t="s">
        <v>4687</v>
      </c>
      <c r="D93">
        <v>5000</v>
      </c>
      <c r="E93">
        <v>10</v>
      </c>
      <c r="F93" t="s">
        <v>8221</v>
      </c>
      <c r="G93" t="s">
        <v>8224</v>
      </c>
      <c r="H93" t="s">
        <v>8246</v>
      </c>
      <c r="I93">
        <v>1463753302</v>
      </c>
      <c r="J93">
        <v>1458569302</v>
      </c>
      <c r="K93" t="b">
        <v>0</v>
      </c>
      <c r="L93">
        <v>1</v>
      </c>
      <c r="M93" t="b">
        <v>0</v>
      </c>
      <c r="N93" t="s">
        <v>8272</v>
      </c>
      <c r="O93">
        <v>0.2</v>
      </c>
      <c r="P93">
        <v>10</v>
      </c>
      <c r="Q93" t="s">
        <v>8318</v>
      </c>
      <c r="R93" t="s">
        <v>8363</v>
      </c>
      <c r="S93" s="13">
        <v>42450.589143518519</v>
      </c>
      <c r="T93" s="13">
        <v>42510.589143518519</v>
      </c>
    </row>
    <row r="94" spans="1:20" x14ac:dyDescent="0.3">
      <c r="A94">
        <v>542</v>
      </c>
      <c r="B94" t="s">
        <v>543</v>
      </c>
      <c r="C94" t="s">
        <v>4652</v>
      </c>
      <c r="D94">
        <v>250000</v>
      </c>
      <c r="E94">
        <v>1</v>
      </c>
      <c r="F94" t="s">
        <v>8221</v>
      </c>
      <c r="G94" t="s">
        <v>8224</v>
      </c>
      <c r="H94" t="s">
        <v>8246</v>
      </c>
      <c r="I94">
        <v>1462293716</v>
      </c>
      <c r="J94">
        <v>1457113316</v>
      </c>
      <c r="K94" t="b">
        <v>0</v>
      </c>
      <c r="L94">
        <v>1</v>
      </c>
      <c r="M94" t="b">
        <v>0</v>
      </c>
      <c r="N94" t="s">
        <v>8272</v>
      </c>
      <c r="O94">
        <v>3.9999999999999996E-4</v>
      </c>
      <c r="P94">
        <v>1</v>
      </c>
      <c r="Q94" t="s">
        <v>8318</v>
      </c>
      <c r="R94" t="s">
        <v>8363</v>
      </c>
      <c r="S94" s="13">
        <v>42433.737453703703</v>
      </c>
      <c r="T94" s="13">
        <v>42493.695787037039</v>
      </c>
    </row>
    <row r="95" spans="1:20" x14ac:dyDescent="0.3">
      <c r="A95">
        <v>516</v>
      </c>
      <c r="B95" t="s">
        <v>517</v>
      </c>
      <c r="C95" t="s">
        <v>4626</v>
      </c>
      <c r="D95">
        <v>5000</v>
      </c>
      <c r="E95">
        <v>0</v>
      </c>
      <c r="F95" t="s">
        <v>8221</v>
      </c>
      <c r="G95" t="s">
        <v>8225</v>
      </c>
      <c r="H95" t="s">
        <v>8247</v>
      </c>
      <c r="I95">
        <v>1432752080</v>
      </c>
      <c r="J95">
        <v>1427568080</v>
      </c>
      <c r="K95" t="b">
        <v>0</v>
      </c>
      <c r="L95">
        <v>0</v>
      </c>
      <c r="M95" t="b">
        <v>0</v>
      </c>
      <c r="N95" t="s">
        <v>8270</v>
      </c>
      <c r="O95">
        <v>0</v>
      </c>
      <c r="P95" t="e">
        <v>#DIV/0!</v>
      </c>
      <c r="Q95" t="s">
        <v>8311</v>
      </c>
      <c r="R95" t="s">
        <v>8324</v>
      </c>
      <c r="S95" s="13">
        <v>42091.778703703705</v>
      </c>
      <c r="T95" s="13">
        <v>42151.778703703705</v>
      </c>
    </row>
    <row r="96" spans="1:20" x14ac:dyDescent="0.3">
      <c r="A96">
        <v>511</v>
      </c>
      <c r="B96" t="s">
        <v>512</v>
      </c>
      <c r="C96" t="s">
        <v>4621</v>
      </c>
      <c r="D96">
        <v>5000</v>
      </c>
      <c r="E96">
        <v>150</v>
      </c>
      <c r="F96" t="s">
        <v>8221</v>
      </c>
      <c r="G96" t="s">
        <v>8224</v>
      </c>
      <c r="H96" t="s">
        <v>8246</v>
      </c>
      <c r="I96">
        <v>1365228982</v>
      </c>
      <c r="J96">
        <v>1362640582</v>
      </c>
      <c r="K96" t="b">
        <v>0</v>
      </c>
      <c r="L96">
        <v>5</v>
      </c>
      <c r="M96" t="b">
        <v>0</v>
      </c>
      <c r="N96" t="s">
        <v>8270</v>
      </c>
      <c r="O96">
        <v>3</v>
      </c>
      <c r="P96">
        <v>30</v>
      </c>
      <c r="Q96" t="s">
        <v>8311</v>
      </c>
      <c r="R96" t="s">
        <v>8324</v>
      </c>
      <c r="S96" s="13">
        <v>41340.303032407406</v>
      </c>
      <c r="T96" s="13">
        <v>41370.261365740742</v>
      </c>
    </row>
    <row r="97" spans="1:20" x14ac:dyDescent="0.3">
      <c r="A97">
        <v>508</v>
      </c>
      <c r="B97" t="s">
        <v>509</v>
      </c>
      <c r="C97" t="s">
        <v>4618</v>
      </c>
      <c r="D97">
        <v>50000</v>
      </c>
      <c r="E97">
        <v>400</v>
      </c>
      <c r="F97" t="s">
        <v>8221</v>
      </c>
      <c r="G97" t="s">
        <v>8224</v>
      </c>
      <c r="H97" t="s">
        <v>8246</v>
      </c>
      <c r="I97">
        <v>1337955240</v>
      </c>
      <c r="J97">
        <v>1332808501</v>
      </c>
      <c r="K97" t="b">
        <v>0</v>
      </c>
      <c r="L97">
        <v>3</v>
      </c>
      <c r="M97" t="b">
        <v>0</v>
      </c>
      <c r="N97" t="s">
        <v>8270</v>
      </c>
      <c r="O97">
        <v>0.8</v>
      </c>
      <c r="P97">
        <v>133.33333333333334</v>
      </c>
      <c r="Q97" t="s">
        <v>8311</v>
      </c>
      <c r="R97" t="s">
        <v>8324</v>
      </c>
      <c r="S97" s="13">
        <v>40995.024317129632</v>
      </c>
      <c r="T97" s="13">
        <v>41054.593055555553</v>
      </c>
    </row>
    <row r="98" spans="1:20" x14ac:dyDescent="0.3">
      <c r="A98">
        <v>500</v>
      </c>
      <c r="B98" t="s">
        <v>501</v>
      </c>
      <c r="C98" t="s">
        <v>4610</v>
      </c>
      <c r="D98">
        <v>6500</v>
      </c>
      <c r="E98">
        <v>215</v>
      </c>
      <c r="F98" t="s">
        <v>8221</v>
      </c>
      <c r="G98" t="s">
        <v>8224</v>
      </c>
      <c r="H98" t="s">
        <v>8246</v>
      </c>
      <c r="I98">
        <v>1273356960</v>
      </c>
      <c r="J98">
        <v>1268255751</v>
      </c>
      <c r="K98" t="b">
        <v>0</v>
      </c>
      <c r="L98">
        <v>4</v>
      </c>
      <c r="M98" t="b">
        <v>0</v>
      </c>
      <c r="N98" t="s">
        <v>8270</v>
      </c>
      <c r="O98">
        <v>3.3076923076923079</v>
      </c>
      <c r="P98">
        <v>53.75</v>
      </c>
      <c r="Q98" t="s">
        <v>8311</v>
      </c>
      <c r="R98" t="s">
        <v>8324</v>
      </c>
      <c r="S98" s="13">
        <v>40247.886006944442</v>
      </c>
      <c r="T98" s="13">
        <v>40306.927777777775</v>
      </c>
    </row>
    <row r="99" spans="1:20" x14ac:dyDescent="0.3">
      <c r="A99">
        <v>482</v>
      </c>
      <c r="B99" t="s">
        <v>483</v>
      </c>
      <c r="C99" t="s">
        <v>4592</v>
      </c>
      <c r="D99">
        <v>10000</v>
      </c>
      <c r="E99">
        <v>10</v>
      </c>
      <c r="F99" t="s">
        <v>8221</v>
      </c>
      <c r="G99" t="s">
        <v>8224</v>
      </c>
      <c r="H99" t="s">
        <v>8246</v>
      </c>
      <c r="I99">
        <v>1460644440</v>
      </c>
      <c r="J99">
        <v>1458336690</v>
      </c>
      <c r="K99" t="b">
        <v>0</v>
      </c>
      <c r="L99">
        <v>1</v>
      </c>
      <c r="M99" t="b">
        <v>0</v>
      </c>
      <c r="N99" t="s">
        <v>8270</v>
      </c>
      <c r="O99">
        <v>0.1</v>
      </c>
      <c r="P99">
        <v>10</v>
      </c>
      <c r="Q99" t="s">
        <v>8311</v>
      </c>
      <c r="R99" t="s">
        <v>8324</v>
      </c>
      <c r="S99" s="13">
        <v>42447.896874999999</v>
      </c>
      <c r="T99" s="13">
        <v>42474.606944444444</v>
      </c>
    </row>
    <row r="100" spans="1:20" x14ac:dyDescent="0.3">
      <c r="A100">
        <v>478</v>
      </c>
      <c r="B100" t="s">
        <v>479</v>
      </c>
      <c r="C100" t="s">
        <v>4588</v>
      </c>
      <c r="D100">
        <v>10000</v>
      </c>
      <c r="E100">
        <v>0</v>
      </c>
      <c r="F100" t="s">
        <v>8221</v>
      </c>
      <c r="G100" t="s">
        <v>8224</v>
      </c>
      <c r="H100" t="s">
        <v>8246</v>
      </c>
      <c r="I100">
        <v>1427921509</v>
      </c>
      <c r="J100">
        <v>1425333109</v>
      </c>
      <c r="K100" t="b">
        <v>0</v>
      </c>
      <c r="L100">
        <v>0</v>
      </c>
      <c r="M100" t="b">
        <v>0</v>
      </c>
      <c r="N100" t="s">
        <v>8270</v>
      </c>
      <c r="O100">
        <v>0</v>
      </c>
      <c r="P100" t="e">
        <v>#DIV/0!</v>
      </c>
      <c r="Q100" t="s">
        <v>8311</v>
      </c>
      <c r="R100" t="s">
        <v>8324</v>
      </c>
      <c r="S100" s="13">
        <v>42065.910983796297</v>
      </c>
      <c r="T100" s="13">
        <v>42095.869317129633</v>
      </c>
    </row>
    <row r="101" spans="1:20" x14ac:dyDescent="0.3">
      <c r="A101">
        <v>477</v>
      </c>
      <c r="B101" t="s">
        <v>478</v>
      </c>
      <c r="C101" t="s">
        <v>4587</v>
      </c>
      <c r="D101">
        <v>1500</v>
      </c>
      <c r="E101">
        <v>0</v>
      </c>
      <c r="F101" t="s">
        <v>8221</v>
      </c>
      <c r="G101" t="s">
        <v>8224</v>
      </c>
      <c r="H101" t="s">
        <v>8246</v>
      </c>
      <c r="I101">
        <v>1337371334</v>
      </c>
      <c r="J101">
        <v>1332187334</v>
      </c>
      <c r="K101" t="b">
        <v>0</v>
      </c>
      <c r="L101">
        <v>0</v>
      </c>
      <c r="M101" t="b">
        <v>0</v>
      </c>
      <c r="N101" t="s">
        <v>8270</v>
      </c>
      <c r="O101">
        <v>0</v>
      </c>
      <c r="P101" t="e">
        <v>#DIV/0!</v>
      </c>
      <c r="Q101" t="s">
        <v>8311</v>
      </c>
      <c r="R101" t="s">
        <v>8324</v>
      </c>
      <c r="S101" s="13">
        <v>40987.83488425926</v>
      </c>
      <c r="T101" s="13">
        <v>41047.83488425926</v>
      </c>
    </row>
    <row r="102" spans="1:20" x14ac:dyDescent="0.3">
      <c r="A102">
        <v>471</v>
      </c>
      <c r="B102" t="s">
        <v>472</v>
      </c>
      <c r="C102" s="3" t="s">
        <v>4581</v>
      </c>
      <c r="D102">
        <v>55000</v>
      </c>
      <c r="E102">
        <v>6541</v>
      </c>
      <c r="F102" t="s">
        <v>8221</v>
      </c>
      <c r="G102" t="s">
        <v>8224</v>
      </c>
      <c r="H102" t="s">
        <v>8246</v>
      </c>
      <c r="I102">
        <v>1397924379</v>
      </c>
      <c r="J102">
        <v>1394039979</v>
      </c>
      <c r="K102" t="b">
        <v>0</v>
      </c>
      <c r="L102">
        <v>170</v>
      </c>
      <c r="M102" t="b">
        <v>0</v>
      </c>
      <c r="N102" t="s">
        <v>8270</v>
      </c>
      <c r="O102">
        <v>11.892727272727273</v>
      </c>
      <c r="P102">
        <v>38.476470588235294</v>
      </c>
      <c r="Q102" t="s">
        <v>8311</v>
      </c>
      <c r="R102" t="s">
        <v>8324</v>
      </c>
      <c r="S102" s="13">
        <v>41703.721979166665</v>
      </c>
      <c r="T102" s="13">
        <v>41748.680312500001</v>
      </c>
    </row>
    <row r="103" spans="1:20" x14ac:dyDescent="0.3">
      <c r="A103">
        <v>455</v>
      </c>
      <c r="B103" t="s">
        <v>456</v>
      </c>
      <c r="C103" t="s">
        <v>4565</v>
      </c>
      <c r="D103">
        <v>65000</v>
      </c>
      <c r="E103">
        <v>45</v>
      </c>
      <c r="F103" t="s">
        <v>8221</v>
      </c>
      <c r="G103" t="s">
        <v>8224</v>
      </c>
      <c r="H103" t="s">
        <v>8246</v>
      </c>
      <c r="I103">
        <v>1334622660</v>
      </c>
      <c r="J103">
        <v>1330733022</v>
      </c>
      <c r="K103" t="b">
        <v>0</v>
      </c>
      <c r="L103">
        <v>2</v>
      </c>
      <c r="M103" t="b">
        <v>0</v>
      </c>
      <c r="N103" t="s">
        <v>8270</v>
      </c>
      <c r="O103">
        <v>6.9230769230769221E-2</v>
      </c>
      <c r="P103">
        <v>22.5</v>
      </c>
      <c r="Q103" t="s">
        <v>8311</v>
      </c>
      <c r="R103" t="s">
        <v>8324</v>
      </c>
      <c r="S103" s="13">
        <v>40971.002569444441</v>
      </c>
      <c r="T103" s="13">
        <v>41016.021527777775</v>
      </c>
    </row>
    <row r="104" spans="1:20" x14ac:dyDescent="0.3">
      <c r="A104">
        <v>225</v>
      </c>
      <c r="B104" t="s">
        <v>227</v>
      </c>
      <c r="C104" t="s">
        <v>4335</v>
      </c>
      <c r="D104">
        <v>200</v>
      </c>
      <c r="E104">
        <v>0</v>
      </c>
      <c r="F104" t="s">
        <v>8221</v>
      </c>
      <c r="G104" t="s">
        <v>8224</v>
      </c>
      <c r="H104" t="s">
        <v>8246</v>
      </c>
      <c r="I104">
        <v>1460153054</v>
      </c>
      <c r="J104">
        <v>1457564654</v>
      </c>
      <c r="K104" t="b">
        <v>0</v>
      </c>
      <c r="L104">
        <v>0</v>
      </c>
      <c r="M104" t="b">
        <v>0</v>
      </c>
      <c r="N104" t="s">
        <v>8268</v>
      </c>
      <c r="O104">
        <v>0</v>
      </c>
      <c r="P104" t="e">
        <v>#DIV/0!</v>
      </c>
      <c r="Q104" t="s">
        <v>8311</v>
      </c>
      <c r="R104" t="s">
        <v>8330</v>
      </c>
      <c r="S104" s="13">
        <v>42438.961273148147</v>
      </c>
      <c r="T104" s="13">
        <v>42468.919606481482</v>
      </c>
    </row>
    <row r="105" spans="1:20" x14ac:dyDescent="0.3">
      <c r="A105">
        <v>218</v>
      </c>
      <c r="B105" t="s">
        <v>220</v>
      </c>
      <c r="C105" t="s">
        <v>4328</v>
      </c>
      <c r="D105">
        <v>5000</v>
      </c>
      <c r="E105">
        <v>100</v>
      </c>
      <c r="F105" t="s">
        <v>8221</v>
      </c>
      <c r="G105" t="s">
        <v>8224</v>
      </c>
      <c r="H105" t="s">
        <v>8246</v>
      </c>
      <c r="I105">
        <v>1431702289</v>
      </c>
      <c r="J105">
        <v>1426518289</v>
      </c>
      <c r="K105" t="b">
        <v>0</v>
      </c>
      <c r="L105">
        <v>1</v>
      </c>
      <c r="M105" t="b">
        <v>0</v>
      </c>
      <c r="N105" t="s">
        <v>8268</v>
      </c>
      <c r="O105">
        <v>2</v>
      </c>
      <c r="P105">
        <v>100</v>
      </c>
      <c r="Q105" t="s">
        <v>8311</v>
      </c>
      <c r="R105" t="s">
        <v>8330</v>
      </c>
      <c r="S105" s="13">
        <v>42079.628344907411</v>
      </c>
      <c r="T105" s="13">
        <v>42139.628344907411</v>
      </c>
    </row>
    <row r="106" spans="1:20" x14ac:dyDescent="0.3">
      <c r="A106">
        <v>216</v>
      </c>
      <c r="B106" t="s">
        <v>218</v>
      </c>
      <c r="C106" t="s">
        <v>4326</v>
      </c>
      <c r="D106">
        <v>50000</v>
      </c>
      <c r="E106">
        <v>27849.22</v>
      </c>
      <c r="F106" t="s">
        <v>8221</v>
      </c>
      <c r="G106" t="s">
        <v>8224</v>
      </c>
      <c r="H106" t="s">
        <v>8246</v>
      </c>
      <c r="I106">
        <v>1429740037</v>
      </c>
      <c r="J106">
        <v>1425423637</v>
      </c>
      <c r="K106" t="b">
        <v>0</v>
      </c>
      <c r="L106">
        <v>84</v>
      </c>
      <c r="M106" t="b">
        <v>0</v>
      </c>
      <c r="N106" t="s">
        <v>8268</v>
      </c>
      <c r="O106">
        <v>55.698440000000005</v>
      </c>
      <c r="P106">
        <v>331.53833333333336</v>
      </c>
      <c r="Q106" t="s">
        <v>8311</v>
      </c>
      <c r="R106" t="s">
        <v>8330</v>
      </c>
      <c r="S106" s="13">
        <v>42066.958761574075</v>
      </c>
      <c r="T106" s="13">
        <v>42116.917094907411</v>
      </c>
    </row>
    <row r="107" spans="1:20" x14ac:dyDescent="0.3">
      <c r="A107">
        <v>180</v>
      </c>
      <c r="B107" t="s">
        <v>182</v>
      </c>
      <c r="C107" t="s">
        <v>4290</v>
      </c>
      <c r="D107">
        <v>1200</v>
      </c>
      <c r="E107">
        <v>401</v>
      </c>
      <c r="F107" t="s">
        <v>8221</v>
      </c>
      <c r="G107" t="s">
        <v>8225</v>
      </c>
      <c r="H107" t="s">
        <v>8247</v>
      </c>
      <c r="I107">
        <v>1428951600</v>
      </c>
      <c r="J107">
        <v>1425512843</v>
      </c>
      <c r="K107" t="b">
        <v>0</v>
      </c>
      <c r="L107">
        <v>13</v>
      </c>
      <c r="M107" t="b">
        <v>0</v>
      </c>
      <c r="N107" t="s">
        <v>8268</v>
      </c>
      <c r="O107">
        <v>33.416666666666664</v>
      </c>
      <c r="P107">
        <v>30.846153846153847</v>
      </c>
      <c r="Q107" t="s">
        <v>8311</v>
      </c>
      <c r="R107" t="s">
        <v>8330</v>
      </c>
      <c r="S107" s="13">
        <v>42067.991238425922</v>
      </c>
      <c r="T107" s="13">
        <v>42107.791666666664</v>
      </c>
    </row>
    <row r="108" spans="1:20" x14ac:dyDescent="0.3">
      <c r="A108">
        <v>177</v>
      </c>
      <c r="B108" t="s">
        <v>179</v>
      </c>
      <c r="C108" t="s">
        <v>4287</v>
      </c>
      <c r="D108">
        <v>450</v>
      </c>
      <c r="E108">
        <v>180</v>
      </c>
      <c r="F108" t="s">
        <v>8221</v>
      </c>
      <c r="G108" t="s">
        <v>8224</v>
      </c>
      <c r="H108" t="s">
        <v>8246</v>
      </c>
      <c r="I108">
        <v>1427155726</v>
      </c>
      <c r="J108">
        <v>1425690526</v>
      </c>
      <c r="K108" t="b">
        <v>0</v>
      </c>
      <c r="L108">
        <v>7</v>
      </c>
      <c r="M108" t="b">
        <v>0</v>
      </c>
      <c r="N108" t="s">
        <v>8268</v>
      </c>
      <c r="O108">
        <v>40</v>
      </c>
      <c r="P108">
        <v>25.714285714285715</v>
      </c>
      <c r="Q108" t="s">
        <v>8311</v>
      </c>
      <c r="R108" t="s">
        <v>8330</v>
      </c>
      <c r="S108" s="13">
        <v>42070.047754629632</v>
      </c>
      <c r="T108" s="13">
        <v>42087.00608796296</v>
      </c>
    </row>
    <row r="109" spans="1:20" x14ac:dyDescent="0.3">
      <c r="A109">
        <v>174</v>
      </c>
      <c r="B109" t="s">
        <v>176</v>
      </c>
      <c r="C109" t="s">
        <v>4284</v>
      </c>
      <c r="D109">
        <v>6000</v>
      </c>
      <c r="E109">
        <v>0</v>
      </c>
      <c r="F109" t="s">
        <v>8221</v>
      </c>
      <c r="G109" t="s">
        <v>8233</v>
      </c>
      <c r="H109" t="s">
        <v>8249</v>
      </c>
      <c r="I109">
        <v>1431108776</v>
      </c>
      <c r="J109">
        <v>1425924776</v>
      </c>
      <c r="K109" t="b">
        <v>0</v>
      </c>
      <c r="L109">
        <v>0</v>
      </c>
      <c r="M109" t="b">
        <v>0</v>
      </c>
      <c r="N109" t="s">
        <v>8268</v>
      </c>
      <c r="O109">
        <v>0</v>
      </c>
      <c r="P109" t="e">
        <v>#DIV/0!</v>
      </c>
      <c r="Q109" t="s">
        <v>8311</v>
      </c>
      <c r="R109" t="s">
        <v>8330</v>
      </c>
      <c r="S109" s="13">
        <v>42072.758981481478</v>
      </c>
      <c r="T109" s="13">
        <v>42132.758981481478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3AD46E-DB65-4C43-9A0F-7C2A8AC7DFDC}">
  <dimension ref="A1:F18"/>
  <sheetViews>
    <sheetView workbookViewId="0">
      <selection activeCell="C9" sqref="C9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9" t="s">
        <v>8308</v>
      </c>
      <c r="B1" t="s">
        <v>8321</v>
      </c>
    </row>
    <row r="2" spans="1:6" x14ac:dyDescent="0.3">
      <c r="A2" s="9" t="s">
        <v>8379</v>
      </c>
      <c r="B2" t="s">
        <v>8321</v>
      </c>
    </row>
    <row r="4" spans="1:6" x14ac:dyDescent="0.3">
      <c r="A4" s="9" t="s">
        <v>8323</v>
      </c>
      <c r="B4" s="9" t="s">
        <v>8322</v>
      </c>
    </row>
    <row r="5" spans="1:6" x14ac:dyDescent="0.3">
      <c r="A5" s="9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3">
      <c r="A6" s="12" t="s">
        <v>8373</v>
      </c>
      <c r="B6" s="6">
        <v>34</v>
      </c>
      <c r="C6" s="6">
        <v>149</v>
      </c>
      <c r="D6" s="6">
        <v>2</v>
      </c>
      <c r="E6" s="6">
        <v>182</v>
      </c>
      <c r="F6" s="6">
        <v>367</v>
      </c>
    </row>
    <row r="7" spans="1:6" x14ac:dyDescent="0.3">
      <c r="A7" s="12" t="s">
        <v>8374</v>
      </c>
      <c r="B7" s="6">
        <v>27</v>
      </c>
      <c r="C7" s="6">
        <v>106</v>
      </c>
      <c r="D7" s="6">
        <v>18</v>
      </c>
      <c r="E7" s="6">
        <v>202</v>
      </c>
      <c r="F7" s="6">
        <v>353</v>
      </c>
    </row>
    <row r="8" spans="1:6" x14ac:dyDescent="0.3">
      <c r="A8" s="12" t="s">
        <v>8375</v>
      </c>
      <c r="B8" s="6">
        <v>28</v>
      </c>
      <c r="C8" s="6">
        <v>108</v>
      </c>
      <c r="D8" s="6">
        <v>30</v>
      </c>
      <c r="E8" s="6">
        <v>180</v>
      </c>
      <c r="F8" s="6">
        <v>346</v>
      </c>
    </row>
    <row r="9" spans="1:6" x14ac:dyDescent="0.3">
      <c r="A9" s="12" t="s">
        <v>8376</v>
      </c>
      <c r="B9" s="6">
        <v>27</v>
      </c>
      <c r="C9" s="6">
        <v>102</v>
      </c>
      <c r="D9" s="6"/>
      <c r="E9" s="6">
        <v>192</v>
      </c>
      <c r="F9" s="6">
        <v>321</v>
      </c>
    </row>
    <row r="10" spans="1:6" x14ac:dyDescent="0.3">
      <c r="A10" s="12" t="s">
        <v>8367</v>
      </c>
      <c r="B10" s="6">
        <v>26</v>
      </c>
      <c r="C10" s="6">
        <v>126</v>
      </c>
      <c r="D10" s="6"/>
      <c r="E10" s="6">
        <v>234</v>
      </c>
      <c r="F10" s="6">
        <v>386</v>
      </c>
    </row>
    <row r="11" spans="1:6" x14ac:dyDescent="0.3">
      <c r="A11" s="12" t="s">
        <v>8377</v>
      </c>
      <c r="B11" s="6">
        <v>27</v>
      </c>
      <c r="C11" s="6">
        <v>147</v>
      </c>
      <c r="D11" s="6"/>
      <c r="E11" s="6">
        <v>211</v>
      </c>
      <c r="F11" s="6">
        <v>385</v>
      </c>
    </row>
    <row r="12" spans="1:6" x14ac:dyDescent="0.3">
      <c r="A12" s="12" t="s">
        <v>8368</v>
      </c>
      <c r="B12" s="6">
        <v>43</v>
      </c>
      <c r="C12" s="6">
        <v>150</v>
      </c>
      <c r="D12" s="6"/>
      <c r="E12" s="6">
        <v>194</v>
      </c>
      <c r="F12" s="6">
        <v>387</v>
      </c>
    </row>
    <row r="13" spans="1:6" x14ac:dyDescent="0.3">
      <c r="A13" s="12" t="s">
        <v>8369</v>
      </c>
      <c r="B13" s="6">
        <v>33</v>
      </c>
      <c r="C13" s="6">
        <v>134</v>
      </c>
      <c r="D13" s="6"/>
      <c r="E13" s="6">
        <v>166</v>
      </c>
      <c r="F13" s="6">
        <v>333</v>
      </c>
    </row>
    <row r="14" spans="1:6" x14ac:dyDescent="0.3">
      <c r="A14" s="12" t="s">
        <v>8370</v>
      </c>
      <c r="B14" s="6">
        <v>24</v>
      </c>
      <c r="C14" s="6">
        <v>127</v>
      </c>
      <c r="D14" s="6"/>
      <c r="E14" s="6">
        <v>147</v>
      </c>
      <c r="F14" s="6">
        <v>298</v>
      </c>
    </row>
    <row r="15" spans="1:6" x14ac:dyDescent="0.3">
      <c r="A15" s="12" t="s">
        <v>8371</v>
      </c>
      <c r="B15" s="6">
        <v>20</v>
      </c>
      <c r="C15" s="6">
        <v>149</v>
      </c>
      <c r="D15" s="6"/>
      <c r="E15" s="6">
        <v>183</v>
      </c>
      <c r="F15" s="6">
        <v>352</v>
      </c>
    </row>
    <row r="16" spans="1:6" x14ac:dyDescent="0.3">
      <c r="A16" s="12" t="s">
        <v>8372</v>
      </c>
      <c r="B16" s="6">
        <v>37</v>
      </c>
      <c r="C16" s="6">
        <v>114</v>
      </c>
      <c r="D16" s="6"/>
      <c r="E16" s="6">
        <v>183</v>
      </c>
      <c r="F16" s="6">
        <v>334</v>
      </c>
    </row>
    <row r="17" spans="1:6" x14ac:dyDescent="0.3">
      <c r="A17" s="12" t="s">
        <v>8378</v>
      </c>
      <c r="B17" s="6">
        <v>23</v>
      </c>
      <c r="C17" s="6">
        <v>118</v>
      </c>
      <c r="D17" s="6"/>
      <c r="E17" s="6">
        <v>111</v>
      </c>
      <c r="F17" s="6">
        <v>252</v>
      </c>
    </row>
    <row r="18" spans="1:6" x14ac:dyDescent="0.3">
      <c r="A18" s="12" t="s">
        <v>8320</v>
      </c>
      <c r="B18" s="6">
        <v>349</v>
      </c>
      <c r="C18" s="6">
        <v>1530</v>
      </c>
      <c r="D18" s="6">
        <v>50</v>
      </c>
      <c r="E18" s="6">
        <v>2185</v>
      </c>
      <c r="F18" s="6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Bonus Stat</vt:lpstr>
      <vt:lpstr>Bonus Stat Master</vt:lpstr>
      <vt:lpstr>Bonus</vt:lpstr>
      <vt:lpstr>Master</vt:lpstr>
      <vt:lpstr>Category Review</vt:lpstr>
      <vt:lpstr>Sub-Category Review</vt:lpstr>
      <vt:lpstr>Sheet1</vt:lpstr>
      <vt:lpstr>Date Review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Ben Montague</cp:lastModifiedBy>
  <dcterms:created xsi:type="dcterms:W3CDTF">2017-04-20T15:17:24Z</dcterms:created>
  <dcterms:modified xsi:type="dcterms:W3CDTF">2021-06-19T01:14:43Z</dcterms:modified>
</cp:coreProperties>
</file>