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66925"/>
  <mc:AlternateContent xmlns:mc="http://schemas.openxmlformats.org/markup-compatibility/2006">
    <mc:Choice Requires="x15">
      <x15ac:absPath xmlns:x15ac="http://schemas.microsoft.com/office/spreadsheetml/2010/11/ac" url="/Users/benedikt.pilgram/Library/Mobile Documents/iCloud~md~obsidian/Documents/Vault/Geographie/Geomodelieren/universal geospatial modeling/scripts/"/>
    </mc:Choice>
  </mc:AlternateContent>
  <xr:revisionPtr revIDLastSave="0" documentId="13_ncr:1_{75C9C83F-1E51-224F-9077-F9582C4FAE40}" xr6:coauthVersionLast="47" xr6:coauthVersionMax="47" xr10:uidLastSave="{00000000-0000-0000-0000-000000000000}"/>
  <bookViews>
    <workbookView xWindow="160" yWindow="900" windowWidth="29100" windowHeight="18080" xr2:uid="{1442863B-24C3-6348-8A55-1BF2F68CA372}"/>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8" i="1" l="1"/>
  <c r="E122" i="1"/>
  <c r="E121" i="1"/>
  <c r="H85" i="1"/>
  <c r="G85" i="1"/>
  <c r="G86" i="1"/>
  <c r="G87" i="1"/>
  <c r="G84" i="1"/>
  <c r="E84" i="1"/>
  <c r="E85" i="1"/>
  <c r="E83" i="1"/>
  <c r="F84" i="1"/>
  <c r="F85" i="1"/>
  <c r="F83" i="1"/>
  <c r="E87" i="1" l="1"/>
  <c r="E86" i="1"/>
  <c r="J101" i="1"/>
  <c r="K101" i="1"/>
  <c r="K100" i="1"/>
  <c r="J100" i="1"/>
  <c r="K99" i="1"/>
  <c r="J99" i="1"/>
  <c r="L100" i="1" s="1"/>
  <c r="L99" i="1"/>
  <c r="K98" i="1"/>
  <c r="J98" i="1"/>
  <c r="L98" i="1"/>
  <c r="K97" i="1"/>
  <c r="J97" i="1"/>
  <c r="L97" i="1"/>
  <c r="K96" i="1"/>
  <c r="J96" i="1"/>
  <c r="L96" i="1"/>
  <c r="K95" i="1"/>
  <c r="J95" i="1"/>
  <c r="K87" i="1"/>
  <c r="K86" i="1"/>
  <c r="K85" i="1"/>
  <c r="K84" i="1"/>
  <c r="H87" i="1" s="1"/>
  <c r="K83" i="1"/>
  <c r="K82" i="1"/>
  <c r="K81" i="1"/>
  <c r="J87" i="1"/>
  <c r="J86" i="1"/>
  <c r="J85" i="1"/>
  <c r="J84" i="1"/>
  <c r="J83" i="1"/>
  <c r="J82" i="1"/>
  <c r="J81" i="1"/>
  <c r="I85" i="1"/>
  <c r="I84" i="1"/>
  <c r="I83" i="1"/>
  <c r="I82" i="1"/>
  <c r="I81" i="1"/>
  <c r="H86" i="1"/>
  <c r="H84" i="1"/>
  <c r="H83" i="1"/>
  <c r="H82" i="1"/>
  <c r="H81" i="1"/>
  <c r="G83" i="1"/>
  <c r="G82" i="1"/>
  <c r="G81" i="1"/>
  <c r="F82" i="1"/>
  <c r="F81" i="1"/>
  <c r="E82" i="1"/>
  <c r="E81" i="1"/>
  <c r="K72" i="1"/>
  <c r="J71" i="1"/>
  <c r="J72" i="1" s="1"/>
  <c r="I71" i="1"/>
  <c r="H71" i="1"/>
  <c r="G71" i="1"/>
  <c r="F71" i="1"/>
  <c r="E71" i="1"/>
  <c r="I70" i="1"/>
  <c r="H70" i="1"/>
  <c r="G70" i="1"/>
  <c r="F70" i="1"/>
  <c r="E70" i="1"/>
  <c r="H69" i="1"/>
  <c r="G69" i="1"/>
  <c r="F69" i="1"/>
  <c r="E69" i="1"/>
  <c r="G68" i="1"/>
  <c r="F68" i="1"/>
  <c r="E68" i="1"/>
  <c r="F67" i="1"/>
  <c r="E67" i="1"/>
  <c r="E66" i="1"/>
  <c r="J61" i="1"/>
  <c r="I61" i="1"/>
  <c r="I60" i="1"/>
  <c r="H61" i="1"/>
  <c r="H60" i="1"/>
  <c r="H59" i="1"/>
  <c r="G61" i="1"/>
  <c r="G60" i="1"/>
  <c r="G59" i="1"/>
  <c r="G58" i="1"/>
  <c r="F61" i="1"/>
  <c r="F60" i="1"/>
  <c r="F59" i="1"/>
  <c r="F58" i="1"/>
  <c r="F57" i="1"/>
  <c r="E61" i="1"/>
  <c r="E60" i="1"/>
  <c r="E59" i="1"/>
  <c r="E58" i="1"/>
  <c r="E57" i="1"/>
  <c r="E56" i="1"/>
  <c r="L101" i="1" l="1"/>
  <c r="L95" i="1"/>
  <c r="H72" i="1"/>
  <c r="E72" i="1"/>
  <c r="G72" i="1"/>
  <c r="I72" i="1"/>
  <c r="F72" i="1"/>
</calcChain>
</file>

<file path=xl/sharedStrings.xml><?xml version="1.0" encoding="utf-8"?>
<sst xmlns="http://schemas.openxmlformats.org/spreadsheetml/2006/main" count="187" uniqueCount="44">
  <si>
    <t xml:space="preserve">STEP 1: Create a decision table to compare the factors and determine the weight for each factor using pairwise comparisons over a Saaty's scale between 1 to 9. Here, we list the factors accordingly as pairs in a table. Insert a judgement value. 						
						</t>
  </si>
  <si>
    <t xml:space="preserve">				</t>
  </si>
  <si>
    <t>Decision table using Saaty's scale</t>
  </si>
  <si>
    <t>Extreme Favours</t>
  </si>
  <si>
    <t>Very Strong Favours</t>
  </si>
  <si>
    <t>Strongly Favours</t>
  </si>
  <si>
    <t>Slightly Favours</t>
  </si>
  <si>
    <t>Equal</t>
  </si>
  <si>
    <t>1/3</t>
  </si>
  <si>
    <t>1/5</t>
  </si>
  <si>
    <t>1/7</t>
  </si>
  <si>
    <t>1/9</t>
  </si>
  <si>
    <t>Factor(s)</t>
  </si>
  <si>
    <t>Factor(s) [versus]</t>
  </si>
  <si>
    <t>Solar radiation</t>
  </si>
  <si>
    <t>1</t>
  </si>
  <si>
    <t>precipitation</t>
  </si>
  <si>
    <t>3</t>
  </si>
  <si>
    <t>Proximity to river</t>
  </si>
  <si>
    <t>Irrigation</t>
  </si>
  <si>
    <t>slope</t>
  </si>
  <si>
    <t>7</t>
  </si>
  <si>
    <t xml:space="preserve">STEP 2: Create a matrix and populate the pairwise values (in the green section of matrix). On the row side (shaded "yellow") of matrix are the list the factors of interest, on the column (shaded "grey") are the factors compared against. A factor facing itself is given value of "1" along the main diagonal.  						
						</t>
  </si>
  <si>
    <t>Slope</t>
  </si>
  <si>
    <t xml:space="preserve">STEP 3: Populate the matrix with the reciprical values (in the peach section of the matrix). For instance, we know Solar radiation vs proximity to river  is 3, and so proximity to river  vs solar radiation would be 1/3 (or 0.033) etc.						
						</t>
  </si>
  <si>
    <t xml:space="preserve">STEP 4: Sum each column of the matrix to get column sums. We will use these summed values in step 5 to normalize the matrix in order to calculate the Priority Weights in step 6.						
						</t>
  </si>
  <si>
    <t xml:space="preserve">STEP 5: Normalization - here divide each cell by its corresponding sum under its column.					
						</t>
  </si>
  <si>
    <t xml:space="preserve">STEP 6: Priority Vector/Weights - here sum the values across the rows for each variable and divide it by number of factors used in this analysis (i.e., n = 5).					
						</t>
  </si>
  <si>
    <t>Priority Vector (or Weights)</t>
  </si>
  <si>
    <t xml:space="preserve">STEP 7: Here, we are validating the model created in Step 6. To this we need to calculate the consistency ratio (CR) which is the consistency index (CI) divided by the Random Consistency Index (RI) drawn from the Saaty's table. To do this we first need to estimate the eigenvalue called lambda_max in order to proceed in calculating the CI. Next, we get the value for RI based on the number of factors (see table below).  						
						</t>
  </si>
  <si>
    <t>Consistency Index</t>
  </si>
  <si>
    <t>Random Index (RI) (Saaty, 1980)</t>
  </si>
  <si>
    <t>Matrix size (n)</t>
  </si>
  <si>
    <t>RI</t>
  </si>
  <si>
    <t>Consistency Ratio</t>
  </si>
  <si>
    <t>Water depth</t>
  </si>
  <si>
    <t>Irrigated area</t>
  </si>
  <si>
    <t>Water productivity</t>
  </si>
  <si>
    <t>temperature</t>
  </si>
  <si>
    <t>elevation</t>
  </si>
  <si>
    <t>bio17</t>
  </si>
  <si>
    <t>termperature</t>
  </si>
  <si>
    <t>Temperature</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</si>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</sst>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Arial"/>
      <family val="2"/>
    </font>
    <font>
      <sz val="12"/>
      <color theme="1"/>
      <name val="Arial"/>
      <family val="2"/>
    </font>
    <font>
      <sz val="8"/>
      <name val="Calibri"/>
      <family val="2"/>
      <scheme val="minor"/>
    </font>
    <font>
      <b/>
      <sz val="12"/>
      <color rgb="FF000000"/>
      <name val="Arial"/>
      <family val="2"/>
    </font>
    <font>
      <sz val="12"/>
      <color rgb="FF000000"/>
      <name val="Arial"/>
      <family val="2"/>
    </font>
  </fonts>
  <fills count="12">
    <fill>
      <patternFill patternType="none"/>
    </fill>
    <fill>
      <patternFill patternType="gray125"/>
    </fill>
    <fill>
      <patternFill patternType="solid">
        <fgColor theme="2"/>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bgColor indexed="64"/>
      </patternFill>
    </fill>
    <fill>
      <patternFill patternType="solid">
        <fgColor rgb="FFFFC000"/>
        <bgColor rgb="FF000000"/>
      </patternFill>
    </fill>
    <fill>
      <patternFill patternType="solid">
        <fgColor rgb="FF7B7B7B"/>
        <bgColor rgb="FF000000"/>
      </patternFill>
    </fill>
    <fill>
      <patternFill patternType="solid">
        <fgColor theme="4"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49" fontId="1" fillId="2" borderId="6" xfId="0" applyNumberFormat="1" applyFont="1" applyFill="1" applyBorder="1" applyAlignment="1">
      <alignment horizontal="center"/>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49" fontId="1" fillId="2" borderId="9"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10" xfId="0" applyNumberFormat="1" applyFont="1" applyFill="1" applyBorder="1" applyAlignment="1">
      <alignment horizontal="center"/>
    </xf>
    <xf numFmtId="49" fontId="1" fillId="2" borderId="11" xfId="0" applyNumberFormat="1" applyFont="1" applyFill="1" applyBorder="1" applyAlignment="1">
      <alignment horizontal="center"/>
    </xf>
    <xf numFmtId="49" fontId="1" fillId="2" borderId="12" xfId="0" applyNumberFormat="1" applyFont="1" applyFill="1" applyBorder="1" applyAlignment="1">
      <alignment horizontal="center"/>
    </xf>
    <xf numFmtId="49" fontId="1" fillId="2" borderId="13" xfId="0" applyNumberFormat="1" applyFont="1" applyFill="1" applyBorder="1" applyAlignment="1">
      <alignment horizontal="center"/>
    </xf>
    <xf numFmtId="49" fontId="1" fillId="3" borderId="7" xfId="0" applyNumberFormat="1" applyFont="1" applyFill="1" applyBorder="1" applyAlignment="1">
      <alignment horizontal="center"/>
    </xf>
    <xf numFmtId="49" fontId="1" fillId="3" borderId="4" xfId="0" applyNumberFormat="1" applyFont="1" applyFill="1" applyBorder="1" applyAlignment="1">
      <alignment horizontal="center"/>
    </xf>
    <xf numFmtId="0" fontId="0" fillId="0" borderId="3"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9" xfId="0" applyFont="1" applyBorder="1" applyAlignment="1">
      <alignment horizontal="center"/>
    </xf>
    <xf numFmtId="0" fontId="2" fillId="0" borderId="11" xfId="0" applyFont="1" applyBorder="1" applyAlignment="1">
      <alignment horizontal="center"/>
    </xf>
    <xf numFmtId="0" fontId="2" fillId="0" borderId="13" xfId="0" applyFont="1" applyBorder="1" applyAlignment="1">
      <alignment horizontal="center"/>
    </xf>
    <xf numFmtId="0" fontId="2" fillId="0" borderId="10" xfId="0" applyFont="1" applyBorder="1" applyAlignment="1">
      <alignment horizontal="center"/>
    </xf>
    <xf numFmtId="0" fontId="2" fillId="7" borderId="20" xfId="0" applyFont="1" applyFill="1" applyBorder="1"/>
    <xf numFmtId="0" fontId="2" fillId="7" borderId="21" xfId="0" applyFont="1" applyFill="1" applyBorder="1"/>
    <xf numFmtId="0" fontId="1" fillId="0" borderId="6" xfId="0" applyFont="1" applyBorder="1" applyAlignment="1">
      <alignment horizontal="center"/>
    </xf>
    <xf numFmtId="0" fontId="1" fillId="0" borderId="8" xfId="0" applyFont="1" applyBorder="1" applyAlignment="1">
      <alignment horizontal="center"/>
    </xf>
    <xf numFmtId="0" fontId="0" fillId="0" borderId="3" xfId="0" applyBorder="1" applyAlignment="1">
      <alignment horizontal="center"/>
    </xf>
    <xf numFmtId="0" fontId="0" fillId="0" borderId="0" xfId="0" applyAlignment="1">
      <alignment horizontal="center"/>
    </xf>
    <xf numFmtId="0" fontId="1" fillId="0" borderId="0" xfId="0" applyFont="1" applyAlignment="1">
      <alignment horizontal="center"/>
    </xf>
    <xf numFmtId="0" fontId="0" fillId="0" borderId="15" xfId="0" applyBorder="1" applyAlignment="1">
      <alignment horizontal="center"/>
    </xf>
    <xf numFmtId="49" fontId="1" fillId="0" borderId="0" xfId="0" applyNumberFormat="1" applyFont="1" applyAlignment="1">
      <alignment horizontal="center"/>
    </xf>
    <xf numFmtId="0" fontId="1" fillId="0" borderId="0" xfId="0" applyFont="1"/>
    <xf numFmtId="0" fontId="1" fillId="5" borderId="0" xfId="0" applyFont="1" applyFill="1" applyAlignment="1">
      <alignment horizontal="center"/>
    </xf>
    <xf numFmtId="0" fontId="1" fillId="4" borderId="0" xfId="0" applyFont="1" applyFill="1"/>
    <xf numFmtId="0" fontId="2" fillId="7" borderId="5" xfId="0" applyFont="1" applyFill="1" applyBorder="1"/>
    <xf numFmtId="0" fontId="1" fillId="0" borderId="3" xfId="0" applyFont="1" applyBorder="1" applyAlignment="1">
      <alignment wrapText="1"/>
    </xf>
    <xf numFmtId="0" fontId="1" fillId="0" borderId="0" xfId="0" applyFont="1"/>
    <xf numFmtId="0" fontId="1" fillId="0" borderId="15" xfId="0" applyFont="1" applyBorder="1"/>
    <xf numFmtId="0" fontId="1" fillId="0" borderId="3" xfId="0" applyFont="1" applyBorder="1"/>
    <xf numFmtId="0" fontId="1" fillId="0" borderId="1" xfId="0" applyFont="1" applyBorder="1" applyAlignment="1">
      <alignment horizontal="left" wrapText="1"/>
    </xf>
    <xf numFmtId="0" fontId="1" fillId="0" borderId="2" xfId="0" applyFont="1" applyBorder="1" applyAlignment="1">
      <alignment horizontal="left"/>
    </xf>
    <xf numFmtId="0" fontId="1" fillId="0" borderId="14" xfId="0" applyFont="1" applyBorder="1" applyAlignment="1">
      <alignment horizontal="left"/>
    </xf>
    <xf numFmtId="0" fontId="1" fillId="0" borderId="3" xfId="0" applyFont="1" applyBorder="1" applyAlignment="1">
      <alignment horizontal="left"/>
    </xf>
    <xf numFmtId="0" fontId="1" fillId="0" borderId="0" xfId="0" applyFont="1" applyAlignment="1">
      <alignment horizontal="left"/>
    </xf>
    <xf numFmtId="0" fontId="1" fillId="0" borderId="15" xfId="0" applyFont="1" applyBorder="1" applyAlignment="1">
      <alignment horizontal="left"/>
    </xf>
    <xf numFmtId="0" fontId="1" fillId="0" borderId="0" xfId="0" applyFont="1" applyAlignment="1">
      <alignment horizontal="center"/>
    </xf>
    <xf numFmtId="0" fontId="0" fillId="0" borderId="0" xfId="0" applyAlignment="1">
      <alignment horizontal="center"/>
    </xf>
    <xf numFmtId="0" fontId="2" fillId="0" borderId="0" xfId="0" applyFont="1" applyBorder="1" applyAlignment="1">
      <alignment horizontal="center"/>
    </xf>
    <xf numFmtId="0" fontId="1" fillId="5" borderId="0" xfId="0" applyFont="1" applyFill="1"/>
    <xf numFmtId="0" fontId="2" fillId="3" borderId="0" xfId="0" applyFont="1" applyFill="1" applyBorder="1" applyAlignment="1">
      <alignment horizontal="center"/>
    </xf>
    <xf numFmtId="0" fontId="2" fillId="0" borderId="1" xfId="0" applyFont="1" applyBorder="1" applyAlignment="1">
      <alignment horizontal="center"/>
    </xf>
    <xf numFmtId="0" fontId="2" fillId="3" borderId="2" xfId="0" applyFont="1" applyFill="1" applyBorder="1" applyAlignment="1">
      <alignment horizontal="center"/>
    </xf>
    <xf numFmtId="0" fontId="2" fillId="0" borderId="3"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3" borderId="14" xfId="0" applyFont="1" applyFill="1" applyBorder="1" applyAlignment="1">
      <alignment horizontal="center"/>
    </xf>
    <xf numFmtId="0" fontId="2" fillId="3" borderId="15" xfId="0" applyFont="1" applyFill="1" applyBorder="1" applyAlignment="1">
      <alignment horizontal="center"/>
    </xf>
    <xf numFmtId="0" fontId="2" fillId="0" borderId="0" xfId="0" applyNumberFormat="1" applyFont="1" applyBorder="1" applyAlignment="1">
      <alignment horizontal="center"/>
    </xf>
    <xf numFmtId="0" fontId="2" fillId="3" borderId="0" xfId="0" applyNumberFormat="1" applyFont="1" applyFill="1" applyBorder="1" applyAlignment="1">
      <alignment horizontal="center"/>
    </xf>
    <xf numFmtId="0" fontId="2" fillId="6" borderId="3" xfId="0" applyNumberFormat="1" applyFont="1" applyFill="1" applyBorder="1" applyAlignment="1">
      <alignment horizontal="center"/>
    </xf>
    <xf numFmtId="0" fontId="2" fillId="6" borderId="16" xfId="0" applyNumberFormat="1" applyFont="1" applyFill="1" applyBorder="1" applyAlignment="1">
      <alignment horizontal="center"/>
    </xf>
    <xf numFmtId="0" fontId="2" fillId="6" borderId="0" xfId="0" applyNumberFormat="1" applyFont="1" applyFill="1" applyBorder="1" applyAlignment="1">
      <alignment horizontal="center"/>
    </xf>
    <xf numFmtId="0" fontId="2" fillId="6" borderId="17" xfId="0" applyNumberFormat="1" applyFont="1" applyFill="1" applyBorder="1" applyAlignment="1">
      <alignment horizontal="center"/>
    </xf>
    <xf numFmtId="0" fontId="0" fillId="6" borderId="17" xfId="0" applyNumberFormat="1" applyFill="1" applyBorder="1"/>
    <xf numFmtId="0" fontId="1" fillId="8" borderId="5" xfId="0" applyFont="1" applyFill="1" applyBorder="1"/>
    <xf numFmtId="0" fontId="0" fillId="0" borderId="0" xfId="0" applyFill="1"/>
    <xf numFmtId="0" fontId="2" fillId="0" borderId="0" xfId="0" applyFont="1" applyFill="1" applyBorder="1" applyAlignment="1">
      <alignment horizontal="center"/>
    </xf>
    <xf numFmtId="0" fontId="0" fillId="0" borderId="3" xfId="0" applyFill="1" applyBorder="1"/>
    <xf numFmtId="0" fontId="2" fillId="0" borderId="0" xfId="0" applyFont="1" applyFill="1"/>
    <xf numFmtId="0" fontId="2" fillId="0" borderId="1" xfId="0" applyNumberFormat="1" applyFont="1" applyBorder="1" applyAlignment="1">
      <alignment horizontal="center"/>
    </xf>
    <xf numFmtId="0" fontId="2" fillId="3" borderId="2" xfId="0" applyNumberFormat="1" applyFont="1" applyFill="1" applyBorder="1" applyAlignment="1">
      <alignment horizontal="center"/>
    </xf>
    <xf numFmtId="0" fontId="2" fillId="3" borderId="14" xfId="0" applyNumberFormat="1" applyFont="1" applyFill="1" applyBorder="1" applyAlignment="1">
      <alignment horizontal="center"/>
    </xf>
    <xf numFmtId="0" fontId="2" fillId="3" borderId="15" xfId="0" applyNumberFormat="1" applyFont="1" applyFill="1" applyBorder="1" applyAlignment="1">
      <alignment horizontal="center"/>
    </xf>
    <xf numFmtId="0" fontId="2" fillId="0" borderId="18" xfId="0" applyNumberFormat="1" applyFont="1" applyBorder="1" applyAlignment="1">
      <alignment horizontal="center"/>
    </xf>
    <xf numFmtId="0" fontId="4" fillId="9" borderId="0" xfId="0" applyFont="1" applyFill="1" applyAlignment="1">
      <alignment horizontal="center"/>
    </xf>
    <xf numFmtId="0" fontId="5" fillId="9" borderId="19" xfId="0" applyFont="1" applyFill="1" applyBorder="1" applyAlignment="1">
      <alignment horizontal="center"/>
    </xf>
    <xf numFmtId="0" fontId="5" fillId="1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11" borderId="9" xfId="0" applyFont="1" applyFill="1" applyBorder="1" applyAlignment="1">
      <alignment horizontal="center"/>
    </xf>
    <xf numFmtId="0" fontId="2" fillId="11"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831244</xdr:colOff>
      <xdr:row>1</xdr:row>
      <xdr:rowOff>0</xdr:rowOff>
    </xdr:from>
    <xdr:to>
      <xdr:col>28</xdr:col>
      <xdr:colOff>242426</xdr:colOff>
      <xdr:row>15</xdr:row>
      <xdr:rowOff>0</xdr:rowOff>
    </xdr:to>
    <xdr:sp macro="" textlink="">
      <xdr:nvSpPr>
        <xdr:cNvPr id="2" name="TextBox 1">
          <a:extLst>
            <a:ext uri="{FF2B5EF4-FFF2-40B4-BE49-F238E27FC236}">
              <a16:creationId xmlns:a16="http://schemas.microsoft.com/office/drawing/2014/main" id="{5045FFB5-3DC8-E25B-E4A9-F127312A5B50}"/>
            </a:ext>
          </a:extLst>
        </xdr:cNvPr>
        <xdr:cNvSpPr txBox="1"/>
      </xdr:nvSpPr>
      <xdr:spPr>
        <a:xfrm>
          <a:off x="20585517" y="207818"/>
          <a:ext cx="8555182" cy="292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Notes on</a:t>
          </a:r>
          <a:r>
            <a:rPr lang="en-GB" sz="1400" b="1" baseline="0">
              <a:latin typeface="Arial" panose="020B0604020202020204" pitchFamily="34" charset="0"/>
              <a:cs typeface="Arial" panose="020B0604020202020204" pitchFamily="34" charset="0"/>
            </a:rPr>
            <a:t> step 1:</a:t>
          </a:r>
        </a:p>
        <a:p>
          <a:endParaRPr lang="en-GB" sz="1400" b="1" baseline="0">
            <a:latin typeface="Arial" panose="020B0604020202020204" pitchFamily="34" charset="0"/>
            <a:cs typeface="Arial" panose="020B0604020202020204" pitchFamily="34" charset="0"/>
          </a:endParaRPr>
        </a:p>
        <a:p>
          <a:r>
            <a:rPr lang="en-GB" sz="1400" b="0" baseline="0">
              <a:latin typeface="Arial" panose="020B0604020202020204" pitchFamily="34" charset="0"/>
              <a:cs typeface="Arial" panose="020B0604020202020204" pitchFamily="34" charset="0"/>
            </a:rPr>
            <a:t>In this step, you will need to create a table that looks familiar to the one created here in this step.</a:t>
          </a:r>
        </a:p>
        <a:p>
          <a:endParaRPr lang="en-GB" sz="1400" b="0" baseline="0">
            <a:latin typeface="Arial" panose="020B0604020202020204" pitchFamily="34" charset="0"/>
            <a:cs typeface="Arial" panose="020B0604020202020204" pitchFamily="34" charset="0"/>
          </a:endParaRPr>
        </a:p>
        <a:p>
          <a:r>
            <a:rPr lang="en-GB" sz="1400" b="0" baseline="0">
              <a:latin typeface="Arial" panose="020B0604020202020204" pitchFamily="34" charset="0"/>
              <a:cs typeface="Arial" panose="020B0604020202020204" pitchFamily="34" charset="0"/>
            </a:rPr>
            <a:t>Precipitation versus  Solar irradiance  - here, we are saying that they are the same. So we are giving it a judgement value of 1.</a:t>
          </a:r>
        </a:p>
        <a:p>
          <a:endParaRPr lang="en-GB" sz="1400" b="0" baseline="0">
            <a:latin typeface="Arial" panose="020B0604020202020204" pitchFamily="34" charset="0"/>
            <a:cs typeface="Arial" panose="020B0604020202020204" pitchFamily="34" charset="0"/>
          </a:endParaRPr>
        </a:p>
        <a:p>
          <a:r>
            <a:rPr lang="en-GB" sz="1400" b="0" baseline="0">
              <a:latin typeface="Arial" panose="020B0604020202020204" pitchFamily="34" charset="0"/>
              <a:cs typeface="Arial" panose="020B0604020202020204" pitchFamily="34" charset="0"/>
            </a:rPr>
            <a:t>Precipitation versus Irrigation - here, we are assigning more importance to precipitation than Irrigation. We have given the former a judgement value of 7. The flip-side for Irrigation versus precipitation is the reciporcal (i.e., 1/7)</a:t>
          </a:r>
        </a:p>
        <a:p>
          <a:endParaRPr lang="en-GB" sz="1400" b="0">
            <a:latin typeface="Arial" panose="020B0604020202020204" pitchFamily="34" charset="0"/>
            <a:cs typeface="Arial" panose="020B0604020202020204" pitchFamily="34" charset="0"/>
          </a:endParaRPr>
        </a:p>
      </xdr:txBody>
    </xdr:sp>
    <xdr:clientData/>
  </xdr:twoCellAnchor>
  <xdr:twoCellAnchor>
    <xdr:from>
      <xdr:col>18</xdr:col>
      <xdr:colOff>2308</xdr:colOff>
      <xdr:row>34</xdr:row>
      <xdr:rowOff>13854</xdr:rowOff>
    </xdr:from>
    <xdr:to>
      <xdr:col>28</xdr:col>
      <xdr:colOff>244762</xdr:colOff>
      <xdr:row>40</xdr:row>
      <xdr:rowOff>196273</xdr:rowOff>
    </xdr:to>
    <xdr:sp macro="" textlink="">
      <xdr:nvSpPr>
        <xdr:cNvPr id="3" name="TextBox 2">
          <a:extLst>
            <a:ext uri="{FF2B5EF4-FFF2-40B4-BE49-F238E27FC236}">
              <a16:creationId xmlns:a16="http://schemas.microsoft.com/office/drawing/2014/main" id="{1DC3A3C8-5145-DA41-BB3C-A95146CC5424}"/>
            </a:ext>
          </a:extLst>
        </xdr:cNvPr>
        <xdr:cNvSpPr txBox="1"/>
      </xdr:nvSpPr>
      <xdr:spPr>
        <a:xfrm>
          <a:off x="21142035" y="4620490"/>
          <a:ext cx="8555182" cy="1440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Notes on</a:t>
          </a:r>
          <a:r>
            <a:rPr lang="en-GB" sz="1400" b="1" baseline="0">
              <a:latin typeface="Arial" panose="020B0604020202020204" pitchFamily="34" charset="0"/>
              <a:cs typeface="Arial" panose="020B0604020202020204" pitchFamily="34" charset="0"/>
            </a:rPr>
            <a:t> step 2:</a:t>
          </a:r>
        </a:p>
        <a:p>
          <a:endParaRPr lang="en-GB" sz="1400" b="1" baseline="0">
            <a:latin typeface="Arial" panose="020B0604020202020204" pitchFamily="34" charset="0"/>
            <a:cs typeface="Arial" panose="020B0604020202020204" pitchFamily="34" charset="0"/>
          </a:endParaRPr>
        </a:p>
        <a:p>
          <a:r>
            <a:rPr lang="en-GB" sz="1400" b="0" baseline="0">
              <a:latin typeface="Arial" panose="020B0604020202020204" pitchFamily="34" charset="0"/>
              <a:cs typeface="Arial" panose="020B0604020202020204" pitchFamily="34" charset="0"/>
            </a:rPr>
            <a:t>In this step, we are simply populating the values from the table in step 1 into this square matrix</a:t>
          </a:r>
        </a:p>
        <a:p>
          <a:endParaRPr lang="en-GB" sz="1400" b="0">
            <a:latin typeface="Arial" panose="020B0604020202020204" pitchFamily="34" charset="0"/>
            <a:cs typeface="Arial" panose="020B0604020202020204" pitchFamily="34" charset="0"/>
          </a:endParaRPr>
        </a:p>
        <a:p>
          <a:r>
            <a:rPr lang="en-GB" sz="1400" b="0">
              <a:latin typeface="Arial" panose="020B0604020202020204" pitchFamily="34" charset="0"/>
              <a:cs typeface="Arial" panose="020B0604020202020204" pitchFamily="34" charset="0"/>
            </a:rPr>
            <a:t>From the Yellow to Grey,</a:t>
          </a:r>
          <a:r>
            <a:rPr lang="en-GB" sz="1400" b="0" baseline="0">
              <a:latin typeface="Arial" panose="020B0604020202020204" pitchFamily="34" charset="0"/>
              <a:cs typeface="Arial" panose="020B0604020202020204" pitchFamily="34" charset="0"/>
            </a:rPr>
            <a:t> its read e.g., "precipitation" versus "solar_radiation" </a:t>
          </a:r>
          <a:r>
            <a:rPr lang="en-GB" sz="1400" b="0">
              <a:latin typeface="Arial" panose="020B0604020202020204" pitchFamily="34" charset="0"/>
              <a:cs typeface="Arial" panose="020B0604020202020204" pitchFamily="34" charset="0"/>
            </a:rPr>
            <a:t> </a:t>
          </a:r>
        </a:p>
      </xdr:txBody>
    </xdr:sp>
    <xdr:clientData/>
  </xdr:twoCellAnchor>
  <xdr:twoCellAnchor>
    <xdr:from>
      <xdr:col>3</xdr:col>
      <xdr:colOff>2307</xdr:colOff>
      <xdr:row>105</xdr:row>
      <xdr:rowOff>13855</xdr:rowOff>
    </xdr:from>
    <xdr:to>
      <xdr:col>9</xdr:col>
      <xdr:colOff>1997363</xdr:colOff>
      <xdr:row>113</xdr:row>
      <xdr:rowOff>127000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EFD4B2D-A7B4-094E-BE73-AE5460F8D419}"/>
                </a:ext>
              </a:extLst>
            </xdr:cNvPr>
            <xdr:cNvSpPr txBox="1"/>
          </xdr:nvSpPr>
          <xdr:spPr>
            <a:xfrm>
              <a:off x="2034307" y="16454582"/>
              <a:ext cx="11023601" cy="1775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Notes on</a:t>
              </a:r>
              <a:r>
                <a:rPr lang="en-GB" sz="1400" b="1" baseline="0">
                  <a:latin typeface="Arial" panose="020B0604020202020204" pitchFamily="34" charset="0"/>
                  <a:cs typeface="Arial" panose="020B0604020202020204" pitchFamily="34" charset="0"/>
                </a:rPr>
                <a:t> step 6:</a:t>
              </a:r>
            </a:p>
            <a:p>
              <a:endParaRPr lang="en-GB" sz="1400" b="1" baseline="0">
                <a:latin typeface="Arial" panose="020B0604020202020204" pitchFamily="34" charset="0"/>
                <a:cs typeface="Arial" panose="020B0604020202020204" pitchFamily="34" charset="0"/>
              </a:endParaRPr>
            </a:p>
            <a:p>
              <a:r>
                <a:rPr lang="en-GB" sz="1400" b="0">
                  <a:latin typeface="Arial" panose="020B0604020202020204" pitchFamily="34" charset="0"/>
                  <a:cs typeface="Arial" panose="020B0604020202020204" pitchFamily="34" charset="0"/>
                </a:rPr>
                <a:t>We use the values</a:t>
              </a:r>
              <a:r>
                <a:rPr lang="en-GB" sz="1400" b="0" baseline="0">
                  <a:latin typeface="Arial" panose="020B0604020202020204" pitchFamily="34" charset="0"/>
                  <a:cs typeface="Arial" panose="020B0604020202020204" pitchFamily="34" charset="0"/>
                </a:rPr>
                <a:t> to construct the Suitability Linear Combination equation. The full equation will look like:</a:t>
              </a:r>
            </a:p>
            <a:p>
              <a:endParaRPr lang="en-GB" sz="1400" b="0" baseline="0">
                <a:latin typeface="Arial" panose="020B0604020202020204" pitchFamily="34" charset="0"/>
                <a:cs typeface="Arial" panose="020B0604020202020204" pitchFamily="34" charset="0"/>
              </a:endParaRPr>
            </a:p>
            <a:p>
              <a:pPr/>
              <a14:m>
                <m:oMathPara xmlns:m="http://schemas.openxmlformats.org/officeDocument/2006/math">
                  <m:oMathParaPr>
                    <m:jc m:val="centerGroup"/>
                  </m:oMathParaPr>
                  <m:oMath xmlns:m="http://schemas.openxmlformats.org/officeDocument/2006/math">
                    <m:r>
                      <a:rPr lang="en-GB" sz="1400" b="0" i="1" baseline="0">
                        <a:latin typeface="Cambria Math" panose="02040503050406030204" pitchFamily="18" charset="0"/>
                        <a:cs typeface="Arial" panose="020B0604020202020204" pitchFamily="34" charset="0"/>
                      </a:rPr>
                      <m:t>𝑆</m:t>
                    </m:r>
                    <m:r>
                      <a:rPr lang="en-GB" sz="1400" b="0" i="1" baseline="0">
                        <a:latin typeface="Cambria Math" panose="02040503050406030204" pitchFamily="18" charset="0"/>
                        <a:cs typeface="Arial" panose="020B0604020202020204" pitchFamily="34" charset="0"/>
                      </a:rPr>
                      <m:t>=</m:t>
                    </m:r>
                    <m:d>
                      <m:dPr>
                        <m:ctrlPr>
                          <a:rPr lang="en-GB" sz="1400" b="0" i="1" baseline="0">
                            <a:latin typeface="Cambria Math" panose="02040503050406030204" pitchFamily="18" charset="0"/>
                            <a:cs typeface="Arial" panose="020B0604020202020204" pitchFamily="34" charset="0"/>
                          </a:rPr>
                        </m:ctrlPr>
                      </m:dPr>
                      <m:e>
                        <m:r>
                          <a:rPr lang="en-GB" sz="1400" b="0" i="1" baseline="0">
                            <a:latin typeface="Cambria Math" panose="02040503050406030204" pitchFamily="18" charset="0"/>
                            <a:cs typeface="Arial" panose="020B0604020202020204" pitchFamily="34" charset="0"/>
                          </a:rPr>
                          <m:t>0.3</m:t>
                        </m:r>
                        <m:r>
                          <a:rPr lang="de-DE" sz="1400" b="0" i="1" baseline="0">
                            <a:latin typeface="Cambria Math" panose="02040503050406030204" pitchFamily="18" charset="0"/>
                            <a:cs typeface="Arial" panose="020B0604020202020204" pitchFamily="34" charset="0"/>
                          </a:rPr>
                          <m:t>13</m:t>
                        </m:r>
                        <m:r>
                          <a:rPr lang="en-GB" sz="1400" b="0" i="1" baseline="0">
                            <a:latin typeface="Cambria Math" panose="02040503050406030204" pitchFamily="18" charset="0"/>
                            <a:cs typeface="Arial" panose="020B0604020202020204" pitchFamily="34" charset="0"/>
                          </a:rPr>
                          <m:t>∗</m:t>
                        </m:r>
                        <m:r>
                          <a:rPr lang="de-DE" sz="1400" b="0" i="0" baseline="0">
                            <a:latin typeface="Cambria Math" panose="02040503050406030204" pitchFamily="18" charset="0"/>
                            <a:cs typeface="Arial" panose="020B0604020202020204" pitchFamily="34" charset="0"/>
                          </a:rPr>
                          <m:t> </m:t>
                        </m:r>
                        <m:r>
                          <m:rPr>
                            <m:sty m:val="p"/>
                          </m:rPr>
                          <a:rPr lang="de-DE" sz="1400" b="0" i="0" baseline="0">
                            <a:latin typeface="Cambria Math" panose="02040503050406030204" pitchFamily="18" charset="0"/>
                            <a:cs typeface="Arial" panose="020B0604020202020204" pitchFamily="34" charset="0"/>
                          </a:rPr>
                          <m:t>Solar</m:t>
                        </m:r>
                        <m:r>
                          <a:rPr lang="de-DE" sz="1400" b="0" i="0" baseline="0">
                            <a:latin typeface="Cambria Math" panose="02040503050406030204" pitchFamily="18" charset="0"/>
                            <a:cs typeface="Arial" panose="020B0604020202020204" pitchFamily="34" charset="0"/>
                          </a:rPr>
                          <m:t> </m:t>
                        </m:r>
                        <m:r>
                          <m:rPr>
                            <m:sty m:val="p"/>
                          </m:rPr>
                          <a:rPr lang="de-DE" sz="1400" b="0" i="0" baseline="0">
                            <a:latin typeface="Cambria Math" panose="02040503050406030204" pitchFamily="18" charset="0"/>
                            <a:cs typeface="Arial" panose="020B0604020202020204" pitchFamily="34" charset="0"/>
                          </a:rPr>
                          <m:t>irradiance</m:t>
                        </m:r>
                        <m:r>
                          <a:rPr lang="de-DE" sz="1400" b="0" i="0" baseline="0">
                            <a:latin typeface="Cambria Math" panose="02040503050406030204" pitchFamily="18" charset="0"/>
                            <a:cs typeface="Arial" panose="020B0604020202020204" pitchFamily="34" charset="0"/>
                          </a:rPr>
                          <m:t> +0.312∗</m:t>
                        </m:r>
                        <m:r>
                          <m:rPr>
                            <m:sty m:val="p"/>
                          </m:rPr>
                          <a:rPr lang="en-GB" sz="1400" b="0" i="0" baseline="0">
                            <a:latin typeface="Cambria Math" panose="02040503050406030204" pitchFamily="18" charset="0"/>
                            <a:cs typeface="Arial" panose="020B0604020202020204" pitchFamily="34" charset="0"/>
                          </a:rPr>
                          <m:t>precipitation</m:t>
                        </m:r>
                        <m:r>
                          <a:rPr lang="en-GB" sz="1400" b="0" i="0" baseline="0">
                            <a:latin typeface="Cambria Math" panose="02040503050406030204" pitchFamily="18" charset="0"/>
                            <a:cs typeface="Arial" panose="020B0604020202020204" pitchFamily="34" charset="0"/>
                          </a:rPr>
                          <m:t>+0.231∗</m:t>
                        </m:r>
                        <m:r>
                          <m:rPr>
                            <m:sty m:val="p"/>
                          </m:rPr>
                          <a:rPr lang="en-GB" sz="1400" b="0" i="0" baseline="0">
                            <a:latin typeface="Cambria Math" panose="02040503050406030204" pitchFamily="18" charset="0"/>
                            <a:cs typeface="Arial" panose="020B0604020202020204" pitchFamily="34" charset="0"/>
                          </a:rPr>
                          <m:t>proximity</m:t>
                        </m:r>
                        <m:r>
                          <a:rPr lang="de-DE" sz="1400" b="0" i="0" baseline="0">
                            <a:latin typeface="Cambria Math" panose="02040503050406030204" pitchFamily="18" charset="0"/>
                            <a:cs typeface="Arial" panose="020B0604020202020204" pitchFamily="34" charset="0"/>
                          </a:rPr>
                          <m:t> </m:t>
                        </m:r>
                        <m:r>
                          <m:rPr>
                            <m:sty m:val="p"/>
                          </m:rPr>
                          <a:rPr lang="de-DE" sz="1400" b="0" i="0" baseline="0">
                            <a:latin typeface="Cambria Math" panose="02040503050406030204" pitchFamily="18" charset="0"/>
                            <a:cs typeface="Arial" panose="020B0604020202020204" pitchFamily="34" charset="0"/>
                          </a:rPr>
                          <m:t>to</m:t>
                        </m:r>
                        <m:r>
                          <a:rPr lang="de-DE" sz="1400" b="0" i="0" baseline="0">
                            <a:latin typeface="Cambria Math" panose="02040503050406030204" pitchFamily="18" charset="0"/>
                            <a:cs typeface="Arial" panose="020B0604020202020204" pitchFamily="34" charset="0"/>
                          </a:rPr>
                          <m:t> </m:t>
                        </m:r>
                        <m:r>
                          <m:rPr>
                            <m:sty m:val="p"/>
                          </m:rPr>
                          <a:rPr lang="de-DE" sz="1400" b="0" i="0" baseline="0">
                            <a:latin typeface="Cambria Math" panose="02040503050406030204" pitchFamily="18" charset="0"/>
                            <a:cs typeface="Arial" panose="020B0604020202020204" pitchFamily="34" charset="0"/>
                          </a:rPr>
                          <m:t>river</m:t>
                        </m:r>
                        <m:r>
                          <a:rPr lang="en-GB" sz="1400" b="0" i="0" baseline="0">
                            <a:latin typeface="Cambria Math" panose="02040503050406030204" pitchFamily="18" charset="0"/>
                            <a:cs typeface="Arial" panose="020B0604020202020204" pitchFamily="34" charset="0"/>
                          </a:rPr>
                          <m:t>+0.</m:t>
                        </m:r>
                        <m:r>
                          <a:rPr lang="de-DE" sz="1400" b="0" i="0" baseline="0">
                            <a:latin typeface="Cambria Math" panose="02040503050406030204" pitchFamily="18" charset="0"/>
                            <a:cs typeface="Arial" panose="020B0604020202020204" pitchFamily="34" charset="0"/>
                          </a:rPr>
                          <m:t>098</m:t>
                        </m:r>
                        <m:r>
                          <a:rPr lang="en-GB" sz="1400" b="0" i="0" baseline="0">
                            <a:latin typeface="Cambria Math" panose="02040503050406030204" pitchFamily="18" charset="0"/>
                            <a:cs typeface="Arial" panose="020B0604020202020204" pitchFamily="34" charset="0"/>
                          </a:rPr>
                          <m:t>∗</m:t>
                        </m:r>
                        <m:r>
                          <m:rPr>
                            <m:sty m:val="p"/>
                          </m:rPr>
                          <a:rPr lang="de-DE" sz="1400" b="0" i="0" baseline="0">
                            <a:latin typeface="Cambria Math" panose="02040503050406030204" pitchFamily="18" charset="0"/>
                            <a:cs typeface="Arial" panose="020B0604020202020204" pitchFamily="34" charset="0"/>
                          </a:rPr>
                          <m:t>irrigation</m:t>
                        </m:r>
                        <m:r>
                          <a:rPr lang="en-GB" sz="1400" b="0" i="0" baseline="0">
                            <a:latin typeface="Cambria Math" panose="02040503050406030204" pitchFamily="18" charset="0"/>
                            <a:cs typeface="Arial" panose="020B0604020202020204" pitchFamily="34" charset="0"/>
                          </a:rPr>
                          <m:t>+0.</m:t>
                        </m:r>
                        <m:r>
                          <a:rPr lang="de-DE" sz="1400" b="0" i="0" baseline="0">
                            <a:latin typeface="Cambria Math" panose="02040503050406030204" pitchFamily="18" charset="0"/>
                            <a:cs typeface="Arial" panose="020B0604020202020204" pitchFamily="34" charset="0"/>
                          </a:rPr>
                          <m:t>044∗</m:t>
                        </m:r>
                        <m:r>
                          <a:rPr lang="de-DE" sz="1400" b="0" i="1" baseline="0">
                            <a:latin typeface="Cambria Math" panose="02040503050406030204" pitchFamily="18" charset="0"/>
                            <a:cs typeface="Arial" panose="020B0604020202020204" pitchFamily="34" charset="0"/>
                          </a:rPr>
                          <m:t>𝑠𝑙𝑜𝑝𝑒</m:t>
                        </m:r>
                      </m:e>
                    </m:d>
                  </m:oMath>
                </m:oMathPara>
              </a14:m>
              <a:endParaRPr lang="en-GB" sz="1400" b="0" i="0" baseline="0">
                <a:latin typeface="Arial" panose="020B0604020202020204" pitchFamily="34" charset="0"/>
                <a:cs typeface="Arial" panose="020B0604020202020204" pitchFamily="34" charset="0"/>
              </a:endParaRPr>
            </a:p>
            <a:p>
              <a:endParaRPr lang="en-GB" sz="1400" b="0" i="0" baseline="0">
                <a:latin typeface="Arial" panose="020B0604020202020204" pitchFamily="34" charset="0"/>
                <a:cs typeface="Arial" panose="020B0604020202020204" pitchFamily="34" charset="0"/>
              </a:endParaRPr>
            </a:p>
          </xdr:txBody>
        </xdr:sp>
      </mc:Choice>
      <mc:Fallback xmlns="">
        <xdr:sp macro="" textlink="">
          <xdr:nvSpPr>
            <xdr:cNvPr id="4" name="TextBox 3">
              <a:extLst>
                <a:ext uri="{FF2B5EF4-FFF2-40B4-BE49-F238E27FC236}">
                  <a16:creationId xmlns:a16="http://schemas.microsoft.com/office/drawing/2014/main" id="{5EFD4B2D-A7B4-094E-BE73-AE5460F8D419}"/>
                </a:ext>
              </a:extLst>
            </xdr:cNvPr>
            <xdr:cNvSpPr txBox="1"/>
          </xdr:nvSpPr>
          <xdr:spPr>
            <a:xfrm>
              <a:off x="2034307" y="16454582"/>
              <a:ext cx="11023601" cy="1775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Notes on</a:t>
              </a:r>
              <a:r>
                <a:rPr lang="en-GB" sz="1400" b="1" baseline="0">
                  <a:latin typeface="Arial" panose="020B0604020202020204" pitchFamily="34" charset="0"/>
                  <a:cs typeface="Arial" panose="020B0604020202020204" pitchFamily="34" charset="0"/>
                </a:rPr>
                <a:t> step 6:</a:t>
              </a:r>
            </a:p>
            <a:p>
              <a:endParaRPr lang="en-GB" sz="1400" b="1" baseline="0">
                <a:latin typeface="Arial" panose="020B0604020202020204" pitchFamily="34" charset="0"/>
                <a:cs typeface="Arial" panose="020B0604020202020204" pitchFamily="34" charset="0"/>
              </a:endParaRPr>
            </a:p>
            <a:p>
              <a:r>
                <a:rPr lang="en-GB" sz="1400" b="0">
                  <a:latin typeface="Arial" panose="020B0604020202020204" pitchFamily="34" charset="0"/>
                  <a:cs typeface="Arial" panose="020B0604020202020204" pitchFamily="34" charset="0"/>
                </a:rPr>
                <a:t>We use the values</a:t>
              </a:r>
              <a:r>
                <a:rPr lang="en-GB" sz="1400" b="0" baseline="0">
                  <a:latin typeface="Arial" panose="020B0604020202020204" pitchFamily="34" charset="0"/>
                  <a:cs typeface="Arial" panose="020B0604020202020204" pitchFamily="34" charset="0"/>
                </a:rPr>
                <a:t> to construct the Suitability Linear Combination equation. The full equation will look like:</a:t>
              </a:r>
            </a:p>
            <a:p>
              <a:endParaRPr lang="en-GB" sz="1400" b="0" baseline="0">
                <a:latin typeface="Arial" panose="020B0604020202020204" pitchFamily="34" charset="0"/>
                <a:cs typeface="Arial" panose="020B0604020202020204" pitchFamily="34" charset="0"/>
              </a:endParaRPr>
            </a:p>
            <a:p>
              <a:pPr/>
              <a:r>
                <a:rPr lang="en-GB" sz="1400" b="0" i="0" baseline="0">
                  <a:latin typeface="Cambria Math" panose="02040503050406030204" pitchFamily="18" charset="0"/>
                  <a:cs typeface="Arial" panose="020B0604020202020204" pitchFamily="34" charset="0"/>
                </a:rPr>
                <a:t>𝑆=(0.3</a:t>
              </a:r>
              <a:r>
                <a:rPr lang="de-DE" sz="1400" b="0" i="0" baseline="0">
                  <a:latin typeface="Cambria Math" panose="02040503050406030204" pitchFamily="18" charset="0"/>
                  <a:cs typeface="Arial" panose="020B0604020202020204" pitchFamily="34" charset="0"/>
                </a:rPr>
                <a:t>13</a:t>
              </a:r>
              <a:r>
                <a:rPr lang="en-GB" sz="1400" b="0" i="0" baseline="0">
                  <a:latin typeface="Cambria Math" panose="02040503050406030204" pitchFamily="18" charset="0"/>
                  <a:cs typeface="Arial" panose="020B0604020202020204" pitchFamily="34" charset="0"/>
                </a:rPr>
                <a:t>∗</a:t>
              </a:r>
              <a:r>
                <a:rPr lang="de-DE" sz="1400" b="0" i="0" baseline="0">
                  <a:latin typeface="Cambria Math" panose="02040503050406030204" pitchFamily="18" charset="0"/>
                  <a:cs typeface="Arial" panose="020B0604020202020204" pitchFamily="34" charset="0"/>
                </a:rPr>
                <a:t> Solar irradiance </a:t>
              </a:r>
              <a:r>
                <a:rPr lang="en-GB" sz="1400" b="0" i="0" baseline="0">
                  <a:latin typeface="Cambria Math" panose="02040503050406030204" pitchFamily="18" charset="0"/>
                  <a:cs typeface="Arial" panose="020B0604020202020204" pitchFamily="34" charset="0"/>
                </a:rPr>
                <a:t>+0.3</a:t>
              </a:r>
              <a:r>
                <a:rPr lang="de-DE" sz="1400" b="0" i="0" baseline="0">
                  <a:latin typeface="Cambria Math" panose="02040503050406030204" pitchFamily="18" charset="0"/>
                  <a:cs typeface="Arial" panose="020B0604020202020204" pitchFamily="34" charset="0"/>
                </a:rPr>
                <a:t>12</a:t>
              </a:r>
              <a:r>
                <a:rPr lang="en-GB" sz="1400" b="0" i="0" baseline="0">
                  <a:latin typeface="Cambria Math" panose="02040503050406030204" pitchFamily="18" charset="0"/>
                  <a:cs typeface="Arial" panose="020B0604020202020204" pitchFamily="34" charset="0"/>
                </a:rPr>
                <a:t>∗precipitation+0.231∗proxi</a:t>
              </a:r>
              <a:r>
                <a:rPr lang="de-DE" sz="1400" b="0" i="0" baseline="0">
                  <a:latin typeface="Cambria Math" panose="02040503050406030204" pitchFamily="18" charset="0"/>
                  <a:cs typeface="Arial" panose="020B0604020202020204" pitchFamily="34" charset="0"/>
                </a:rPr>
                <a:t>mity to river</a:t>
              </a:r>
              <a:r>
                <a:rPr lang="en-GB" sz="1400" b="0" i="0" baseline="0">
                  <a:latin typeface="Cambria Math" panose="02040503050406030204" pitchFamily="18" charset="0"/>
                  <a:cs typeface="Arial" panose="020B0604020202020204" pitchFamily="34" charset="0"/>
                </a:rPr>
                <a:t>+0.</a:t>
              </a:r>
              <a:r>
                <a:rPr lang="de-DE" sz="1400" b="0" i="0" baseline="0">
                  <a:latin typeface="Cambria Math" panose="02040503050406030204" pitchFamily="18" charset="0"/>
                  <a:cs typeface="Arial" panose="020B0604020202020204" pitchFamily="34" charset="0"/>
                </a:rPr>
                <a:t>098</a:t>
              </a:r>
              <a:r>
                <a:rPr lang="en-GB" sz="1400" b="0" i="0" baseline="0">
                  <a:latin typeface="Cambria Math" panose="02040503050406030204" pitchFamily="18" charset="0"/>
                  <a:cs typeface="Arial" panose="020B0604020202020204" pitchFamily="34" charset="0"/>
                </a:rPr>
                <a:t>∗</a:t>
              </a:r>
              <a:r>
                <a:rPr lang="de-DE" sz="1400" b="0" i="0" baseline="0">
                  <a:latin typeface="Cambria Math" panose="02040503050406030204" pitchFamily="18" charset="0"/>
                  <a:cs typeface="Arial" panose="020B0604020202020204" pitchFamily="34" charset="0"/>
                </a:rPr>
                <a:t>irrigation</a:t>
              </a:r>
              <a:r>
                <a:rPr lang="en-GB" sz="1400" b="0" i="0" baseline="0">
                  <a:latin typeface="Cambria Math" panose="02040503050406030204" pitchFamily="18" charset="0"/>
                  <a:cs typeface="Arial" panose="020B0604020202020204" pitchFamily="34" charset="0"/>
                </a:rPr>
                <a:t>+0.</a:t>
              </a:r>
              <a:r>
                <a:rPr lang="de-DE" sz="1400" b="0" i="0" baseline="0">
                  <a:latin typeface="Cambria Math" panose="02040503050406030204" pitchFamily="18" charset="0"/>
                  <a:cs typeface="Arial" panose="020B0604020202020204" pitchFamily="34" charset="0"/>
                </a:rPr>
                <a:t>044∗𝑠𝑙𝑜𝑝𝑒)</a:t>
              </a:r>
              <a:endParaRPr lang="en-GB" sz="1400" b="0" i="0" baseline="0">
                <a:latin typeface="Arial" panose="020B0604020202020204" pitchFamily="34" charset="0"/>
                <a:cs typeface="Arial" panose="020B0604020202020204" pitchFamily="34" charset="0"/>
              </a:endParaRPr>
            </a:p>
            <a:p>
              <a:endParaRPr lang="en-GB" sz="1400" b="0" i="0" baseline="0">
                <a:latin typeface="Arial" panose="020B0604020202020204" pitchFamily="34" charset="0"/>
                <a:cs typeface="Arial" panose="020B0604020202020204" pitchFamily="34" charset="0"/>
              </a:endParaRPr>
            </a:p>
          </xdr:txBody>
        </xdr:sp>
      </mc:Fallback>
    </mc:AlternateContent>
    <xdr:clientData/>
  </xdr:twoCellAnchor>
  <xdr:oneCellAnchor>
    <xdr:from>
      <xdr:col>2</xdr:col>
      <xdr:colOff>368302</xdr:colOff>
      <xdr:row>119</xdr:row>
      <xdr:rowOff>184729</xdr:rowOff>
    </xdr:from>
    <xdr:ext cx="416791" cy="32693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868C917-4AB2-C599-3527-1A58C7E3838F}"/>
                </a:ext>
              </a:extLst>
            </xdr:cNvPr>
            <xdr:cNvSpPr txBox="1"/>
          </xdr:nvSpPr>
          <xdr:spPr>
            <a:xfrm>
              <a:off x="2030847" y="19534911"/>
              <a:ext cx="416791" cy="3269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200" b="1" i="1">
                            <a:latin typeface="Cambria Math" panose="02040503050406030204" pitchFamily="18" charset="0"/>
                          </a:rPr>
                        </m:ctrlPr>
                      </m:sSubPr>
                      <m:e>
                        <m:r>
                          <a:rPr lang="en-GB" sz="1200" b="1" i="1">
                            <a:latin typeface="Cambria Math" panose="02040503050406030204" pitchFamily="18" charset="0"/>
                            <a:ea typeface="Cambria Math" panose="02040503050406030204" pitchFamily="18" charset="0"/>
                          </a:rPr>
                          <m:t>𝝀</m:t>
                        </m:r>
                      </m:e>
                      <m:sub>
                        <m:r>
                          <a:rPr lang="en-GB" sz="1200" b="1" i="1">
                            <a:latin typeface="Cambria Math" panose="02040503050406030204" pitchFamily="18" charset="0"/>
                          </a:rPr>
                          <m:t>𝒎𝒂𝒙</m:t>
                        </m:r>
                      </m:sub>
                    </m:sSub>
                  </m:oMath>
                </m:oMathPara>
              </a14:m>
              <a:endParaRPr lang="en-GB" sz="1200" b="1"/>
            </a:p>
          </xdr:txBody>
        </xdr:sp>
      </mc:Choice>
      <mc:Fallback xmlns="">
        <xdr:sp macro="" textlink="">
          <xdr:nvSpPr>
            <xdr:cNvPr id="5" name="TextBox 4">
              <a:extLst>
                <a:ext uri="{FF2B5EF4-FFF2-40B4-BE49-F238E27FC236}">
                  <a16:creationId xmlns:a16="http://schemas.microsoft.com/office/drawing/2014/main" id="{F868C917-4AB2-C599-3527-1A58C7E3838F}"/>
                </a:ext>
              </a:extLst>
            </xdr:cNvPr>
            <xdr:cNvSpPr txBox="1"/>
          </xdr:nvSpPr>
          <xdr:spPr>
            <a:xfrm>
              <a:off x="2030847" y="19534911"/>
              <a:ext cx="416791" cy="3269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GB" sz="1200" b="1" i="0">
                  <a:latin typeface="Cambria Math" panose="02040503050406030204" pitchFamily="18" charset="0"/>
                  <a:ea typeface="Cambria Math" panose="02040503050406030204" pitchFamily="18" charset="0"/>
                </a:rPr>
                <a:t>𝝀_</a:t>
              </a:r>
              <a:r>
                <a:rPr lang="en-GB" sz="1200" b="1" i="0">
                  <a:latin typeface="Cambria Math" panose="02040503050406030204" pitchFamily="18" charset="0"/>
                </a:rPr>
                <a:t>𝒎𝒂𝒙</a:t>
              </a:r>
              <a:endParaRPr lang="en-GB" sz="1200" b="1"/>
            </a:p>
          </xdr:txBody>
        </xdr:sp>
      </mc:Fallback>
    </mc:AlternateContent>
    <xdr:clientData/>
  </xdr:oneCellAnchor>
  <xdr:twoCellAnchor>
    <xdr:from>
      <xdr:col>5</xdr:col>
      <xdr:colOff>73889</xdr:colOff>
      <xdr:row>127</xdr:row>
      <xdr:rowOff>177801</xdr:rowOff>
    </xdr:from>
    <xdr:to>
      <xdr:col>11</xdr:col>
      <xdr:colOff>0</xdr:colOff>
      <xdr:row>130</xdr:row>
      <xdr:rowOff>92365</xdr:rowOff>
    </xdr:to>
    <xdr:sp macro="" textlink="">
      <xdr:nvSpPr>
        <xdr:cNvPr id="6" name="TextBox 5">
          <a:extLst>
            <a:ext uri="{FF2B5EF4-FFF2-40B4-BE49-F238E27FC236}">
              <a16:creationId xmlns:a16="http://schemas.microsoft.com/office/drawing/2014/main" id="{58894CC1-EBB0-7048-BF2D-5DF3137AA908}"/>
            </a:ext>
          </a:extLst>
        </xdr:cNvPr>
        <xdr:cNvSpPr txBox="1"/>
      </xdr:nvSpPr>
      <xdr:spPr>
        <a:xfrm>
          <a:off x="5103089" y="20802601"/>
          <a:ext cx="9387611" cy="5241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Notes on</a:t>
          </a:r>
          <a:r>
            <a:rPr lang="en-GB" sz="1400" b="1" baseline="0">
              <a:latin typeface="Arial" panose="020B0604020202020204" pitchFamily="34" charset="0"/>
              <a:cs typeface="Arial" panose="020B0604020202020204" pitchFamily="34" charset="0"/>
            </a:rPr>
            <a:t> step 7:</a:t>
          </a:r>
        </a:p>
        <a:p>
          <a:r>
            <a:rPr lang="en-GB" sz="1400" b="1" baseline="0">
              <a:latin typeface="Arial" panose="020B0604020202020204" pitchFamily="34" charset="0"/>
              <a:cs typeface="Arial" panose="020B0604020202020204" pitchFamily="34" charset="0"/>
            </a:rPr>
            <a:t>&lt;&lt;&lt; Since, we are dealing with 5 factors, we hence select this value i.e., RI = 1.12</a:t>
          </a:r>
        </a:p>
      </xdr:txBody>
    </xdr:sp>
    <xdr:clientData/>
  </xdr:twoCellAnchor>
  <xdr:twoCellAnchor>
    <xdr:from>
      <xdr:col>5</xdr:col>
      <xdr:colOff>62342</xdr:colOff>
      <xdr:row>136</xdr:row>
      <xdr:rowOff>27710</xdr:rowOff>
    </xdr:from>
    <xdr:to>
      <xdr:col>11</xdr:col>
      <xdr:colOff>0</xdr:colOff>
      <xdr:row>139</xdr:row>
      <xdr:rowOff>184726</xdr:rowOff>
    </xdr:to>
    <xdr:sp macro="" textlink="">
      <xdr:nvSpPr>
        <xdr:cNvPr id="7" name="TextBox 6">
          <a:extLst>
            <a:ext uri="{FF2B5EF4-FFF2-40B4-BE49-F238E27FC236}">
              <a16:creationId xmlns:a16="http://schemas.microsoft.com/office/drawing/2014/main" id="{7B7DF98D-3946-3141-9C8E-EA87EFF31ADB}"/>
            </a:ext>
          </a:extLst>
        </xdr:cNvPr>
        <xdr:cNvSpPr txBox="1"/>
      </xdr:nvSpPr>
      <xdr:spPr>
        <a:xfrm>
          <a:off x="5091542" y="22494010"/>
          <a:ext cx="9399158" cy="792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latin typeface="Arial" panose="020B0604020202020204" pitchFamily="34" charset="0"/>
              <a:cs typeface="Arial" panose="020B0604020202020204" pitchFamily="34" charset="0"/>
            </a:rPr>
            <a:t>Notes on</a:t>
          </a:r>
          <a:r>
            <a:rPr lang="en-GB" sz="1200" b="1" baseline="0">
              <a:latin typeface="Arial" panose="020B0604020202020204" pitchFamily="34" charset="0"/>
              <a:cs typeface="Arial" panose="020B0604020202020204" pitchFamily="34" charset="0"/>
            </a:rPr>
            <a:t> step 7:</a:t>
          </a:r>
        </a:p>
        <a:p>
          <a:r>
            <a:rPr lang="en-GB" sz="1200" b="1" baseline="0">
              <a:latin typeface="Arial" panose="020B0604020202020204" pitchFamily="34" charset="0"/>
              <a:cs typeface="Arial" panose="020B0604020202020204" pitchFamily="34" charset="0"/>
            </a:rPr>
            <a:t>&lt;&lt;&lt; If the CR is less than 0.1, then the judgement values specified in step 1 are acceptable. Otherwise, if its more than 0.1, then the judgement values specified were not reasonable. Meaning - you may have to reconsider and redo the analysis again. </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7B962-C6EA-764E-BA2C-C6C324D63A68}">
  <dimension ref="B1:Q140"/>
  <sheetViews>
    <sheetView tabSelected="1" topLeftCell="B79" zoomScaleNormal="85" workbookViewId="0">
      <selection activeCell="G125" sqref="G125"/>
    </sheetView>
  </sheetViews>
  <sheetFormatPr baseColWidth="10" defaultColWidth="10.6640625" defaultRowHeight="16" x14ac:dyDescent="0.2"/>
  <cols>
    <col min="3" max="3" width="4.83203125" customWidth="1"/>
    <col min="4" max="4" width="19.1640625" bestFit="1" customWidth="1"/>
    <col min="5" max="5" width="20.33203125" customWidth="1"/>
    <col min="6" max="6" width="21" bestFit="1" customWidth="1"/>
    <col min="7" max="7" width="20" customWidth="1"/>
    <col min="8" max="9" width="19" customWidth="1"/>
    <col min="10" max="10" width="26.1640625" customWidth="1"/>
    <col min="11" max="11" width="19" customWidth="1"/>
    <col min="12" max="12" width="27.5" bestFit="1" customWidth="1"/>
    <col min="13" max="13" width="19" customWidth="1"/>
    <col min="14" max="14" width="21.83203125" customWidth="1"/>
    <col min="15" max="15" width="4.6640625" customWidth="1"/>
    <col min="16" max="16" width="5.1640625" customWidth="1"/>
    <col min="17" max="17" width="4.5" customWidth="1"/>
  </cols>
  <sheetData>
    <row r="1" spans="2:17" ht="17" thickBot="1" x14ac:dyDescent="0.25"/>
    <row r="2" spans="2:17" x14ac:dyDescent="0.2">
      <c r="B2" s="38" t="s">
        <v>0</v>
      </c>
      <c r="C2" s="39"/>
      <c r="D2" s="39"/>
      <c r="E2" s="39"/>
      <c r="F2" s="39"/>
      <c r="G2" s="39"/>
      <c r="H2" s="39"/>
      <c r="I2" s="39"/>
      <c r="J2" s="39"/>
      <c r="K2" s="39"/>
      <c r="L2" s="39"/>
      <c r="M2" s="39"/>
      <c r="N2" s="39"/>
      <c r="O2" s="39"/>
      <c r="P2" s="39"/>
      <c r="Q2" s="40"/>
    </row>
    <row r="3" spans="2:17" x14ac:dyDescent="0.2">
      <c r="B3" s="41"/>
      <c r="C3" s="42"/>
      <c r="D3" s="42"/>
      <c r="E3" s="42"/>
      <c r="F3" s="42"/>
      <c r="G3" s="42"/>
      <c r="H3" s="42"/>
      <c r="I3" s="42"/>
      <c r="J3" s="42"/>
      <c r="K3" s="42"/>
      <c r="L3" s="42"/>
      <c r="M3" s="42"/>
      <c r="N3" s="42"/>
      <c r="O3" s="42"/>
      <c r="P3" s="42"/>
      <c r="Q3" s="43"/>
    </row>
    <row r="4" spans="2:17" x14ac:dyDescent="0.2">
      <c r="B4" s="12"/>
      <c r="Q4" s="13"/>
    </row>
    <row r="5" spans="2:17" x14ac:dyDescent="0.2">
      <c r="B5" s="12"/>
      <c r="Q5" s="13"/>
    </row>
    <row r="6" spans="2:17" x14ac:dyDescent="0.2">
      <c r="B6" s="25" t="s">
        <v>1</v>
      </c>
      <c r="C6" s="26"/>
      <c r="D6" s="26"/>
      <c r="E6" s="44" t="s">
        <v>2</v>
      </c>
      <c r="F6" s="45"/>
      <c r="G6" s="45"/>
      <c r="H6" s="45"/>
      <c r="I6" s="45"/>
      <c r="J6" s="45"/>
      <c r="K6" s="45"/>
      <c r="L6" s="45"/>
      <c r="M6" s="45"/>
      <c r="N6" s="26"/>
      <c r="O6" s="26"/>
      <c r="P6" s="26"/>
      <c r="Q6" s="28"/>
    </row>
    <row r="7" spans="2:17" x14ac:dyDescent="0.2">
      <c r="B7" s="12"/>
      <c r="Q7" s="13"/>
    </row>
    <row r="8" spans="2:17" x14ac:dyDescent="0.2">
      <c r="B8" s="12"/>
      <c r="E8" s="27" t="s">
        <v>3</v>
      </c>
      <c r="F8" s="27" t="s">
        <v>4</v>
      </c>
      <c r="G8" s="27" t="s">
        <v>5</v>
      </c>
      <c r="H8" s="27" t="s">
        <v>6</v>
      </c>
      <c r="I8" s="27" t="s">
        <v>7</v>
      </c>
      <c r="J8" s="27" t="s">
        <v>6</v>
      </c>
      <c r="K8" s="27" t="s">
        <v>5</v>
      </c>
      <c r="L8" s="27" t="s">
        <v>4</v>
      </c>
      <c r="M8" s="27" t="s">
        <v>3</v>
      </c>
      <c r="Q8" s="13"/>
    </row>
    <row r="9" spans="2:17" x14ac:dyDescent="0.2">
      <c r="B9" s="12"/>
      <c r="E9" s="29">
        <v>9</v>
      </c>
      <c r="F9" s="29">
        <v>7</v>
      </c>
      <c r="G9" s="29">
        <v>5</v>
      </c>
      <c r="H9" s="29">
        <v>3</v>
      </c>
      <c r="I9" s="29">
        <v>1</v>
      </c>
      <c r="J9" s="29" t="s">
        <v>8</v>
      </c>
      <c r="K9" s="29" t="s">
        <v>9</v>
      </c>
      <c r="L9" s="29" t="s">
        <v>10</v>
      </c>
      <c r="M9" s="29" t="s">
        <v>11</v>
      </c>
      <c r="Q9" s="13"/>
    </row>
    <row r="10" spans="2:17" ht="17" thickBot="1" x14ac:dyDescent="0.25">
      <c r="B10" s="12"/>
      <c r="D10" s="30" t="s">
        <v>12</v>
      </c>
      <c r="N10" s="30" t="s">
        <v>13</v>
      </c>
      <c r="Q10" s="13"/>
    </row>
    <row r="11" spans="2:17" x14ac:dyDescent="0.2">
      <c r="B11" s="12"/>
      <c r="D11" s="30" t="s">
        <v>14</v>
      </c>
      <c r="E11" s="1"/>
      <c r="F11" s="2"/>
      <c r="G11" s="2"/>
      <c r="H11" s="2"/>
      <c r="I11" s="10" t="s">
        <v>15</v>
      </c>
      <c r="J11" s="2"/>
      <c r="K11" s="2"/>
      <c r="L11" s="2"/>
      <c r="M11" s="3"/>
      <c r="N11" s="30" t="s">
        <v>16</v>
      </c>
      <c r="Q11" s="13"/>
    </row>
    <row r="12" spans="2:17" x14ac:dyDescent="0.2">
      <c r="B12" s="12"/>
      <c r="D12" s="30" t="s">
        <v>14</v>
      </c>
      <c r="E12" s="4"/>
      <c r="F12" s="5"/>
      <c r="G12" s="5"/>
      <c r="H12" s="5"/>
      <c r="I12" s="5"/>
      <c r="J12" s="11" t="s">
        <v>17</v>
      </c>
      <c r="K12" s="5"/>
      <c r="L12" s="5"/>
      <c r="M12" s="6"/>
      <c r="N12" s="30" t="s">
        <v>38</v>
      </c>
      <c r="Q12" s="13"/>
    </row>
    <row r="13" spans="2:17" ht="18" customHeight="1" x14ac:dyDescent="0.2">
      <c r="B13" s="12"/>
      <c r="D13" s="30" t="s">
        <v>14</v>
      </c>
      <c r="E13" s="4"/>
      <c r="F13" s="5"/>
      <c r="G13" s="5"/>
      <c r="H13" s="11" t="s">
        <v>17</v>
      </c>
      <c r="I13" s="5"/>
      <c r="J13" s="5"/>
      <c r="K13" s="5"/>
      <c r="L13" s="5"/>
      <c r="M13" s="6"/>
      <c r="N13" s="30" t="s">
        <v>19</v>
      </c>
      <c r="Q13" s="13"/>
    </row>
    <row r="14" spans="2:17" x14ac:dyDescent="0.2">
      <c r="B14" s="12"/>
      <c r="D14" s="30" t="s">
        <v>14</v>
      </c>
      <c r="E14" s="4"/>
      <c r="F14" s="5"/>
      <c r="G14" s="5"/>
      <c r="H14" s="11" t="s">
        <v>17</v>
      </c>
      <c r="I14" s="5"/>
      <c r="J14" s="5"/>
      <c r="K14" s="5"/>
      <c r="L14" s="5"/>
      <c r="M14" s="6"/>
      <c r="N14" s="30" t="s">
        <v>20</v>
      </c>
      <c r="Q14" s="13"/>
    </row>
    <row r="15" spans="2:17" x14ac:dyDescent="0.2">
      <c r="B15" s="12"/>
      <c r="D15" s="30" t="s">
        <v>14</v>
      </c>
      <c r="E15" s="4"/>
      <c r="F15" s="5"/>
      <c r="G15" s="5"/>
      <c r="H15" s="5"/>
      <c r="I15" s="11" t="s">
        <v>15</v>
      </c>
      <c r="J15" s="5"/>
      <c r="K15" s="5"/>
      <c r="L15" s="5"/>
      <c r="M15" s="6"/>
      <c r="N15" s="30" t="s">
        <v>39</v>
      </c>
      <c r="Q15" s="13"/>
    </row>
    <row r="16" spans="2:17" x14ac:dyDescent="0.2">
      <c r="B16" s="12"/>
      <c r="D16" s="30" t="s">
        <v>14</v>
      </c>
      <c r="E16" s="4"/>
      <c r="F16" s="5"/>
      <c r="G16" s="5"/>
      <c r="H16" s="5"/>
      <c r="I16" s="11" t="s">
        <v>15</v>
      </c>
      <c r="J16" s="5"/>
      <c r="K16" s="5"/>
      <c r="L16" s="5"/>
      <c r="M16" s="6"/>
      <c r="N16" s="30" t="s">
        <v>40</v>
      </c>
      <c r="Q16" s="13"/>
    </row>
    <row r="17" spans="2:17" x14ac:dyDescent="0.2">
      <c r="B17" s="12"/>
      <c r="D17" s="30" t="s">
        <v>16</v>
      </c>
      <c r="E17" s="4"/>
      <c r="F17" s="5"/>
      <c r="G17" s="5"/>
      <c r="H17" s="5"/>
      <c r="I17" s="11" t="s">
        <v>15</v>
      </c>
      <c r="J17" s="5"/>
      <c r="K17" s="5"/>
      <c r="L17" s="5"/>
      <c r="M17" s="6"/>
      <c r="N17" s="30" t="s">
        <v>38</v>
      </c>
      <c r="Q17" s="13"/>
    </row>
    <row r="18" spans="2:17" x14ac:dyDescent="0.2">
      <c r="B18" s="12"/>
      <c r="D18" s="30" t="s">
        <v>16</v>
      </c>
      <c r="E18" s="4"/>
      <c r="F18" s="11" t="s">
        <v>21</v>
      </c>
      <c r="G18" s="5"/>
      <c r="H18" s="5"/>
      <c r="I18" s="5"/>
      <c r="J18" s="5"/>
      <c r="K18" s="5"/>
      <c r="L18" s="5"/>
      <c r="M18" s="6"/>
      <c r="N18" s="30" t="s">
        <v>19</v>
      </c>
      <c r="Q18" s="13"/>
    </row>
    <row r="19" spans="2:17" x14ac:dyDescent="0.2">
      <c r="B19" s="12"/>
      <c r="D19" s="30" t="s">
        <v>16</v>
      </c>
      <c r="E19" s="4"/>
      <c r="F19" s="5"/>
      <c r="G19" s="5"/>
      <c r="H19" s="11" t="s">
        <v>17</v>
      </c>
      <c r="I19" s="5"/>
      <c r="J19" s="5"/>
      <c r="K19" s="5"/>
      <c r="L19" s="5"/>
      <c r="M19" s="6"/>
      <c r="N19" s="30" t="s">
        <v>20</v>
      </c>
      <c r="Q19" s="13"/>
    </row>
    <row r="20" spans="2:17" x14ac:dyDescent="0.2">
      <c r="B20" s="12"/>
      <c r="D20" s="30" t="s">
        <v>16</v>
      </c>
      <c r="E20" s="4"/>
      <c r="F20" s="5"/>
      <c r="G20" s="5"/>
      <c r="H20" s="11" t="s">
        <v>17</v>
      </c>
      <c r="I20" s="5"/>
      <c r="J20" s="5"/>
      <c r="K20" s="5"/>
      <c r="L20" s="5"/>
      <c r="M20" s="6"/>
      <c r="N20" s="30" t="s">
        <v>39</v>
      </c>
      <c r="Q20" s="13"/>
    </row>
    <row r="21" spans="2:17" x14ac:dyDescent="0.2">
      <c r="B21" s="12"/>
      <c r="D21" s="30" t="s">
        <v>16</v>
      </c>
      <c r="E21" s="4"/>
      <c r="F21" s="5"/>
      <c r="G21" s="5"/>
      <c r="H21" s="11" t="s">
        <v>17</v>
      </c>
      <c r="I21" s="5"/>
      <c r="J21" s="5"/>
      <c r="K21" s="5"/>
      <c r="L21" s="5"/>
      <c r="M21" s="6"/>
      <c r="N21" s="30" t="s">
        <v>40</v>
      </c>
      <c r="Q21" s="13"/>
    </row>
    <row r="22" spans="2:17" x14ac:dyDescent="0.2">
      <c r="B22" s="12"/>
      <c r="D22" s="30" t="s">
        <v>41</v>
      </c>
      <c r="E22" s="4"/>
      <c r="F22" s="11" t="s">
        <v>21</v>
      </c>
      <c r="G22" s="5"/>
      <c r="H22" s="5"/>
      <c r="I22" s="5"/>
      <c r="J22" s="5"/>
      <c r="K22" s="5"/>
      <c r="L22" s="5"/>
      <c r="M22" s="6"/>
      <c r="N22" s="30" t="s">
        <v>19</v>
      </c>
      <c r="Q22" s="13"/>
    </row>
    <row r="23" spans="2:17" x14ac:dyDescent="0.2">
      <c r="B23" s="12"/>
      <c r="D23" s="30" t="s">
        <v>41</v>
      </c>
      <c r="E23" s="4"/>
      <c r="F23" s="11" t="s">
        <v>21</v>
      </c>
      <c r="G23" s="5"/>
      <c r="H23" s="5"/>
      <c r="I23" s="5"/>
      <c r="J23" s="5"/>
      <c r="K23" s="5"/>
      <c r="L23" s="5"/>
      <c r="M23" s="6"/>
      <c r="N23" s="30" t="s">
        <v>20</v>
      </c>
      <c r="Q23" s="13"/>
    </row>
    <row r="24" spans="2:17" x14ac:dyDescent="0.2">
      <c r="B24" s="12"/>
      <c r="D24" s="30" t="s">
        <v>41</v>
      </c>
      <c r="E24" s="4"/>
      <c r="F24" s="11" t="s">
        <v>21</v>
      </c>
      <c r="G24" s="5"/>
      <c r="H24" s="5"/>
      <c r="I24" s="5"/>
      <c r="J24" s="5"/>
      <c r="K24" s="5"/>
      <c r="L24" s="5"/>
      <c r="M24" s="6"/>
      <c r="N24" s="30" t="s">
        <v>39</v>
      </c>
      <c r="Q24" s="13"/>
    </row>
    <row r="25" spans="2:17" x14ac:dyDescent="0.2">
      <c r="B25" s="12"/>
      <c r="D25" s="30" t="s">
        <v>41</v>
      </c>
      <c r="E25" s="4"/>
      <c r="F25" s="11" t="s">
        <v>21</v>
      </c>
      <c r="G25" s="5"/>
      <c r="H25" s="5"/>
      <c r="I25" s="5"/>
      <c r="J25" s="5"/>
      <c r="K25" s="5"/>
      <c r="L25" s="5"/>
      <c r="M25" s="6"/>
      <c r="N25" s="30" t="s">
        <v>40</v>
      </c>
      <c r="Q25" s="13"/>
    </row>
    <row r="26" spans="2:17" ht="17" customHeight="1" x14ac:dyDescent="0.2">
      <c r="B26" s="12"/>
      <c r="D26" s="30" t="s">
        <v>19</v>
      </c>
      <c r="E26" s="4"/>
      <c r="F26" s="5"/>
      <c r="G26" s="5"/>
      <c r="H26" s="5"/>
      <c r="I26" s="11" t="s">
        <v>15</v>
      </c>
      <c r="J26" s="5"/>
      <c r="K26" s="5"/>
      <c r="L26" s="5"/>
      <c r="M26" s="6"/>
      <c r="N26" s="30" t="s">
        <v>20</v>
      </c>
      <c r="Q26" s="13"/>
    </row>
    <row r="27" spans="2:17" x14ac:dyDescent="0.2">
      <c r="B27" s="12"/>
      <c r="D27" s="30" t="s">
        <v>19</v>
      </c>
      <c r="E27" s="4"/>
      <c r="F27" s="5"/>
      <c r="G27" s="5"/>
      <c r="H27" s="5"/>
      <c r="I27" s="11" t="s">
        <v>15</v>
      </c>
      <c r="J27" s="5"/>
      <c r="K27" s="5"/>
      <c r="L27" s="5"/>
      <c r="M27" s="6"/>
      <c r="N27" s="30" t="s">
        <v>39</v>
      </c>
      <c r="Q27" s="13"/>
    </row>
    <row r="28" spans="2:17" x14ac:dyDescent="0.2">
      <c r="B28" s="12"/>
      <c r="D28" s="30" t="s">
        <v>19</v>
      </c>
      <c r="E28" s="4"/>
      <c r="F28" s="5"/>
      <c r="G28" s="5"/>
      <c r="H28" s="11" t="s">
        <v>17</v>
      </c>
      <c r="I28" s="5"/>
      <c r="J28" s="5"/>
      <c r="K28" s="5"/>
      <c r="L28" s="5"/>
      <c r="M28" s="6"/>
      <c r="N28" s="30" t="s">
        <v>40</v>
      </c>
      <c r="Q28" s="13"/>
    </row>
    <row r="29" spans="2:17" x14ac:dyDescent="0.2">
      <c r="B29" s="12"/>
      <c r="D29" s="30" t="s">
        <v>20</v>
      </c>
      <c r="E29" s="4"/>
      <c r="F29" s="5"/>
      <c r="G29" s="5"/>
      <c r="H29" s="5"/>
      <c r="I29" s="11" t="s">
        <v>15</v>
      </c>
      <c r="J29" s="5"/>
      <c r="K29" s="5"/>
      <c r="L29" s="5"/>
      <c r="M29" s="6"/>
      <c r="N29" s="30" t="s">
        <v>39</v>
      </c>
      <c r="Q29" s="13"/>
    </row>
    <row r="30" spans="2:17" x14ac:dyDescent="0.2">
      <c r="B30" s="12"/>
      <c r="D30" s="30" t="s">
        <v>20</v>
      </c>
      <c r="E30" s="4"/>
      <c r="F30" s="5"/>
      <c r="G30" s="5"/>
      <c r="H30" s="5"/>
      <c r="I30" s="11" t="s">
        <v>15</v>
      </c>
      <c r="J30" s="5"/>
      <c r="K30" s="5"/>
      <c r="L30" s="5"/>
      <c r="M30" s="6"/>
      <c r="N30" s="30" t="s">
        <v>40</v>
      </c>
      <c r="Q30" s="13"/>
    </row>
    <row r="31" spans="2:17" ht="17" thickBot="1" x14ac:dyDescent="0.25">
      <c r="B31" s="12"/>
      <c r="D31" s="30" t="s">
        <v>39</v>
      </c>
      <c r="E31" s="7"/>
      <c r="F31" s="8"/>
      <c r="G31" s="8"/>
      <c r="H31" s="8"/>
      <c r="I31" s="11" t="s">
        <v>15</v>
      </c>
      <c r="J31" s="8"/>
      <c r="K31" s="8"/>
      <c r="L31" s="8"/>
      <c r="M31" s="9"/>
      <c r="N31" s="30" t="s">
        <v>40</v>
      </c>
      <c r="Q31" s="13"/>
    </row>
    <row r="32" spans="2:17" x14ac:dyDescent="0.2">
      <c r="B32" s="12"/>
      <c r="D32" s="30"/>
      <c r="E32" s="30"/>
      <c r="F32" s="30"/>
      <c r="G32" s="30"/>
      <c r="H32" s="30"/>
      <c r="I32" s="30"/>
      <c r="J32" s="30"/>
      <c r="K32" s="30"/>
      <c r="L32" s="30"/>
      <c r="M32" s="30"/>
      <c r="N32" s="30"/>
      <c r="Q32" s="13"/>
    </row>
    <row r="33" spans="2:17" x14ac:dyDescent="0.2">
      <c r="B33" s="12"/>
      <c r="D33" s="30"/>
      <c r="E33" s="30"/>
      <c r="F33" s="30"/>
      <c r="G33" s="30"/>
      <c r="H33" s="30"/>
      <c r="I33" s="30"/>
      <c r="J33" s="30"/>
      <c r="K33" s="30"/>
      <c r="L33" s="30"/>
      <c r="M33" s="30"/>
      <c r="N33" s="30"/>
      <c r="Q33" s="13"/>
    </row>
    <row r="34" spans="2:17" x14ac:dyDescent="0.2">
      <c r="B34" s="12"/>
      <c r="D34" s="30"/>
      <c r="E34" s="30"/>
      <c r="F34" s="30"/>
      <c r="G34" s="30"/>
      <c r="H34" s="30"/>
      <c r="I34" s="30"/>
      <c r="J34" s="30"/>
      <c r="K34" s="30"/>
      <c r="L34" s="30"/>
      <c r="M34" s="30"/>
      <c r="N34" s="30"/>
      <c r="Q34" s="13"/>
    </row>
    <row r="35" spans="2:17" x14ac:dyDescent="0.2">
      <c r="B35" s="34" t="s">
        <v>22</v>
      </c>
      <c r="C35" s="35"/>
      <c r="D35" s="35"/>
      <c r="E35" s="35"/>
      <c r="F35" s="35"/>
      <c r="G35" s="35"/>
      <c r="H35" s="35"/>
      <c r="I35" s="35"/>
      <c r="J35" s="35"/>
      <c r="K35" s="35"/>
      <c r="L35" s="35"/>
      <c r="M35" s="35"/>
      <c r="N35" s="35"/>
      <c r="O35" s="35"/>
      <c r="P35" s="35"/>
      <c r="Q35" s="36"/>
    </row>
    <row r="36" spans="2:17" x14ac:dyDescent="0.2">
      <c r="B36" s="37"/>
      <c r="C36" s="35"/>
      <c r="D36" s="35"/>
      <c r="E36" s="35"/>
      <c r="F36" s="35"/>
      <c r="G36" s="35"/>
      <c r="H36" s="35"/>
      <c r="I36" s="35"/>
      <c r="J36" s="35"/>
      <c r="K36" s="35"/>
      <c r="L36" s="35"/>
      <c r="M36" s="35"/>
      <c r="N36" s="35"/>
      <c r="O36" s="35"/>
      <c r="P36" s="35"/>
      <c r="Q36" s="36"/>
    </row>
    <row r="37" spans="2:17" x14ac:dyDescent="0.2">
      <c r="B37" s="12"/>
      <c r="Q37" s="13"/>
    </row>
    <row r="38" spans="2:17" ht="17" thickBot="1" x14ac:dyDescent="0.25">
      <c r="B38" s="12"/>
      <c r="E38" s="31" t="s">
        <v>14</v>
      </c>
      <c r="F38" s="31" t="s">
        <v>16</v>
      </c>
      <c r="G38" s="31" t="s">
        <v>42</v>
      </c>
      <c r="H38" s="31" t="s">
        <v>19</v>
      </c>
      <c r="I38" s="31" t="s">
        <v>23</v>
      </c>
      <c r="J38" s="47" t="s">
        <v>39</v>
      </c>
      <c r="K38" s="47" t="s">
        <v>40</v>
      </c>
      <c r="Q38" s="13"/>
    </row>
    <row r="39" spans="2:17" x14ac:dyDescent="0.2">
      <c r="B39" s="12"/>
      <c r="D39" s="32" t="s">
        <v>14</v>
      </c>
      <c r="E39" s="49">
        <v>1</v>
      </c>
      <c r="F39" s="50">
        <v>1</v>
      </c>
      <c r="G39" s="50">
        <v>3</v>
      </c>
      <c r="H39" s="50">
        <v>3</v>
      </c>
      <c r="I39" s="50">
        <v>3</v>
      </c>
      <c r="J39" s="50">
        <v>1</v>
      </c>
      <c r="K39" s="55">
        <v>1</v>
      </c>
      <c r="Q39" s="13"/>
    </row>
    <row r="40" spans="2:17" x14ac:dyDescent="0.2">
      <c r="B40" s="12"/>
      <c r="D40" s="32" t="s">
        <v>16</v>
      </c>
      <c r="E40" s="51"/>
      <c r="F40" s="46">
        <v>1</v>
      </c>
      <c r="G40" s="48">
        <v>1</v>
      </c>
      <c r="H40" s="48">
        <v>7</v>
      </c>
      <c r="I40" s="48">
        <v>3</v>
      </c>
      <c r="J40" s="48">
        <v>3</v>
      </c>
      <c r="K40" s="56">
        <v>3</v>
      </c>
      <c r="Q40" s="13"/>
    </row>
    <row r="41" spans="2:17" x14ac:dyDescent="0.2">
      <c r="B41" s="12"/>
      <c r="D41" s="32" t="s">
        <v>42</v>
      </c>
      <c r="E41" s="51"/>
      <c r="F41" s="46"/>
      <c r="G41" s="46">
        <v>1</v>
      </c>
      <c r="H41" s="48">
        <v>7</v>
      </c>
      <c r="I41" s="48">
        <v>7</v>
      </c>
      <c r="J41" s="48">
        <v>7</v>
      </c>
      <c r="K41" s="56">
        <v>7</v>
      </c>
      <c r="Q41" s="13"/>
    </row>
    <row r="42" spans="2:17" x14ac:dyDescent="0.2">
      <c r="B42" s="12"/>
      <c r="D42" s="32" t="s">
        <v>19</v>
      </c>
      <c r="E42" s="51"/>
      <c r="F42" s="46"/>
      <c r="G42" s="46"/>
      <c r="H42" s="46">
        <v>1</v>
      </c>
      <c r="I42" s="48">
        <v>1</v>
      </c>
      <c r="J42" s="48">
        <v>1</v>
      </c>
      <c r="K42" s="56">
        <v>3</v>
      </c>
      <c r="Q42" s="13"/>
    </row>
    <row r="43" spans="2:17" x14ac:dyDescent="0.2">
      <c r="B43" s="12"/>
      <c r="D43" s="32" t="s">
        <v>23</v>
      </c>
      <c r="E43" s="51"/>
      <c r="F43" s="46"/>
      <c r="G43" s="46"/>
      <c r="H43" s="46"/>
      <c r="I43" s="46">
        <v>1</v>
      </c>
      <c r="J43" s="48">
        <v>1</v>
      </c>
      <c r="K43" s="56">
        <v>1</v>
      </c>
      <c r="Q43" s="13"/>
    </row>
    <row r="44" spans="2:17" x14ac:dyDescent="0.2">
      <c r="B44" s="12"/>
      <c r="D44" s="32" t="s">
        <v>39</v>
      </c>
      <c r="E44" s="51"/>
      <c r="F44" s="46"/>
      <c r="G44" s="46"/>
      <c r="H44" s="46"/>
      <c r="I44" s="46"/>
      <c r="J44" s="46">
        <v>1</v>
      </c>
      <c r="K44" s="56">
        <v>1</v>
      </c>
      <c r="Q44" s="13"/>
    </row>
    <row r="45" spans="2:17" ht="17" thickBot="1" x14ac:dyDescent="0.25">
      <c r="B45" s="12"/>
      <c r="D45" s="32" t="s">
        <v>40</v>
      </c>
      <c r="E45" s="52"/>
      <c r="F45" s="53"/>
      <c r="G45" s="53"/>
      <c r="H45" s="53"/>
      <c r="I45" s="53"/>
      <c r="J45" s="15"/>
      <c r="K45" s="54">
        <v>1</v>
      </c>
      <c r="Q45" s="13"/>
    </row>
    <row r="46" spans="2:17" x14ac:dyDescent="0.2">
      <c r="B46" s="12"/>
      <c r="Q46" s="13"/>
    </row>
    <row r="47" spans="2:17" x14ac:dyDescent="0.2">
      <c r="B47" s="12"/>
      <c r="Q47" s="13"/>
    </row>
    <row r="48" spans="2:17" x14ac:dyDescent="0.2">
      <c r="B48" s="12"/>
      <c r="Q48" s="13"/>
    </row>
    <row r="49" spans="2:17" x14ac:dyDescent="0.2">
      <c r="B49" s="12"/>
      <c r="Q49" s="13"/>
    </row>
    <row r="50" spans="2:17" x14ac:dyDescent="0.2">
      <c r="B50" s="12"/>
      <c r="Q50" s="13"/>
    </row>
    <row r="51" spans="2:17" x14ac:dyDescent="0.2">
      <c r="B51" s="34" t="s">
        <v>24</v>
      </c>
      <c r="C51" s="35"/>
      <c r="D51" s="35"/>
      <c r="E51" s="35"/>
      <c r="F51" s="35"/>
      <c r="G51" s="35"/>
      <c r="H51" s="35"/>
      <c r="I51" s="35"/>
      <c r="J51" s="35"/>
      <c r="K51" s="35"/>
      <c r="L51" s="35"/>
      <c r="M51" s="35"/>
      <c r="N51" s="35"/>
      <c r="O51" s="35"/>
      <c r="P51" s="35"/>
      <c r="Q51" s="36"/>
    </row>
    <row r="52" spans="2:17" x14ac:dyDescent="0.2">
      <c r="B52" s="37"/>
      <c r="C52" s="35"/>
      <c r="D52" s="35"/>
      <c r="E52" s="35"/>
      <c r="F52" s="35"/>
      <c r="G52" s="35"/>
      <c r="H52" s="35"/>
      <c r="I52" s="35"/>
      <c r="J52" s="35"/>
      <c r="K52" s="35"/>
      <c r="L52" s="35"/>
      <c r="M52" s="35"/>
      <c r="N52" s="35"/>
      <c r="O52" s="35"/>
      <c r="P52" s="35"/>
      <c r="Q52" s="36"/>
    </row>
    <row r="53" spans="2:17" x14ac:dyDescent="0.2">
      <c r="B53" s="12"/>
      <c r="Q53" s="13"/>
    </row>
    <row r="54" spans="2:17" ht="17" thickBot="1" x14ac:dyDescent="0.25">
      <c r="B54" s="12"/>
      <c r="E54" s="31" t="s">
        <v>14</v>
      </c>
      <c r="F54" s="31" t="s">
        <v>16</v>
      </c>
      <c r="G54" s="31" t="s">
        <v>42</v>
      </c>
      <c r="H54" s="31" t="s">
        <v>19</v>
      </c>
      <c r="I54" s="31" t="s">
        <v>23</v>
      </c>
      <c r="J54" s="47" t="s">
        <v>39</v>
      </c>
      <c r="K54" s="47" t="s">
        <v>40</v>
      </c>
      <c r="Q54" s="13"/>
    </row>
    <row r="55" spans="2:17" x14ac:dyDescent="0.2">
      <c r="B55" s="12"/>
      <c r="D55" s="32" t="s">
        <v>14</v>
      </c>
      <c r="E55" s="49">
        <v>1</v>
      </c>
      <c r="F55" s="50">
        <v>1</v>
      </c>
      <c r="G55" s="50">
        <v>3</v>
      </c>
      <c r="H55" s="50">
        <v>3</v>
      </c>
      <c r="I55" s="50">
        <v>3</v>
      </c>
      <c r="J55" s="50">
        <v>1</v>
      </c>
      <c r="K55" s="55">
        <v>1</v>
      </c>
      <c r="Q55" s="13"/>
    </row>
    <row r="56" spans="2:17" x14ac:dyDescent="0.2">
      <c r="B56" s="12"/>
      <c r="D56" s="32" t="s">
        <v>16</v>
      </c>
      <c r="E56" s="59">
        <f>1/F55</f>
        <v>1</v>
      </c>
      <c r="F56" s="57">
        <v>1</v>
      </c>
      <c r="G56" s="58">
        <v>1</v>
      </c>
      <c r="H56" s="58">
        <v>7</v>
      </c>
      <c r="I56" s="58">
        <v>3</v>
      </c>
      <c r="J56" s="58">
        <v>3</v>
      </c>
      <c r="K56" s="56">
        <v>3</v>
      </c>
      <c r="Q56" s="13"/>
    </row>
    <row r="57" spans="2:17" x14ac:dyDescent="0.2">
      <c r="B57" s="12"/>
      <c r="D57" s="32" t="s">
        <v>42</v>
      </c>
      <c r="E57" s="59">
        <f>1/G55</f>
        <v>0.33333333333333331</v>
      </c>
      <c r="F57" s="61">
        <f>1/G56</f>
        <v>1</v>
      </c>
      <c r="G57" s="57">
        <v>1</v>
      </c>
      <c r="H57" s="58">
        <v>7</v>
      </c>
      <c r="I57" s="58">
        <v>7</v>
      </c>
      <c r="J57" s="58">
        <v>7</v>
      </c>
      <c r="K57" s="56">
        <v>7</v>
      </c>
      <c r="Q57" s="13"/>
    </row>
    <row r="58" spans="2:17" x14ac:dyDescent="0.2">
      <c r="B58" s="12"/>
      <c r="D58" s="32" t="s">
        <v>19</v>
      </c>
      <c r="E58" s="59">
        <f>1/H55</f>
        <v>0.33333333333333331</v>
      </c>
      <c r="F58" s="61">
        <f>1/H56</f>
        <v>0.14285714285714285</v>
      </c>
      <c r="G58" s="61">
        <f>1/H57</f>
        <v>0.14285714285714285</v>
      </c>
      <c r="H58" s="57">
        <v>1</v>
      </c>
      <c r="I58" s="58">
        <v>1</v>
      </c>
      <c r="J58" s="58">
        <v>1</v>
      </c>
      <c r="K58" s="56">
        <v>3</v>
      </c>
      <c r="Q58" s="13"/>
    </row>
    <row r="59" spans="2:17" x14ac:dyDescent="0.2">
      <c r="B59" s="12"/>
      <c r="D59" s="32" t="s">
        <v>23</v>
      </c>
      <c r="E59" s="59">
        <f>1/I55</f>
        <v>0.33333333333333331</v>
      </c>
      <c r="F59" s="61">
        <f>1/I56</f>
        <v>0.33333333333333331</v>
      </c>
      <c r="G59" s="61">
        <f>1/I57</f>
        <v>0.14285714285714285</v>
      </c>
      <c r="H59" s="61">
        <f>1/J58</f>
        <v>1</v>
      </c>
      <c r="I59" s="57">
        <v>1</v>
      </c>
      <c r="J59" s="58">
        <v>1</v>
      </c>
      <c r="K59" s="56">
        <v>1</v>
      </c>
      <c r="Q59" s="13"/>
    </row>
    <row r="60" spans="2:17" x14ac:dyDescent="0.2">
      <c r="B60" s="12"/>
      <c r="D60" s="32" t="s">
        <v>39</v>
      </c>
      <c r="E60" s="59">
        <f>1/J55</f>
        <v>1</v>
      </c>
      <c r="F60" s="61">
        <f>1/J56</f>
        <v>0.33333333333333331</v>
      </c>
      <c r="G60" s="61">
        <f>1/J57</f>
        <v>0.14285714285714285</v>
      </c>
      <c r="H60" s="61">
        <f>1/1</f>
        <v>1</v>
      </c>
      <c r="I60" s="61">
        <f>1/J59</f>
        <v>1</v>
      </c>
      <c r="J60" s="57">
        <v>1</v>
      </c>
      <c r="K60" s="56">
        <v>1</v>
      </c>
      <c r="Q60" s="13"/>
    </row>
    <row r="61" spans="2:17" ht="17" thickBot="1" x14ac:dyDescent="0.25">
      <c r="B61" s="12"/>
      <c r="D61" s="32" t="s">
        <v>40</v>
      </c>
      <c r="E61" s="60">
        <f>1/K55</f>
        <v>1</v>
      </c>
      <c r="F61" s="62">
        <f>1/K56</f>
        <v>0.33333333333333331</v>
      </c>
      <c r="G61" s="62">
        <f>1/K57</f>
        <v>0.14285714285714285</v>
      </c>
      <c r="H61" s="62">
        <f>1/K58</f>
        <v>0.33333333333333331</v>
      </c>
      <c r="I61" s="62">
        <f>1/1</f>
        <v>1</v>
      </c>
      <c r="J61" s="63">
        <f>1/1</f>
        <v>1</v>
      </c>
      <c r="K61" s="54">
        <v>1</v>
      </c>
      <c r="Q61" s="13"/>
    </row>
    <row r="62" spans="2:17" x14ac:dyDescent="0.2">
      <c r="B62" s="34" t="s">
        <v>25</v>
      </c>
      <c r="C62" s="35"/>
      <c r="D62" s="35"/>
      <c r="E62" s="35"/>
      <c r="F62" s="35"/>
      <c r="G62" s="35"/>
      <c r="H62" s="35"/>
      <c r="I62" s="35"/>
      <c r="J62" s="35"/>
      <c r="K62" s="35"/>
      <c r="L62" s="35"/>
      <c r="M62" s="35"/>
      <c r="N62" s="35"/>
      <c r="O62" s="35"/>
      <c r="P62" s="35"/>
      <c r="Q62" s="36"/>
    </row>
    <row r="63" spans="2:17" x14ac:dyDescent="0.2">
      <c r="B63" s="37"/>
      <c r="C63" s="35"/>
      <c r="D63" s="35"/>
      <c r="E63" s="35"/>
      <c r="F63" s="35"/>
      <c r="G63" s="35"/>
      <c r="H63" s="35"/>
      <c r="I63" s="35"/>
      <c r="J63" s="35"/>
      <c r="K63" s="35"/>
      <c r="L63" s="35"/>
      <c r="M63" s="35"/>
      <c r="N63" s="35"/>
      <c r="O63" s="35"/>
      <c r="P63" s="35"/>
      <c r="Q63" s="36"/>
    </row>
    <row r="64" spans="2:17" ht="17" thickBot="1" x14ac:dyDescent="0.25">
      <c r="B64" s="12"/>
      <c r="E64" s="31" t="s">
        <v>14</v>
      </c>
      <c r="F64" s="31" t="s">
        <v>16</v>
      </c>
      <c r="G64" s="31" t="s">
        <v>42</v>
      </c>
      <c r="H64" s="31" t="s">
        <v>19</v>
      </c>
      <c r="I64" s="31" t="s">
        <v>23</v>
      </c>
      <c r="J64" s="47" t="s">
        <v>39</v>
      </c>
      <c r="K64" s="47" t="s">
        <v>40</v>
      </c>
      <c r="Q64" s="13"/>
    </row>
    <row r="65" spans="2:17" x14ac:dyDescent="0.2">
      <c r="B65" s="12"/>
      <c r="D65" s="32" t="s">
        <v>14</v>
      </c>
      <c r="E65" s="49">
        <v>1</v>
      </c>
      <c r="F65" s="50">
        <v>1</v>
      </c>
      <c r="G65" s="50">
        <v>3</v>
      </c>
      <c r="H65" s="50">
        <v>3</v>
      </c>
      <c r="I65" s="50">
        <v>3</v>
      </c>
      <c r="J65" s="50">
        <v>1</v>
      </c>
      <c r="K65" s="55">
        <v>1</v>
      </c>
      <c r="Q65" s="13"/>
    </row>
    <row r="66" spans="2:17" x14ac:dyDescent="0.2">
      <c r="B66" s="12"/>
      <c r="D66" s="32" t="s">
        <v>16</v>
      </c>
      <c r="E66" s="59">
        <f>1/F65</f>
        <v>1</v>
      </c>
      <c r="F66" s="57">
        <v>1</v>
      </c>
      <c r="G66" s="58">
        <v>1</v>
      </c>
      <c r="H66" s="58">
        <v>7</v>
      </c>
      <c r="I66" s="58">
        <v>3</v>
      </c>
      <c r="J66" s="58">
        <v>3</v>
      </c>
      <c r="K66" s="56">
        <v>3</v>
      </c>
      <c r="Q66" s="13"/>
    </row>
    <row r="67" spans="2:17" x14ac:dyDescent="0.2">
      <c r="B67" s="12"/>
      <c r="D67" s="32" t="s">
        <v>42</v>
      </c>
      <c r="E67" s="59">
        <f>1/G65</f>
        <v>0.33333333333333331</v>
      </c>
      <c r="F67" s="61">
        <f>1/G66</f>
        <v>1</v>
      </c>
      <c r="G67" s="57">
        <v>1</v>
      </c>
      <c r="H67" s="58">
        <v>7</v>
      </c>
      <c r="I67" s="58">
        <v>7</v>
      </c>
      <c r="J67" s="58">
        <v>7</v>
      </c>
      <c r="K67" s="56">
        <v>7</v>
      </c>
      <c r="Q67" s="13"/>
    </row>
    <row r="68" spans="2:17" x14ac:dyDescent="0.2">
      <c r="B68" s="12"/>
      <c r="D68" s="32" t="s">
        <v>19</v>
      </c>
      <c r="E68" s="59">
        <f>1/H65</f>
        <v>0.33333333333333331</v>
      </c>
      <c r="F68" s="61">
        <f>1/H66</f>
        <v>0.14285714285714285</v>
      </c>
      <c r="G68" s="61">
        <f>1/H67</f>
        <v>0.14285714285714285</v>
      </c>
      <c r="H68" s="57">
        <v>1</v>
      </c>
      <c r="I68" s="58">
        <v>1</v>
      </c>
      <c r="J68" s="58">
        <v>1</v>
      </c>
      <c r="K68" s="56">
        <v>3</v>
      </c>
      <c r="Q68" s="13"/>
    </row>
    <row r="69" spans="2:17" x14ac:dyDescent="0.2">
      <c r="B69" s="12"/>
      <c r="D69" s="32" t="s">
        <v>23</v>
      </c>
      <c r="E69" s="59">
        <f>1/I65</f>
        <v>0.33333333333333331</v>
      </c>
      <c r="F69" s="61">
        <f>1/I66</f>
        <v>0.33333333333333331</v>
      </c>
      <c r="G69" s="61">
        <f>1/I67</f>
        <v>0.14285714285714285</v>
      </c>
      <c r="H69" s="61">
        <f>1/J68</f>
        <v>1</v>
      </c>
      <c r="I69" s="57">
        <v>1</v>
      </c>
      <c r="J69" s="58">
        <v>1</v>
      </c>
      <c r="K69" s="56">
        <v>1</v>
      </c>
      <c r="Q69" s="13"/>
    </row>
    <row r="70" spans="2:17" x14ac:dyDescent="0.2">
      <c r="B70" s="12"/>
      <c r="D70" s="32" t="s">
        <v>39</v>
      </c>
      <c r="E70" s="59">
        <f>1/J65</f>
        <v>1</v>
      </c>
      <c r="F70" s="61">
        <f>1/J66</f>
        <v>0.33333333333333331</v>
      </c>
      <c r="G70" s="61">
        <f>1/J67</f>
        <v>0.14285714285714285</v>
      </c>
      <c r="H70" s="61">
        <f>1/1</f>
        <v>1</v>
      </c>
      <c r="I70" s="61">
        <f>1/J69</f>
        <v>1</v>
      </c>
      <c r="J70" s="57">
        <v>1</v>
      </c>
      <c r="K70" s="56">
        <v>1</v>
      </c>
      <c r="Q70" s="13"/>
    </row>
    <row r="71" spans="2:17" ht="17" thickBot="1" x14ac:dyDescent="0.25">
      <c r="B71" s="12"/>
      <c r="D71" s="32" t="s">
        <v>40</v>
      </c>
      <c r="E71" s="60">
        <f>1/K65</f>
        <v>1</v>
      </c>
      <c r="F71" s="62">
        <f>1/K66</f>
        <v>0.33333333333333331</v>
      </c>
      <c r="G71" s="62">
        <f>1/K67</f>
        <v>0.14285714285714285</v>
      </c>
      <c r="H71" s="62">
        <f>1/K68</f>
        <v>0.33333333333333331</v>
      </c>
      <c r="I71" s="62">
        <f>1/1</f>
        <v>1</v>
      </c>
      <c r="J71" s="63">
        <f>1/1</f>
        <v>1</v>
      </c>
      <c r="K71" s="54">
        <v>1</v>
      </c>
      <c r="Q71" s="13"/>
    </row>
    <row r="72" spans="2:17" ht="17" thickBot="1" x14ac:dyDescent="0.25">
      <c r="B72" s="12"/>
      <c r="D72" s="64" t="s">
        <v>43</v>
      </c>
      <c r="E72">
        <f>SUM(E65:E71)</f>
        <v>5</v>
      </c>
      <c r="F72">
        <f t="shared" ref="F72:K72" si="0">SUM(F65:F71)</f>
        <v>4.1428571428571432</v>
      </c>
      <c r="G72">
        <f t="shared" si="0"/>
        <v>5.571428571428573</v>
      </c>
      <c r="H72">
        <f t="shared" si="0"/>
        <v>20.333333333333332</v>
      </c>
      <c r="I72">
        <f t="shared" si="0"/>
        <v>17</v>
      </c>
      <c r="J72">
        <f t="shared" si="0"/>
        <v>15</v>
      </c>
      <c r="K72">
        <f t="shared" si="0"/>
        <v>17</v>
      </c>
      <c r="Q72" s="13"/>
    </row>
    <row r="73" spans="2:17" x14ac:dyDescent="0.2">
      <c r="B73" s="12"/>
      <c r="Q73" s="13"/>
    </row>
    <row r="74" spans="2:17" x14ac:dyDescent="0.2">
      <c r="B74" s="12"/>
      <c r="Q74" s="13"/>
    </row>
    <row r="75" spans="2:17" x14ac:dyDescent="0.2">
      <c r="B75" s="12"/>
      <c r="Q75" s="13"/>
    </row>
    <row r="76" spans="2:17" x14ac:dyDescent="0.2">
      <c r="B76" s="12"/>
      <c r="Q76" s="13"/>
    </row>
    <row r="77" spans="2:17" x14ac:dyDescent="0.2">
      <c r="B77" s="34" t="s">
        <v>26</v>
      </c>
      <c r="C77" s="35"/>
      <c r="D77" s="35"/>
      <c r="E77" s="35"/>
      <c r="F77" s="35"/>
      <c r="G77" s="35"/>
      <c r="H77" s="35"/>
      <c r="I77" s="35"/>
      <c r="J77" s="35"/>
      <c r="K77" s="35"/>
      <c r="L77" s="35"/>
      <c r="M77" s="35"/>
      <c r="N77" s="35"/>
      <c r="O77" s="35"/>
      <c r="P77" s="35"/>
      <c r="Q77" s="36"/>
    </row>
    <row r="78" spans="2:17" x14ac:dyDescent="0.2">
      <c r="B78" s="37"/>
      <c r="C78" s="35"/>
      <c r="D78" s="35"/>
      <c r="E78" s="35"/>
      <c r="F78" s="35"/>
      <c r="G78" s="35"/>
      <c r="H78" s="35"/>
      <c r="I78" s="35"/>
      <c r="J78" s="35"/>
      <c r="K78" s="35"/>
      <c r="L78" s="35"/>
      <c r="M78" s="35"/>
      <c r="N78" s="35"/>
      <c r="O78" s="35"/>
      <c r="P78" s="35"/>
      <c r="Q78" s="36"/>
    </row>
    <row r="79" spans="2:17" x14ac:dyDescent="0.2">
      <c r="B79" s="12"/>
      <c r="Q79" s="13"/>
    </row>
    <row r="80" spans="2:17" ht="17" thickBot="1" x14ac:dyDescent="0.25">
      <c r="B80" s="12"/>
      <c r="E80" s="31" t="s">
        <v>14</v>
      </c>
      <c r="F80" s="31" t="s">
        <v>16</v>
      </c>
      <c r="G80" s="31" t="s">
        <v>42</v>
      </c>
      <c r="H80" s="31" t="s">
        <v>19</v>
      </c>
      <c r="I80" s="31" t="s">
        <v>23</v>
      </c>
      <c r="J80" s="47" t="s">
        <v>39</v>
      </c>
      <c r="K80" s="47" t="s">
        <v>40</v>
      </c>
      <c r="Q80" s="13"/>
    </row>
    <row r="81" spans="2:17" x14ac:dyDescent="0.2">
      <c r="B81" s="12"/>
      <c r="D81" s="32" t="s">
        <v>14</v>
      </c>
      <c r="E81" s="69">
        <f>1/E88</f>
        <v>0.2</v>
      </c>
      <c r="F81" s="70">
        <f>1/F88</f>
        <v>0.24137931033650417</v>
      </c>
      <c r="G81" s="70">
        <f>3/G88</f>
        <v>0.53846153850295853</v>
      </c>
      <c r="H81" s="70">
        <f>3/H88</f>
        <v>0.14754098363074444</v>
      </c>
      <c r="I81" s="70">
        <f>3/17</f>
        <v>0.17647058823529413</v>
      </c>
      <c r="J81" s="70">
        <f>1/15</f>
        <v>6.6666666666666666E-2</v>
      </c>
      <c r="K81" s="71">
        <f>1/17</f>
        <v>5.8823529411764705E-2</v>
      </c>
      <c r="Q81" s="13"/>
    </row>
    <row r="82" spans="2:17" x14ac:dyDescent="0.2">
      <c r="B82" s="12"/>
      <c r="D82" s="32" t="s">
        <v>16</v>
      </c>
      <c r="E82" s="59">
        <f>1/E88</f>
        <v>0.2</v>
      </c>
      <c r="F82" s="57">
        <f>1/F88</f>
        <v>0.24137931033650417</v>
      </c>
      <c r="G82" s="58">
        <f>1/G88</f>
        <v>0.17948717950098619</v>
      </c>
      <c r="H82" s="58">
        <f>7/H88</f>
        <v>0.34426229513840367</v>
      </c>
      <c r="I82" s="58">
        <f>3/17</f>
        <v>0.17647058823529413</v>
      </c>
      <c r="J82" s="58">
        <f>3/15</f>
        <v>0.2</v>
      </c>
      <c r="K82" s="72">
        <f>3/17</f>
        <v>0.17647058823529413</v>
      </c>
      <c r="Q82" s="13"/>
    </row>
    <row r="83" spans="2:17" x14ac:dyDescent="0.2">
      <c r="B83" s="12"/>
      <c r="D83" s="32" t="s">
        <v>42</v>
      </c>
      <c r="E83" s="59">
        <f>0.333333333/5</f>
        <v>6.6666666600000007E-2</v>
      </c>
      <c r="F83" s="61">
        <f>1/F88</f>
        <v>0.24137931033650417</v>
      </c>
      <c r="G83" s="57">
        <f>1/G88</f>
        <v>0.17948717950098619</v>
      </c>
      <c r="H83" s="58">
        <f>7/H88</f>
        <v>0.34426229513840367</v>
      </c>
      <c r="I83" s="58">
        <f>7/17</f>
        <v>0.41176470588235292</v>
      </c>
      <c r="J83" s="58">
        <f>7/15</f>
        <v>0.46666666666666667</v>
      </c>
      <c r="K83" s="72">
        <f>7/17</f>
        <v>0.41176470588235292</v>
      </c>
      <c r="Q83" s="13"/>
    </row>
    <row r="84" spans="2:17" x14ac:dyDescent="0.2">
      <c r="B84" s="12"/>
      <c r="D84" s="32" t="s">
        <v>19</v>
      </c>
      <c r="E84" s="59">
        <f t="shared" ref="E84:E85" si="1">0.333333333/5</f>
        <v>6.6666666600000007E-2</v>
      </c>
      <c r="F84" s="61">
        <f>0.142857143/4.142857143</f>
        <v>3.4482758653983356E-2</v>
      </c>
      <c r="G84" s="61">
        <f>0.142857142857143/5.571428571</f>
        <v>2.5641025642998048E-2</v>
      </c>
      <c r="H84" s="57">
        <f>1/H88</f>
        <v>4.9180327876914814E-2</v>
      </c>
      <c r="I84" s="58">
        <f>1/17</f>
        <v>5.8823529411764705E-2</v>
      </c>
      <c r="J84" s="58">
        <f>1/15</f>
        <v>6.6666666666666666E-2</v>
      </c>
      <c r="K84" s="72">
        <f>3/17</f>
        <v>0.17647058823529413</v>
      </c>
      <c r="Q84" s="13"/>
    </row>
    <row r="85" spans="2:17" x14ac:dyDescent="0.2">
      <c r="B85" s="12"/>
      <c r="D85" s="32" t="s">
        <v>23</v>
      </c>
      <c r="E85" s="59">
        <f t="shared" si="1"/>
        <v>6.6666666600000007E-2</v>
      </c>
      <c r="F85" s="61">
        <f>0.333333333/F88</f>
        <v>8.0459770031708289E-2</v>
      </c>
      <c r="G85" s="61">
        <f t="shared" ref="G85:G87" si="2">0.142857142857143/5.571428571</f>
        <v>2.5641025642998048E-2</v>
      </c>
      <c r="H85" s="61">
        <f>1/20.33333333</f>
        <v>4.9180327876914814E-2</v>
      </c>
      <c r="I85" s="57">
        <f>1/17</f>
        <v>5.8823529411764705E-2</v>
      </c>
      <c r="J85" s="58">
        <f>1/15</f>
        <v>6.6666666666666666E-2</v>
      </c>
      <c r="K85" s="72">
        <f>1/17</f>
        <v>5.8823529411764705E-2</v>
      </c>
      <c r="Q85" s="13"/>
    </row>
    <row r="86" spans="2:17" x14ac:dyDescent="0.2">
      <c r="B86" s="12"/>
      <c r="D86" s="32" t="s">
        <v>39</v>
      </c>
      <c r="E86" s="59">
        <f>1/5</f>
        <v>0.2</v>
      </c>
      <c r="F86" s="61">
        <v>8.0459770031708289E-2</v>
      </c>
      <c r="G86" s="61">
        <f t="shared" si="2"/>
        <v>2.5641025642998048E-2</v>
      </c>
      <c r="H86" s="61">
        <f>1/1/H88</f>
        <v>4.9180327876914814E-2</v>
      </c>
      <c r="I86" s="61">
        <v>5.8823529411764705E-2</v>
      </c>
      <c r="J86" s="57">
        <f>1/15</f>
        <v>6.6666666666666666E-2</v>
      </c>
      <c r="K86" s="72">
        <f>1/17</f>
        <v>5.8823529411764705E-2</v>
      </c>
      <c r="Q86" s="13"/>
    </row>
    <row r="87" spans="2:17" ht="17" thickBot="1" x14ac:dyDescent="0.25">
      <c r="B87" s="12"/>
      <c r="D87" s="32" t="s">
        <v>40</v>
      </c>
      <c r="E87" s="60">
        <f>1/5</f>
        <v>0.2</v>
      </c>
      <c r="F87" s="62">
        <v>8.0459770031708289E-2</v>
      </c>
      <c r="G87" s="62">
        <f t="shared" si="2"/>
        <v>2.5641025642998048E-2</v>
      </c>
      <c r="H87" s="62">
        <f>1/K84/H88</f>
        <v>0.27868852463585059</v>
      </c>
      <c r="I87" s="62">
        <v>5.8823529411764705E-2</v>
      </c>
      <c r="J87" s="63">
        <f>1/1/15</f>
        <v>6.6666666666666666E-2</v>
      </c>
      <c r="K87" s="73">
        <f>1/17</f>
        <v>5.8823529411764705E-2</v>
      </c>
      <c r="Q87" s="13"/>
    </row>
    <row r="88" spans="2:17" x14ac:dyDescent="0.2">
      <c r="B88" s="12"/>
      <c r="E88" s="65">
        <v>5</v>
      </c>
      <c r="F88" s="65">
        <v>4.1428571429999996</v>
      </c>
      <c r="G88" s="65">
        <v>5.5714285710000002</v>
      </c>
      <c r="H88" s="65">
        <v>20.333333329999999</v>
      </c>
      <c r="I88" s="65">
        <v>17</v>
      </c>
      <c r="J88" s="65">
        <v>15</v>
      </c>
      <c r="K88" s="66">
        <v>17</v>
      </c>
      <c r="Q88" s="13"/>
    </row>
    <row r="89" spans="2:17" x14ac:dyDescent="0.2">
      <c r="B89" s="12"/>
      <c r="Q89" s="13"/>
    </row>
    <row r="90" spans="2:17" x14ac:dyDescent="0.2">
      <c r="B90" s="12"/>
      <c r="Q90" s="13"/>
    </row>
    <row r="91" spans="2:17" x14ac:dyDescent="0.2">
      <c r="B91" s="34" t="s">
        <v>27</v>
      </c>
      <c r="C91" s="35"/>
      <c r="D91" s="35"/>
      <c r="E91" s="35"/>
      <c r="F91" s="35"/>
      <c r="G91" s="35"/>
      <c r="H91" s="35"/>
      <c r="I91" s="35"/>
      <c r="J91" s="35"/>
      <c r="K91" s="35"/>
      <c r="L91" s="35"/>
      <c r="M91" s="35"/>
      <c r="N91" s="35"/>
      <c r="O91" s="35"/>
      <c r="P91" s="35"/>
      <c r="Q91" s="36"/>
    </row>
    <row r="92" spans="2:17" x14ac:dyDescent="0.2">
      <c r="B92" s="37"/>
      <c r="C92" s="35"/>
      <c r="D92" s="35"/>
      <c r="E92" s="35"/>
      <c r="F92" s="35"/>
      <c r="G92" s="35"/>
      <c r="H92" s="35"/>
      <c r="I92" s="35"/>
      <c r="J92" s="35"/>
      <c r="K92" s="35"/>
      <c r="L92" s="35"/>
      <c r="M92" s="35"/>
      <c r="N92" s="35"/>
      <c r="O92" s="35"/>
      <c r="P92" s="35"/>
      <c r="Q92" s="36"/>
    </row>
    <row r="93" spans="2:17" x14ac:dyDescent="0.2">
      <c r="B93" s="12"/>
      <c r="Q93" s="13"/>
    </row>
    <row r="94" spans="2:17" ht="17" thickBot="1" x14ac:dyDescent="0.25">
      <c r="B94" s="12"/>
      <c r="E94" s="31" t="s">
        <v>14</v>
      </c>
      <c r="F94" s="31" t="s">
        <v>16</v>
      </c>
      <c r="G94" s="31" t="s">
        <v>42</v>
      </c>
      <c r="H94" s="31" t="s">
        <v>19</v>
      </c>
      <c r="I94" s="31" t="s">
        <v>23</v>
      </c>
      <c r="J94" s="47" t="s">
        <v>39</v>
      </c>
      <c r="K94" s="47" t="s">
        <v>40</v>
      </c>
      <c r="L94" s="74" t="s">
        <v>28</v>
      </c>
      <c r="Q94" s="13"/>
    </row>
    <row r="95" spans="2:17" ht="17" thickBot="1" x14ac:dyDescent="0.25">
      <c r="B95" s="12"/>
      <c r="D95" s="32" t="s">
        <v>14</v>
      </c>
      <c r="E95" s="49">
        <v>0.2</v>
      </c>
      <c r="F95" s="50">
        <v>0.24137931033650417</v>
      </c>
      <c r="G95" s="50">
        <v>0.53846153850295853</v>
      </c>
      <c r="H95" s="50">
        <v>0.14754098363074444</v>
      </c>
      <c r="I95" s="50">
        <v>0.17647058823529413</v>
      </c>
      <c r="J95" s="50">
        <f>1/15</f>
        <v>6.6666666666666666E-2</v>
      </c>
      <c r="K95" s="55">
        <f>1/17</f>
        <v>5.8823529411764705E-2</v>
      </c>
      <c r="L95" s="75">
        <f>SUM(E95:K95)/7</f>
        <v>0.20419180239770468</v>
      </c>
      <c r="Q95" s="13"/>
    </row>
    <row r="96" spans="2:17" ht="17" thickBot="1" x14ac:dyDescent="0.25">
      <c r="B96" s="12"/>
      <c r="D96" s="32" t="s">
        <v>16</v>
      </c>
      <c r="E96" s="59">
        <v>0.2</v>
      </c>
      <c r="F96" s="57">
        <v>0.24137931033650417</v>
      </c>
      <c r="G96" s="58">
        <v>0.17948717950098619</v>
      </c>
      <c r="H96" s="58">
        <v>0.34426229513840367</v>
      </c>
      <c r="I96" s="58">
        <v>0.17647058823529413</v>
      </c>
      <c r="J96" s="58">
        <f>3/15</f>
        <v>0.2</v>
      </c>
      <c r="K96" s="56">
        <f>3/17</f>
        <v>0.17647058823529413</v>
      </c>
      <c r="L96" s="75">
        <f t="shared" ref="L96:L101" si="3">SUM(E96:K96)/7</f>
        <v>0.21686713734949747</v>
      </c>
      <c r="Q96" s="13"/>
    </row>
    <row r="97" spans="2:17" ht="17" thickBot="1" x14ac:dyDescent="0.25">
      <c r="B97" s="12"/>
      <c r="D97" s="32" t="s">
        <v>42</v>
      </c>
      <c r="E97" s="59">
        <v>6.6666666600000007E-2</v>
      </c>
      <c r="F97" s="61">
        <v>0.24137931033650417</v>
      </c>
      <c r="G97" s="57">
        <v>0.17948717950098619</v>
      </c>
      <c r="H97" s="58">
        <v>0.34426229513840367</v>
      </c>
      <c r="I97" s="58">
        <v>0.41176470588235292</v>
      </c>
      <c r="J97" s="58">
        <f>7/15</f>
        <v>0.46666666666666667</v>
      </c>
      <c r="K97" s="56">
        <f>7/17</f>
        <v>0.41176470588235292</v>
      </c>
      <c r="L97" s="75">
        <f t="shared" si="3"/>
        <v>0.30314164714389519</v>
      </c>
      <c r="Q97" s="13"/>
    </row>
    <row r="98" spans="2:17" ht="17" thickBot="1" x14ac:dyDescent="0.25">
      <c r="B98" s="12"/>
      <c r="D98" s="32" t="s">
        <v>19</v>
      </c>
      <c r="E98" s="59">
        <v>6.6666666600000007E-2</v>
      </c>
      <c r="F98" s="61">
        <v>3.4482758653983356E-2</v>
      </c>
      <c r="G98" s="61">
        <v>2.5641025642998048E-2</v>
      </c>
      <c r="H98" s="57">
        <v>4.9180327876914814E-2</v>
      </c>
      <c r="I98" s="58">
        <v>5.8823529411764705E-2</v>
      </c>
      <c r="J98" s="58">
        <f>1/15</f>
        <v>6.6666666666666666E-2</v>
      </c>
      <c r="K98" s="56">
        <f>3/17</f>
        <v>0.17647058823529413</v>
      </c>
      <c r="L98" s="75">
        <f t="shared" si="3"/>
        <v>6.827593758394597E-2</v>
      </c>
      <c r="Q98" s="13"/>
    </row>
    <row r="99" spans="2:17" ht="17" thickBot="1" x14ac:dyDescent="0.25">
      <c r="B99" s="12"/>
      <c r="D99" s="32" t="s">
        <v>23</v>
      </c>
      <c r="E99" s="59">
        <v>6.6666666600000007E-2</v>
      </c>
      <c r="F99" s="61">
        <v>8.0459770031708289E-2</v>
      </c>
      <c r="G99" s="61">
        <v>2.5641025642998048E-2</v>
      </c>
      <c r="H99" s="61">
        <v>4.9180327876914814E-2</v>
      </c>
      <c r="I99" s="57">
        <v>5.8823529411764705E-2</v>
      </c>
      <c r="J99" s="58">
        <f>1/15</f>
        <v>6.6666666666666666E-2</v>
      </c>
      <c r="K99" s="56">
        <f>1/17</f>
        <v>5.8823529411764705E-2</v>
      </c>
      <c r="L99" s="75">
        <f t="shared" si="3"/>
        <v>5.803735937740246E-2</v>
      </c>
      <c r="Q99" s="13"/>
    </row>
    <row r="100" spans="2:17" ht="17" thickBot="1" x14ac:dyDescent="0.25">
      <c r="B100" s="67"/>
      <c r="C100" s="65"/>
      <c r="D100" s="32" t="s">
        <v>39</v>
      </c>
      <c r="E100" s="59">
        <v>0.2</v>
      </c>
      <c r="F100" s="61">
        <v>8.0459770031708289E-2</v>
      </c>
      <c r="G100" s="61">
        <v>2.5641025642998048E-2</v>
      </c>
      <c r="H100" s="61">
        <v>4.9180327876914814E-2</v>
      </c>
      <c r="I100" s="61">
        <v>5.8823529411764705E-2</v>
      </c>
      <c r="J100" s="57">
        <f>1/15</f>
        <v>6.6666666666666666E-2</v>
      </c>
      <c r="K100" s="56">
        <f>1/17</f>
        <v>5.8823529411764705E-2</v>
      </c>
      <c r="L100" s="75">
        <f t="shared" si="3"/>
        <v>7.7084978434545315E-2</v>
      </c>
      <c r="Q100" s="13"/>
    </row>
    <row r="101" spans="2:17" ht="17" thickBot="1" x14ac:dyDescent="0.25">
      <c r="B101" s="67"/>
      <c r="C101" s="65"/>
      <c r="D101" s="32" t="s">
        <v>40</v>
      </c>
      <c r="E101" s="60">
        <v>0.2</v>
      </c>
      <c r="F101" s="62">
        <v>8.0459770031708289E-2</v>
      </c>
      <c r="G101" s="62">
        <v>2.5641025642998048E-2</v>
      </c>
      <c r="H101" s="62">
        <v>0.27868852463585059</v>
      </c>
      <c r="I101" s="62">
        <v>5.8823529411764705E-2</v>
      </c>
      <c r="J101" s="62">
        <f>1/15</f>
        <v>6.6666666666666666E-2</v>
      </c>
      <c r="K101" s="54">
        <f>1/17</f>
        <v>5.8823529411764705E-2</v>
      </c>
      <c r="L101" s="75">
        <f t="shared" si="3"/>
        <v>0.10987186368582187</v>
      </c>
      <c r="Q101" s="13"/>
    </row>
    <row r="102" spans="2:17" ht="17" thickBot="1" x14ac:dyDescent="0.25">
      <c r="B102" s="67"/>
      <c r="C102" s="65"/>
      <c r="D102" s="65"/>
      <c r="E102" s="68"/>
      <c r="F102" s="68"/>
      <c r="G102" s="68"/>
      <c r="H102" s="68"/>
      <c r="I102" s="68"/>
      <c r="J102" s="66"/>
      <c r="L102" s="76">
        <v>1</v>
      </c>
      <c r="Q102" s="13"/>
    </row>
    <row r="103" spans="2:17" x14ac:dyDescent="0.2">
      <c r="B103" s="67"/>
      <c r="C103" s="65"/>
      <c r="D103" s="65"/>
      <c r="E103" s="68"/>
      <c r="F103" s="68"/>
      <c r="G103" s="68"/>
      <c r="H103" s="68"/>
      <c r="I103" s="68"/>
      <c r="J103" s="66"/>
      <c r="Q103" s="13"/>
    </row>
    <row r="104" spans="2:17" x14ac:dyDescent="0.2">
      <c r="B104" s="67"/>
      <c r="C104" s="65"/>
      <c r="D104" s="65"/>
      <c r="E104" s="68"/>
      <c r="F104" s="68"/>
      <c r="G104" s="68"/>
      <c r="H104" s="68"/>
      <c r="I104" s="68"/>
      <c r="J104" s="66"/>
      <c r="Q104" s="13"/>
    </row>
    <row r="105" spans="2:17" x14ac:dyDescent="0.2">
      <c r="B105" s="67"/>
      <c r="C105" s="65"/>
      <c r="D105" s="65"/>
      <c r="E105" s="65"/>
      <c r="F105" s="65"/>
      <c r="G105" s="65"/>
      <c r="H105" s="65"/>
      <c r="I105" s="65"/>
      <c r="J105" s="65"/>
      <c r="Q105" s="13"/>
    </row>
    <row r="106" spans="2:17" x14ac:dyDescent="0.2">
      <c r="B106" s="12"/>
      <c r="Q106" s="13"/>
    </row>
    <row r="107" spans="2:17" x14ac:dyDescent="0.2">
      <c r="B107" s="12"/>
      <c r="Q107" s="13"/>
    </row>
    <row r="108" spans="2:17" x14ac:dyDescent="0.2">
      <c r="B108" s="12"/>
      <c r="Q108" s="13"/>
    </row>
    <row r="109" spans="2:17" x14ac:dyDescent="0.2">
      <c r="B109" s="12"/>
      <c r="Q109" s="13"/>
    </row>
    <row r="110" spans="2:17" x14ac:dyDescent="0.2">
      <c r="B110" s="12"/>
      <c r="Q110" s="13"/>
    </row>
    <row r="111" spans="2:17" x14ac:dyDescent="0.2">
      <c r="B111" s="12"/>
      <c r="Q111" s="13"/>
    </row>
    <row r="112" spans="2:17" x14ac:dyDescent="0.2">
      <c r="B112" s="12"/>
      <c r="Q112" s="13"/>
    </row>
    <row r="113" spans="2:17" x14ac:dyDescent="0.2">
      <c r="B113" s="12"/>
      <c r="Q113" s="13"/>
    </row>
    <row r="114" spans="2:17" x14ac:dyDescent="0.2">
      <c r="B114" s="12"/>
      <c r="Q114" s="13"/>
    </row>
    <row r="115" spans="2:17" x14ac:dyDescent="0.2">
      <c r="B115" s="12"/>
      <c r="Q115" s="13"/>
    </row>
    <row r="116" spans="2:17" x14ac:dyDescent="0.2">
      <c r="B116" s="12"/>
      <c r="Q116" s="13"/>
    </row>
    <row r="117" spans="2:17" x14ac:dyDescent="0.2">
      <c r="B117" s="34" t="s">
        <v>29</v>
      </c>
      <c r="C117" s="35"/>
      <c r="D117" s="35"/>
      <c r="E117" s="35"/>
      <c r="F117" s="35"/>
      <c r="G117" s="35"/>
      <c r="H117" s="35"/>
      <c r="I117" s="35"/>
      <c r="J117" s="35"/>
      <c r="K117" s="35"/>
      <c r="L117" s="35"/>
      <c r="M117" s="35"/>
      <c r="N117" s="35"/>
      <c r="O117" s="35"/>
      <c r="P117" s="35"/>
      <c r="Q117" s="36"/>
    </row>
    <row r="118" spans="2:17" x14ac:dyDescent="0.2">
      <c r="B118" s="37"/>
      <c r="C118" s="35"/>
      <c r="D118" s="35"/>
      <c r="E118" s="35"/>
      <c r="F118" s="35"/>
      <c r="G118" s="35"/>
      <c r="H118" s="35"/>
      <c r="I118" s="35"/>
      <c r="J118" s="35"/>
      <c r="K118" s="35"/>
      <c r="L118" s="35"/>
      <c r="M118" s="35"/>
      <c r="N118" s="35"/>
      <c r="O118" s="35"/>
      <c r="P118" s="35"/>
      <c r="Q118" s="36"/>
    </row>
    <row r="119" spans="2:17" x14ac:dyDescent="0.2">
      <c r="B119" s="12"/>
      <c r="Q119" s="13"/>
    </row>
    <row r="120" spans="2:17" ht="17" thickBot="1" x14ac:dyDescent="0.25">
      <c r="B120" s="12"/>
      <c r="Q120" s="13"/>
    </row>
    <row r="121" spans="2:17" x14ac:dyDescent="0.2">
      <c r="B121" s="12"/>
      <c r="D121" s="30"/>
      <c r="E121" s="21">
        <f>E72*F72*G72*H72*I72*J72*K72*L95*L96*L97*L98*L99*L100*L101</f>
        <v>4.5829321800523539</v>
      </c>
      <c r="Q121" s="13"/>
    </row>
    <row r="122" spans="2:17" ht="17" thickBot="1" x14ac:dyDescent="0.25">
      <c r="B122" s="12"/>
      <c r="D122" s="30" t="s">
        <v>30</v>
      </c>
      <c r="E122" s="22">
        <f>(E121-7)/(7-1)</f>
        <v>-0.40284463665794101</v>
      </c>
      <c r="Q122" s="13"/>
    </row>
    <row r="123" spans="2:17" x14ac:dyDescent="0.2">
      <c r="B123" s="12"/>
      <c r="Q123" s="13"/>
    </row>
    <row r="124" spans="2:17" ht="17" thickBot="1" x14ac:dyDescent="0.25">
      <c r="B124" s="12"/>
      <c r="D124" s="35" t="s">
        <v>31</v>
      </c>
      <c r="E124" s="35"/>
      <c r="Q124" s="13"/>
    </row>
    <row r="125" spans="2:17" x14ac:dyDescent="0.2">
      <c r="B125" s="12"/>
      <c r="D125" s="23" t="s">
        <v>32</v>
      </c>
      <c r="E125" s="24" t="s">
        <v>33</v>
      </c>
      <c r="Q125" s="13"/>
    </row>
    <row r="126" spans="2:17" x14ac:dyDescent="0.2">
      <c r="B126" s="12"/>
      <c r="D126" s="17">
        <v>1</v>
      </c>
      <c r="E126" s="20">
        <v>0</v>
      </c>
      <c r="Q126" s="13"/>
    </row>
    <row r="127" spans="2:17" x14ac:dyDescent="0.2">
      <c r="B127" s="12"/>
      <c r="D127" s="17">
        <v>2</v>
      </c>
      <c r="E127" s="20">
        <v>0</v>
      </c>
      <c r="Q127" s="13"/>
    </row>
    <row r="128" spans="2:17" x14ac:dyDescent="0.2">
      <c r="B128" s="12"/>
      <c r="D128" s="17">
        <v>3</v>
      </c>
      <c r="E128" s="20">
        <v>0.57999999999999996</v>
      </c>
      <c r="Q128" s="13"/>
    </row>
    <row r="129" spans="2:17" x14ac:dyDescent="0.2">
      <c r="B129" s="12"/>
      <c r="D129" s="17">
        <v>4</v>
      </c>
      <c r="E129" s="20">
        <v>0.9</v>
      </c>
      <c r="Q129" s="13"/>
    </row>
    <row r="130" spans="2:17" x14ac:dyDescent="0.2">
      <c r="B130" s="12"/>
      <c r="D130" s="77">
        <v>5</v>
      </c>
      <c r="E130" s="78">
        <v>1.1200000000000001</v>
      </c>
      <c r="Q130" s="13"/>
    </row>
    <row r="131" spans="2:17" x14ac:dyDescent="0.2">
      <c r="B131" s="12"/>
      <c r="D131" s="17">
        <v>6</v>
      </c>
      <c r="E131" s="20">
        <v>1.24</v>
      </c>
      <c r="Q131" s="13"/>
    </row>
    <row r="132" spans="2:17" x14ac:dyDescent="0.2">
      <c r="B132" s="12"/>
      <c r="D132" s="79">
        <v>7</v>
      </c>
      <c r="E132" s="80">
        <v>1.32</v>
      </c>
      <c r="Q132" s="13"/>
    </row>
    <row r="133" spans="2:17" x14ac:dyDescent="0.2">
      <c r="B133" s="12"/>
      <c r="D133" s="17">
        <v>8</v>
      </c>
      <c r="E133" s="20">
        <v>1.41</v>
      </c>
      <c r="Q133" s="13"/>
    </row>
    <row r="134" spans="2:17" x14ac:dyDescent="0.2">
      <c r="B134" s="12"/>
      <c r="D134" s="17">
        <v>9</v>
      </c>
      <c r="E134" s="20">
        <v>1.45</v>
      </c>
      <c r="Q134" s="13"/>
    </row>
    <row r="135" spans="2:17" ht="17" thickBot="1" x14ac:dyDescent="0.25">
      <c r="B135" s="12"/>
      <c r="D135" s="18">
        <v>10</v>
      </c>
      <c r="E135" s="19">
        <v>1.49</v>
      </c>
      <c r="Q135" s="13"/>
    </row>
    <row r="136" spans="2:17" x14ac:dyDescent="0.2">
      <c r="B136" s="12"/>
      <c r="Q136" s="13"/>
    </row>
    <row r="137" spans="2:17" ht="17" thickBot="1" x14ac:dyDescent="0.25">
      <c r="B137" s="12"/>
      <c r="Q137" s="13"/>
    </row>
    <row r="138" spans="2:17" ht="17" thickBot="1" x14ac:dyDescent="0.25">
      <c r="B138" s="12"/>
      <c r="D138" s="30" t="s">
        <v>34</v>
      </c>
      <c r="E138" s="33">
        <f>E122/E132</f>
        <v>-0.30518533080147042</v>
      </c>
      <c r="Q138" s="13"/>
    </row>
    <row r="139" spans="2:17" x14ac:dyDescent="0.2">
      <c r="B139" s="12"/>
      <c r="Q139" s="13"/>
    </row>
    <row r="140" spans="2:17" ht="17" thickBot="1" x14ac:dyDescent="0.25">
      <c r="B140" s="14"/>
      <c r="C140" s="15"/>
      <c r="D140" s="15"/>
      <c r="E140" s="15"/>
      <c r="F140" s="15"/>
      <c r="G140" s="15"/>
      <c r="H140" s="15"/>
      <c r="I140" s="15"/>
      <c r="J140" s="15"/>
      <c r="K140" s="15"/>
      <c r="L140" s="15"/>
      <c r="M140" s="15"/>
      <c r="N140" s="15"/>
      <c r="O140" s="15"/>
      <c r="P140" s="15"/>
      <c r="Q140" s="16"/>
    </row>
  </sheetData>
  <mergeCells count="9">
    <mergeCell ref="B77:Q78"/>
    <mergeCell ref="B91:Q92"/>
    <mergeCell ref="B117:Q118"/>
    <mergeCell ref="D124:E124"/>
    <mergeCell ref="B2:Q3"/>
    <mergeCell ref="E6:M6"/>
    <mergeCell ref="B35:Q36"/>
    <mergeCell ref="B51:Q52"/>
    <mergeCell ref="B62:Q63"/>
  </mergeCells>
  <phoneticPr fontId="3" type="noConversion"/>
  <pageMargins left="0.7" right="0.7" top="0.75" bottom="0.75" header="0.3" footer="0.3"/>
  <ignoredErrors>
    <ignoredError sqref="I11"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D44B6-0273-D747-AEAC-25E082B2B5EB}">
  <dimension ref="B1:F11"/>
  <sheetViews>
    <sheetView workbookViewId="0">
      <selection activeCell="E10" sqref="E10"/>
    </sheetView>
  </sheetViews>
  <sheetFormatPr baseColWidth="10" defaultColWidth="10.6640625" defaultRowHeight="16" x14ac:dyDescent="0.2"/>
  <cols>
    <col min="2" max="2" width="16.33203125" bestFit="1" customWidth="1"/>
    <col min="5" max="5" width="14.83203125" bestFit="1" customWidth="1"/>
    <col min="6" max="6" width="16.33203125" bestFit="1" customWidth="1"/>
  </cols>
  <sheetData>
    <row r="1" spans="2:6" x14ac:dyDescent="0.2">
      <c r="B1" t="s">
        <v>14</v>
      </c>
      <c r="E1" t="s">
        <v>14</v>
      </c>
      <c r="F1" t="s">
        <v>35</v>
      </c>
    </row>
    <row r="2" spans="2:6" x14ac:dyDescent="0.2">
      <c r="B2" t="s">
        <v>35</v>
      </c>
      <c r="E2" t="s">
        <v>14</v>
      </c>
      <c r="F2" t="s">
        <v>18</v>
      </c>
    </row>
    <row r="3" spans="2:6" x14ac:dyDescent="0.2">
      <c r="E3" t="s">
        <v>14</v>
      </c>
      <c r="F3" t="s">
        <v>36</v>
      </c>
    </row>
    <row r="4" spans="2:6" x14ac:dyDescent="0.2">
      <c r="E4" t="s">
        <v>14</v>
      </c>
      <c r="F4" t="s">
        <v>37</v>
      </c>
    </row>
    <row r="5" spans="2:6" x14ac:dyDescent="0.2">
      <c r="E5" t="s">
        <v>35</v>
      </c>
      <c r="F5" t="s">
        <v>18</v>
      </c>
    </row>
    <row r="6" spans="2:6" x14ac:dyDescent="0.2">
      <c r="E6" t="s">
        <v>35</v>
      </c>
      <c r="F6" t="s">
        <v>36</v>
      </c>
    </row>
    <row r="7" spans="2:6" x14ac:dyDescent="0.2">
      <c r="E7" t="s">
        <v>35</v>
      </c>
      <c r="F7" t="s">
        <v>37</v>
      </c>
    </row>
    <row r="8" spans="2:6" x14ac:dyDescent="0.2">
      <c r="E8" t="s">
        <v>18</v>
      </c>
      <c r="F8" t="s">
        <v>36</v>
      </c>
    </row>
    <row r="9" spans="2:6" x14ac:dyDescent="0.2">
      <c r="E9" t="s">
        <v>18</v>
      </c>
      <c r="F9" t="s">
        <v>37</v>
      </c>
    </row>
    <row r="10" spans="2:6" x14ac:dyDescent="0.2">
      <c r="E10" t="s">
        <v>36</v>
      </c>
      <c r="F10" t="s">
        <v>37</v>
      </c>
    </row>
    <row r="11" spans="2:6" x14ac:dyDescent="0.2">
      <c r="E1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Musah, Anwar</dc:creator>
  <cp:keywords/>
  <dc:description/>
  <cp:lastModifiedBy>Benedikt Pilgram</cp:lastModifiedBy>
  <cp:revision/>
  <dcterms:created xsi:type="dcterms:W3CDTF">2023-10-23T23:05:48Z</dcterms:created>
  <dcterms:modified xsi:type="dcterms:W3CDTF">2025-07-29T19:16:39Z</dcterms:modified>
  <cp:category/>
  <cp:contentStatus/>
</cp:coreProperties>
</file>