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\Desktop\CABINET\projects\2020\LIQUID\client\"/>
    </mc:Choice>
  </mc:AlternateContent>
  <bookViews>
    <workbookView xWindow="0" yWindow="0" windowWidth="20490" windowHeight="7755" firstSheet="10" activeTab="13"/>
  </bookViews>
  <sheets>
    <sheet name="Amani court tassia" sheetId="19" r:id="rId1"/>
    <sheet name="marianist limuru" sheetId="18" r:id="rId2"/>
    <sheet name="real  people lavington" sheetId="17" r:id="rId3"/>
    <sheet name="CITAM CLAY CITY" sheetId="15" r:id="rId4"/>
    <sheet name="KNTC-INDUSTRIAL AREA" sheetId="13" r:id="rId5"/>
    <sheet name="fastech maringo estate" sheetId="14" r:id="rId6"/>
    <sheet name="KMTC KARURI" sheetId="12" r:id="rId7"/>
    <sheet name="YALLOW GODDOWN 13" sheetId="6" r:id="rId8"/>
    <sheet name="NAIVAS KANGEMI" sheetId="5" r:id="rId9"/>
    <sheet name="NHIF KANGEMI" sheetId="7" r:id="rId10"/>
    <sheet name="EQUITY KANGEMI" sheetId="8" r:id="rId11"/>
    <sheet name="WORKIFY AFRICA" sheetId="9" r:id="rId12"/>
    <sheet name="BREAKDOWN" sheetId="3" r:id="rId13"/>
    <sheet name="SUMMARY QUOTATION OCTOBER 2020" sheetId="21" r:id="rId14"/>
  </sheets>
  <externalReferences>
    <externalReference r:id="rId15"/>
    <externalReference r:id="rId16"/>
  </externalReferences>
  <definedNames>
    <definedName name="_xlnm.Print_Area" localSheetId="10">'EQUITY KANGEMI'!$A$7:$G$93</definedName>
    <definedName name="_xlnm.Print_Area" localSheetId="8">'NAIVAS KANGEMI'!$A$7:$G$93</definedName>
    <definedName name="_xlnm.Print_Area" localSheetId="9">'NHIF KANGEMI'!$A$7:$G$93</definedName>
    <definedName name="_xlnm.Print_Area" localSheetId="13">'SUMMARY QUOTATION OCTOBER 2020'!$A$3:$G$89</definedName>
    <definedName name="_xlnm.Print_Area" localSheetId="11">'WORKIFY AFRICA'!$A$7:$G$93</definedName>
    <definedName name="_xlnm.Print_Area" localSheetId="7">'YALLOW GODDOWN 13'!$A$7:$G$93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3" i="21" l="1"/>
  <c r="G83" i="21" s="1"/>
  <c r="E7" i="21"/>
  <c r="E8" i="21"/>
  <c r="E9" i="21"/>
  <c r="E10" i="21"/>
  <c r="G10" i="21" s="1"/>
  <c r="E11" i="21"/>
  <c r="E12" i="21"/>
  <c r="E13" i="21"/>
  <c r="G13" i="21" s="1"/>
  <c r="E14" i="21"/>
  <c r="G14" i="21" s="1"/>
  <c r="E15" i="21"/>
  <c r="E16" i="21"/>
  <c r="E17" i="21"/>
  <c r="G17" i="21" s="1"/>
  <c r="E18" i="21"/>
  <c r="G18" i="21" s="1"/>
  <c r="E19" i="21"/>
  <c r="E20" i="21"/>
  <c r="E21" i="21"/>
  <c r="E22" i="21"/>
  <c r="G22" i="21" s="1"/>
  <c r="E23" i="21"/>
  <c r="E24" i="21"/>
  <c r="E25" i="21"/>
  <c r="E27" i="21"/>
  <c r="E28" i="21"/>
  <c r="E29" i="21"/>
  <c r="G29" i="21" s="1"/>
  <c r="E30" i="21"/>
  <c r="G30" i="21" s="1"/>
  <c r="E31" i="21"/>
  <c r="E32" i="21"/>
  <c r="E33" i="21"/>
  <c r="G33" i="21" s="1"/>
  <c r="E35" i="21"/>
  <c r="E36" i="21"/>
  <c r="E37" i="21"/>
  <c r="G37" i="21" s="1"/>
  <c r="E38" i="21"/>
  <c r="G38" i="21" s="1"/>
  <c r="E39" i="21"/>
  <c r="E40" i="21"/>
  <c r="E42" i="21"/>
  <c r="G42" i="21" s="1"/>
  <c r="E43" i="21"/>
  <c r="E44" i="21"/>
  <c r="E45" i="21"/>
  <c r="G45" i="21" s="1"/>
  <c r="E46" i="21"/>
  <c r="G46" i="21" s="1"/>
  <c r="E47" i="21"/>
  <c r="E48" i="21"/>
  <c r="E49" i="21"/>
  <c r="G49" i="21" s="1"/>
  <c r="E50" i="21"/>
  <c r="G50" i="21" s="1"/>
  <c r="E52" i="21"/>
  <c r="E53" i="21"/>
  <c r="E54" i="21"/>
  <c r="G54" i="21" s="1"/>
  <c r="E56" i="21"/>
  <c r="E57" i="21"/>
  <c r="G57" i="21" s="1"/>
  <c r="E58" i="21"/>
  <c r="G58" i="21" s="1"/>
  <c r="E60" i="21"/>
  <c r="G60" i="21" s="1"/>
  <c r="E61" i="21"/>
  <c r="G61" i="21" s="1"/>
  <c r="E63" i="21"/>
  <c r="E64" i="21"/>
  <c r="E66" i="21"/>
  <c r="G66" i="21" s="1"/>
  <c r="E68" i="21"/>
  <c r="E69" i="21"/>
  <c r="G69" i="21" s="1"/>
  <c r="E70" i="21"/>
  <c r="G70" i="21" s="1"/>
  <c r="E71" i="21"/>
  <c r="E72" i="21"/>
  <c r="E73" i="21"/>
  <c r="G73" i="21" s="1"/>
  <c r="E75" i="21"/>
  <c r="E76" i="21"/>
  <c r="E78" i="21"/>
  <c r="G78" i="21" s="1"/>
  <c r="E79" i="21"/>
  <c r="E80" i="21"/>
  <c r="E81" i="21"/>
  <c r="G81" i="21" s="1"/>
  <c r="E82" i="21"/>
  <c r="G82" i="21" s="1"/>
  <c r="E84" i="21"/>
  <c r="E85" i="21"/>
  <c r="G85" i="21" s="1"/>
  <c r="E6" i="21"/>
  <c r="G6" i="21" s="1"/>
  <c r="G84" i="21"/>
  <c r="G80" i="21"/>
  <c r="G76" i="21"/>
  <c r="G75" i="21"/>
  <c r="G72" i="21"/>
  <c r="G71" i="21"/>
  <c r="G68" i="21"/>
  <c r="G63" i="21"/>
  <c r="G56" i="21"/>
  <c r="G53" i="21"/>
  <c r="G52" i="21"/>
  <c r="G48" i="21"/>
  <c r="G47" i="21"/>
  <c r="G44" i="21"/>
  <c r="G43" i="21"/>
  <c r="G40" i="21"/>
  <c r="G39" i="21"/>
  <c r="G36" i="21"/>
  <c r="G35" i="21"/>
  <c r="G32" i="21"/>
  <c r="G31" i="21"/>
  <c r="G28" i="21"/>
  <c r="G27" i="21"/>
  <c r="G25" i="21"/>
  <c r="G24" i="21"/>
  <c r="G23" i="21"/>
  <c r="G21" i="21"/>
  <c r="G20" i="21"/>
  <c r="G19" i="21"/>
  <c r="G16" i="21"/>
  <c r="G15" i="21"/>
  <c r="G12" i="21"/>
  <c r="G11" i="21"/>
  <c r="G9" i="21"/>
  <c r="G8" i="21"/>
  <c r="G7" i="21"/>
  <c r="E85" i="8"/>
  <c r="E85" i="7"/>
  <c r="E85" i="5"/>
  <c r="E84" i="12"/>
  <c r="E85" i="14"/>
  <c r="E85" i="6"/>
  <c r="E85" i="18"/>
  <c r="E83" i="17"/>
  <c r="E85" i="15"/>
  <c r="E84" i="19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D16" i="3"/>
  <c r="E16" i="3"/>
  <c r="F16" i="3"/>
  <c r="H16" i="3"/>
  <c r="I16" i="3"/>
  <c r="G79" i="21" l="1"/>
  <c r="G86" i="21" s="1"/>
  <c r="G87" i="21" l="1"/>
  <c r="G88" i="21" s="1"/>
  <c r="G11" i="3" l="1"/>
  <c r="G16" i="3" s="1"/>
  <c r="I83" i="15" l="1"/>
  <c r="G88" i="12" l="1"/>
  <c r="G87" i="12"/>
  <c r="G86" i="12"/>
  <c r="G85" i="12"/>
  <c r="G84" i="12"/>
  <c r="E82" i="12"/>
  <c r="G82" i="12" s="1"/>
  <c r="G81" i="12"/>
  <c r="G79" i="12"/>
  <c r="G78" i="12"/>
  <c r="G76" i="12"/>
  <c r="G75" i="12"/>
  <c r="G74" i="12"/>
  <c r="G73" i="12"/>
  <c r="G72" i="12"/>
  <c r="G71" i="12"/>
  <c r="G69" i="12"/>
  <c r="G66" i="12"/>
  <c r="G64" i="12"/>
  <c r="G63" i="12"/>
  <c r="G61" i="12"/>
  <c r="G60" i="12"/>
  <c r="G59" i="12"/>
  <c r="G57" i="12"/>
  <c r="G56" i="12"/>
  <c r="G55" i="12"/>
  <c r="G53" i="12"/>
  <c r="G52" i="12"/>
  <c r="G51" i="12"/>
  <c r="G50" i="12"/>
  <c r="G49" i="12"/>
  <c r="G48" i="12"/>
  <c r="G47" i="12"/>
  <c r="G46" i="12"/>
  <c r="G45" i="12"/>
  <c r="G43" i="12"/>
  <c r="G42" i="12"/>
  <c r="G41" i="12"/>
  <c r="G40" i="12"/>
  <c r="G39" i="12"/>
  <c r="G38" i="12"/>
  <c r="G36" i="12"/>
  <c r="G35" i="12"/>
  <c r="E35" i="12"/>
  <c r="G34" i="12"/>
  <c r="G33" i="12"/>
  <c r="G32" i="12"/>
  <c r="G31" i="12"/>
  <c r="G30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9" i="13"/>
  <c r="G88" i="13"/>
  <c r="G87" i="13"/>
  <c r="G86" i="13"/>
  <c r="G85" i="13"/>
  <c r="G84" i="13"/>
  <c r="G83" i="13"/>
  <c r="G82" i="13"/>
  <c r="G80" i="13"/>
  <c r="G79" i="13"/>
  <c r="G77" i="13"/>
  <c r="G76" i="13"/>
  <c r="G75" i="13"/>
  <c r="G74" i="13"/>
  <c r="G73" i="13"/>
  <c r="G72" i="13"/>
  <c r="G70" i="13"/>
  <c r="G67" i="13"/>
  <c r="G65" i="13"/>
  <c r="G64" i="13"/>
  <c r="G62" i="13"/>
  <c r="G61" i="13"/>
  <c r="G60" i="13"/>
  <c r="G58" i="13"/>
  <c r="G57" i="13"/>
  <c r="G56" i="13"/>
  <c r="G54" i="13"/>
  <c r="G53" i="13"/>
  <c r="G52" i="13"/>
  <c r="G51" i="13"/>
  <c r="G50" i="13"/>
  <c r="G49" i="13"/>
  <c r="G48" i="13"/>
  <c r="G47" i="13"/>
  <c r="G46" i="13"/>
  <c r="G44" i="13"/>
  <c r="G43" i="13"/>
  <c r="G42" i="13"/>
  <c r="G41" i="13"/>
  <c r="G40" i="13"/>
  <c r="G39" i="13"/>
  <c r="G37" i="13"/>
  <c r="E36" i="13"/>
  <c r="G36" i="13" s="1"/>
  <c r="G35" i="13"/>
  <c r="G34" i="13"/>
  <c r="G33" i="13"/>
  <c r="G32" i="13"/>
  <c r="G31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89" i="14"/>
  <c r="G88" i="14"/>
  <c r="G87" i="14"/>
  <c r="G86" i="14"/>
  <c r="G85" i="14"/>
  <c r="E83" i="14"/>
  <c r="E84" i="14" s="1"/>
  <c r="G84" i="14" s="1"/>
  <c r="G82" i="14"/>
  <c r="G80" i="14"/>
  <c r="G79" i="14"/>
  <c r="G77" i="14"/>
  <c r="G76" i="14"/>
  <c r="G75" i="14"/>
  <c r="G74" i="14"/>
  <c r="G73" i="14"/>
  <c r="G72" i="14"/>
  <c r="G70" i="14"/>
  <c r="G67" i="14"/>
  <c r="G65" i="14"/>
  <c r="G64" i="14"/>
  <c r="G62" i="14"/>
  <c r="G61" i="14"/>
  <c r="G60" i="14"/>
  <c r="G58" i="14"/>
  <c r="G57" i="14"/>
  <c r="G56" i="14"/>
  <c r="G54" i="14"/>
  <c r="G53" i="14"/>
  <c r="G52" i="14"/>
  <c r="G51" i="14"/>
  <c r="G50" i="14"/>
  <c r="G49" i="14"/>
  <c r="G48" i="14"/>
  <c r="G47" i="14"/>
  <c r="G46" i="14"/>
  <c r="G44" i="14"/>
  <c r="G43" i="14"/>
  <c r="G42" i="14"/>
  <c r="G41" i="14"/>
  <c r="G40" i="14"/>
  <c r="G39" i="14"/>
  <c r="G37" i="14"/>
  <c r="G36" i="14"/>
  <c r="E36" i="14"/>
  <c r="G35" i="14"/>
  <c r="G34" i="14"/>
  <c r="G33" i="14"/>
  <c r="G32" i="14"/>
  <c r="G31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89" i="15"/>
  <c r="G88" i="15"/>
  <c r="G87" i="15"/>
  <c r="G86" i="15"/>
  <c r="G85" i="15"/>
  <c r="E84" i="15"/>
  <c r="G84" i="15" s="1"/>
  <c r="G83" i="15"/>
  <c r="G82" i="15"/>
  <c r="G80" i="15"/>
  <c r="G79" i="15"/>
  <c r="G77" i="15"/>
  <c r="G76" i="15"/>
  <c r="G75" i="15"/>
  <c r="G74" i="15"/>
  <c r="G73" i="15"/>
  <c r="G72" i="15"/>
  <c r="G70" i="15"/>
  <c r="G67" i="15"/>
  <c r="G65" i="15"/>
  <c r="G64" i="15"/>
  <c r="G62" i="15"/>
  <c r="G61" i="15"/>
  <c r="G60" i="15"/>
  <c r="G58" i="15"/>
  <c r="G57" i="15"/>
  <c r="G56" i="15"/>
  <c r="G54" i="15"/>
  <c r="G53" i="15"/>
  <c r="G52" i="15"/>
  <c r="G51" i="15"/>
  <c r="G50" i="15"/>
  <c r="G49" i="15"/>
  <c r="G48" i="15"/>
  <c r="G47" i="15"/>
  <c r="G46" i="15"/>
  <c r="G44" i="15"/>
  <c r="G43" i="15"/>
  <c r="G42" i="15"/>
  <c r="G41" i="15"/>
  <c r="G40" i="15"/>
  <c r="G39" i="15"/>
  <c r="G37" i="15"/>
  <c r="E36" i="15"/>
  <c r="G36" i="15" s="1"/>
  <c r="G35" i="15"/>
  <c r="G34" i="15"/>
  <c r="G33" i="15"/>
  <c r="G32" i="15"/>
  <c r="G31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E4" i="15"/>
  <c r="G90" i="13" l="1"/>
  <c r="G91" i="13" s="1"/>
  <c r="G92" i="13" s="1"/>
  <c r="G89" i="12"/>
  <c r="E83" i="12"/>
  <c r="G83" i="12" s="1"/>
  <c r="G83" i="14"/>
  <c r="G90" i="14" s="1"/>
  <c r="G90" i="15"/>
  <c r="G90" i="12" l="1"/>
  <c r="G91" i="12" s="1"/>
  <c r="G91" i="14"/>
  <c r="G92" i="14" s="1"/>
  <c r="G91" i="15"/>
  <c r="G92" i="15" s="1"/>
  <c r="G87" i="17" l="1"/>
  <c r="G86" i="17"/>
  <c r="G85" i="17"/>
  <c r="G84" i="17"/>
  <c r="G83" i="17"/>
  <c r="E81" i="17"/>
  <c r="E82" i="17" s="1"/>
  <c r="G82" i="17" s="1"/>
  <c r="G80" i="17"/>
  <c r="G78" i="17"/>
  <c r="G77" i="17"/>
  <c r="G75" i="17"/>
  <c r="G74" i="17"/>
  <c r="G73" i="17"/>
  <c r="G72" i="17"/>
  <c r="G71" i="17"/>
  <c r="G70" i="17"/>
  <c r="G68" i="17"/>
  <c r="G65" i="17"/>
  <c r="G63" i="17"/>
  <c r="G62" i="17"/>
  <c r="G60" i="17"/>
  <c r="G59" i="17"/>
  <c r="G58" i="17"/>
  <c r="G56" i="17"/>
  <c r="G55" i="17"/>
  <c r="G54" i="17"/>
  <c r="G52" i="17"/>
  <c r="G51" i="17"/>
  <c r="G50" i="17"/>
  <c r="G49" i="17"/>
  <c r="G48" i="17"/>
  <c r="G47" i="17"/>
  <c r="G46" i="17"/>
  <c r="G45" i="17"/>
  <c r="G44" i="17"/>
  <c r="G42" i="17"/>
  <c r="G41" i="17"/>
  <c r="G40" i="17"/>
  <c r="G39" i="17"/>
  <c r="G38" i="17"/>
  <c r="G37" i="17"/>
  <c r="G35" i="17"/>
  <c r="E34" i="17"/>
  <c r="G34" i="17" s="1"/>
  <c r="G33" i="17"/>
  <c r="G32" i="17"/>
  <c r="G31" i="17"/>
  <c r="G30" i="17"/>
  <c r="G29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89" i="18"/>
  <c r="G88" i="18"/>
  <c r="G87" i="18"/>
  <c r="G86" i="18"/>
  <c r="G85" i="18"/>
  <c r="G84" i="18"/>
  <c r="G83" i="18"/>
  <c r="G82" i="18"/>
  <c r="G80" i="18"/>
  <c r="G79" i="18"/>
  <c r="G77" i="18"/>
  <c r="G76" i="18"/>
  <c r="G75" i="18"/>
  <c r="G74" i="18"/>
  <c r="G73" i="18"/>
  <c r="G72" i="18"/>
  <c r="G70" i="18"/>
  <c r="G67" i="18"/>
  <c r="G65" i="18"/>
  <c r="G64" i="18"/>
  <c r="G62" i="18"/>
  <c r="G61" i="18"/>
  <c r="G60" i="18"/>
  <c r="G58" i="18"/>
  <c r="G57" i="18"/>
  <c r="G56" i="18"/>
  <c r="G54" i="18"/>
  <c r="G53" i="18"/>
  <c r="G52" i="18"/>
  <c r="G51" i="18"/>
  <c r="G50" i="18"/>
  <c r="G49" i="18"/>
  <c r="G48" i="18"/>
  <c r="G47" i="18"/>
  <c r="G46" i="18"/>
  <c r="G44" i="18"/>
  <c r="G43" i="18"/>
  <c r="G42" i="18"/>
  <c r="G41" i="18"/>
  <c r="G40" i="18"/>
  <c r="G39" i="18"/>
  <c r="G37" i="18"/>
  <c r="G36" i="18"/>
  <c r="E36" i="18"/>
  <c r="G35" i="18"/>
  <c r="G34" i="18"/>
  <c r="G33" i="18"/>
  <c r="G32" i="18"/>
  <c r="G31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88" i="19"/>
  <c r="G87" i="19"/>
  <c r="G86" i="19"/>
  <c r="G85" i="19"/>
  <c r="G84" i="19"/>
  <c r="G83" i="19"/>
  <c r="G82" i="19"/>
  <c r="G81" i="19"/>
  <c r="G79" i="19"/>
  <c r="G78" i="19"/>
  <c r="G76" i="19"/>
  <c r="G75" i="19"/>
  <c r="G74" i="19"/>
  <c r="G73" i="19"/>
  <c r="G72" i="19"/>
  <c r="G71" i="19"/>
  <c r="G69" i="19"/>
  <c r="G66" i="19"/>
  <c r="G64" i="19"/>
  <c r="G63" i="19"/>
  <c r="G61" i="19"/>
  <c r="G60" i="19"/>
  <c r="G59" i="19"/>
  <c r="G57" i="19"/>
  <c r="G56" i="19"/>
  <c r="G55" i="19"/>
  <c r="G53" i="19"/>
  <c r="G52" i="19"/>
  <c r="G51" i="19"/>
  <c r="G50" i="19"/>
  <c r="G49" i="19"/>
  <c r="G48" i="19"/>
  <c r="G47" i="19"/>
  <c r="G46" i="19"/>
  <c r="G45" i="19"/>
  <c r="G43" i="19"/>
  <c r="G42" i="19"/>
  <c r="G41" i="19"/>
  <c r="G40" i="19"/>
  <c r="G39" i="19"/>
  <c r="G38" i="19"/>
  <c r="G36" i="19"/>
  <c r="E35" i="19"/>
  <c r="G35" i="19" s="1"/>
  <c r="G34" i="19"/>
  <c r="G33" i="19"/>
  <c r="G32" i="19"/>
  <c r="G31" i="19"/>
  <c r="G30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9" i="19" l="1"/>
  <c r="G90" i="18"/>
  <c r="G91" i="18" s="1"/>
  <c r="G92" i="18" s="1"/>
  <c r="G81" i="17"/>
  <c r="G88" i="17" s="1"/>
  <c r="G90" i="19" l="1"/>
  <c r="G89" i="17"/>
  <c r="G90" i="17" s="1"/>
  <c r="G91" i="19" l="1"/>
  <c r="E82" i="9"/>
  <c r="G89" i="9"/>
  <c r="G88" i="9"/>
  <c r="G87" i="9"/>
  <c r="G86" i="9"/>
  <c r="G85" i="9"/>
  <c r="E83" i="9"/>
  <c r="E84" i="9" s="1"/>
  <c r="G84" i="9" s="1"/>
  <c r="G82" i="9"/>
  <c r="G80" i="9"/>
  <c r="G79" i="9"/>
  <c r="G77" i="9"/>
  <c r="G76" i="9"/>
  <c r="G75" i="9"/>
  <c r="G74" i="9"/>
  <c r="G73" i="9"/>
  <c r="G72" i="9"/>
  <c r="G70" i="9"/>
  <c r="G67" i="9"/>
  <c r="G65" i="9"/>
  <c r="G64" i="9"/>
  <c r="G62" i="9"/>
  <c r="G61" i="9"/>
  <c r="G60" i="9"/>
  <c r="G58" i="9"/>
  <c r="G57" i="9"/>
  <c r="G56" i="9"/>
  <c r="G54" i="9"/>
  <c r="G53" i="9"/>
  <c r="G52" i="9"/>
  <c r="G51" i="9"/>
  <c r="G50" i="9"/>
  <c r="G49" i="9"/>
  <c r="G48" i="9"/>
  <c r="G47" i="9"/>
  <c r="G46" i="9"/>
  <c r="G44" i="9"/>
  <c r="G43" i="9"/>
  <c r="G42" i="9"/>
  <c r="G41" i="9"/>
  <c r="G40" i="9"/>
  <c r="G39" i="9"/>
  <c r="G37" i="9"/>
  <c r="G35" i="9"/>
  <c r="G34" i="9"/>
  <c r="G33" i="9"/>
  <c r="G32" i="9"/>
  <c r="G31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89" i="8"/>
  <c r="G88" i="8"/>
  <c r="G87" i="8"/>
  <c r="G86" i="8"/>
  <c r="G85" i="8"/>
  <c r="E83" i="8"/>
  <c r="E84" i="8" s="1"/>
  <c r="G84" i="8" s="1"/>
  <c r="G82" i="8"/>
  <c r="G80" i="8"/>
  <c r="G79" i="8"/>
  <c r="G77" i="8"/>
  <c r="G76" i="8"/>
  <c r="G75" i="8"/>
  <c r="G74" i="8"/>
  <c r="G73" i="8"/>
  <c r="G72" i="8"/>
  <c r="G70" i="8"/>
  <c r="G67" i="8"/>
  <c r="G65" i="8"/>
  <c r="G64" i="8"/>
  <c r="G62" i="8"/>
  <c r="G61" i="8"/>
  <c r="G60" i="8"/>
  <c r="G58" i="8"/>
  <c r="G57" i="8"/>
  <c r="G56" i="8"/>
  <c r="G54" i="8"/>
  <c r="G53" i="8"/>
  <c r="G52" i="8"/>
  <c r="G51" i="8"/>
  <c r="G50" i="8"/>
  <c r="G49" i="8"/>
  <c r="G48" i="8"/>
  <c r="G47" i="8"/>
  <c r="G46" i="8"/>
  <c r="G44" i="8"/>
  <c r="G43" i="8"/>
  <c r="G42" i="8"/>
  <c r="G41" i="8"/>
  <c r="G40" i="8"/>
  <c r="G39" i="8"/>
  <c r="G37" i="8"/>
  <c r="G35" i="8"/>
  <c r="G34" i="8"/>
  <c r="G33" i="8"/>
  <c r="G32" i="8"/>
  <c r="G31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E82" i="5"/>
  <c r="E84" i="6"/>
  <c r="E83" i="6"/>
  <c r="G83" i="9" l="1"/>
  <c r="G83" i="8"/>
  <c r="G89" i="7" l="1"/>
  <c r="G88" i="7"/>
  <c r="G87" i="7"/>
  <c r="G86" i="7"/>
  <c r="G85" i="7"/>
  <c r="E84" i="7"/>
  <c r="G84" i="7" s="1"/>
  <c r="G82" i="7"/>
  <c r="G80" i="7"/>
  <c r="G79" i="7"/>
  <c r="G77" i="7"/>
  <c r="G76" i="7"/>
  <c r="G75" i="7"/>
  <c r="G74" i="7"/>
  <c r="G73" i="7"/>
  <c r="G72" i="7"/>
  <c r="G70" i="7"/>
  <c r="G67" i="7"/>
  <c r="G65" i="7"/>
  <c r="G64" i="7"/>
  <c r="G62" i="7"/>
  <c r="G61" i="7"/>
  <c r="G60" i="7"/>
  <c r="G58" i="7"/>
  <c r="G57" i="7"/>
  <c r="G56" i="7"/>
  <c r="G54" i="7"/>
  <c r="G53" i="7"/>
  <c r="G52" i="7"/>
  <c r="G51" i="7"/>
  <c r="G50" i="7"/>
  <c r="G49" i="7"/>
  <c r="G48" i="7"/>
  <c r="G47" i="7"/>
  <c r="G46" i="7"/>
  <c r="G44" i="7"/>
  <c r="G43" i="7"/>
  <c r="G42" i="7"/>
  <c r="G41" i="7"/>
  <c r="G40" i="7"/>
  <c r="G39" i="7"/>
  <c r="G37" i="7"/>
  <c r="G35" i="7"/>
  <c r="G34" i="7"/>
  <c r="G33" i="7"/>
  <c r="G32" i="7"/>
  <c r="G31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E83" i="5"/>
  <c r="E84" i="5" s="1"/>
  <c r="G84" i="5" s="1"/>
  <c r="G89" i="6"/>
  <c r="G88" i="6"/>
  <c r="G87" i="6"/>
  <c r="G86" i="6"/>
  <c r="G85" i="6"/>
  <c r="G84" i="6"/>
  <c r="G83" i="6"/>
  <c r="G82" i="6"/>
  <c r="G80" i="6"/>
  <c r="G79" i="6"/>
  <c r="G77" i="6"/>
  <c r="G76" i="6"/>
  <c r="G75" i="6"/>
  <c r="G74" i="6"/>
  <c r="G73" i="6"/>
  <c r="G72" i="6"/>
  <c r="G70" i="6"/>
  <c r="G67" i="6"/>
  <c r="G65" i="6"/>
  <c r="G64" i="6"/>
  <c r="G62" i="6"/>
  <c r="G61" i="6"/>
  <c r="G60" i="6"/>
  <c r="G58" i="6"/>
  <c r="G57" i="6"/>
  <c r="G56" i="6"/>
  <c r="G54" i="6"/>
  <c r="G53" i="6"/>
  <c r="G52" i="6"/>
  <c r="G51" i="6"/>
  <c r="G50" i="6"/>
  <c r="G49" i="6"/>
  <c r="G48" i="6"/>
  <c r="G47" i="6"/>
  <c r="G46" i="6"/>
  <c r="G44" i="6"/>
  <c r="G43" i="6"/>
  <c r="G42" i="6"/>
  <c r="G41" i="6"/>
  <c r="G40" i="6"/>
  <c r="G39" i="6"/>
  <c r="G37" i="6"/>
  <c r="G35" i="6"/>
  <c r="G34" i="6"/>
  <c r="G33" i="6"/>
  <c r="G32" i="6"/>
  <c r="G31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89" i="5"/>
  <c r="G88" i="5"/>
  <c r="G87" i="5"/>
  <c r="G86" i="5"/>
  <c r="G85" i="5"/>
  <c r="G82" i="5"/>
  <c r="G80" i="5"/>
  <c r="G79" i="5"/>
  <c r="G77" i="5"/>
  <c r="G76" i="5"/>
  <c r="G75" i="5"/>
  <c r="G74" i="5"/>
  <c r="G73" i="5"/>
  <c r="G72" i="5"/>
  <c r="G70" i="5"/>
  <c r="G67" i="5"/>
  <c r="G65" i="5"/>
  <c r="G64" i="5"/>
  <c r="G62" i="5"/>
  <c r="G61" i="5"/>
  <c r="G60" i="5"/>
  <c r="G58" i="5"/>
  <c r="G57" i="5"/>
  <c r="G56" i="5"/>
  <c r="G54" i="5"/>
  <c r="G53" i="5"/>
  <c r="G52" i="5"/>
  <c r="G51" i="5"/>
  <c r="G50" i="5"/>
  <c r="G49" i="5"/>
  <c r="G48" i="5"/>
  <c r="G47" i="5"/>
  <c r="G46" i="5"/>
  <c r="G44" i="5"/>
  <c r="G43" i="5"/>
  <c r="G42" i="5"/>
  <c r="G41" i="5"/>
  <c r="G40" i="5"/>
  <c r="G39" i="5"/>
  <c r="G37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83" i="5" l="1"/>
  <c r="G83" i="7"/>
  <c r="E36" i="9" l="1"/>
  <c r="G36" i="9" s="1"/>
  <c r="G90" i="9" s="1"/>
  <c r="E36" i="8"/>
  <c r="G36" i="8" s="1"/>
  <c r="G90" i="8" s="1"/>
  <c r="G91" i="8" s="1"/>
  <c r="G92" i="8" s="1"/>
  <c r="E36" i="6"/>
  <c r="G36" i="6" s="1"/>
  <c r="G90" i="6" s="1"/>
  <c r="E36" i="5"/>
  <c r="G36" i="5" s="1"/>
  <c r="G90" i="5" s="1"/>
  <c r="E36" i="7"/>
  <c r="G36" i="7" s="1"/>
  <c r="G91" i="5" l="1"/>
  <c r="G92" i="5" s="1"/>
  <c r="G91" i="9"/>
  <c r="G92" i="9" s="1"/>
  <c r="G90" i="7"/>
  <c r="G91" i="6"/>
  <c r="G92" i="6" l="1"/>
  <c r="G91" i="7"/>
  <c r="G92" i="7" l="1"/>
</calcChain>
</file>

<file path=xl/sharedStrings.xml><?xml version="1.0" encoding="utf-8"?>
<sst xmlns="http://schemas.openxmlformats.org/spreadsheetml/2006/main" count="2437" uniqueCount="182">
  <si>
    <t>Part 1</t>
  </si>
  <si>
    <t>Civil Works Material Supply</t>
  </si>
  <si>
    <t>m</t>
  </si>
  <si>
    <t>Supply of Flex [0.5m of hole]</t>
  </si>
  <si>
    <t xml:space="preserve">Supply Warning Tape </t>
  </si>
  <si>
    <t>Subtotal</t>
  </si>
  <si>
    <t>Part 2</t>
  </si>
  <si>
    <t xml:space="preserve"> Civil Works Services</t>
  </si>
  <si>
    <t>site</t>
  </si>
  <si>
    <t>Route Cleaning and Inspection of Ducts</t>
  </si>
  <si>
    <t>nb</t>
  </si>
  <si>
    <t>Core Drilling</t>
  </si>
  <si>
    <t>Part 3</t>
  </si>
  <si>
    <t>Excavation &amp; Backfilling  for Trench</t>
  </si>
  <si>
    <t>Part 4</t>
  </si>
  <si>
    <t>Installation of  HPDE , PVC &amp; Steel Pipe/Physical distance</t>
  </si>
  <si>
    <t>Sub Total</t>
  </si>
  <si>
    <t>Part 5</t>
  </si>
  <si>
    <t>Crossing of Culverts</t>
  </si>
  <si>
    <t>Supply of HD PVC Pipe for River Crossing</t>
  </si>
  <si>
    <t>Part 6</t>
  </si>
  <si>
    <t xml:space="preserve">Installation of OF Cable </t>
  </si>
  <si>
    <t>Installation of FOC (By pulling)</t>
  </si>
  <si>
    <t xml:space="preserve"> </t>
  </si>
  <si>
    <t>Part 7</t>
  </si>
  <si>
    <t>Rehabilitation of OFC ducts</t>
  </si>
  <si>
    <t>Part 8</t>
  </si>
  <si>
    <t xml:space="preserve"> Laying warning tape underground</t>
  </si>
  <si>
    <t>Part9</t>
  </si>
  <si>
    <t>Construction of Manholes and Handholes</t>
  </si>
  <si>
    <t>pcs</t>
  </si>
  <si>
    <t>Part 10</t>
  </si>
  <si>
    <t xml:space="preserve"> Optical Fiber Cable Protection </t>
  </si>
  <si>
    <t>Part 11</t>
  </si>
  <si>
    <t>Fiber Optic Cable Splicing, Testing &amp; Documentation</t>
  </si>
  <si>
    <t>core</t>
  </si>
  <si>
    <t>km</t>
  </si>
  <si>
    <t>Part 12</t>
  </si>
  <si>
    <t>Power Installation</t>
  </si>
  <si>
    <t>Part 13</t>
  </si>
  <si>
    <t>Supply of Manhole Cover JF6 Footway</t>
  </si>
  <si>
    <t>DESCRIPTION</t>
  </si>
  <si>
    <t>UNIT</t>
  </si>
  <si>
    <t>QTY</t>
  </si>
  <si>
    <t>S.NO</t>
  </si>
  <si>
    <t>Administrative Cost (RoW Acquisition Services)</t>
  </si>
  <si>
    <t>Breaking and Sealing of Manhole</t>
  </si>
  <si>
    <t xml:space="preserve">Laying PVC  Pipe (OD= 4 inch) </t>
  </si>
  <si>
    <t xml:space="preserve">Field Detailed Survey &amp; Detailed Design </t>
  </si>
  <si>
    <t>Preparatory Works and As-Built Documents</t>
  </si>
  <si>
    <t>Supply PVC Pipe (OD= 4 inch) for Road Crossing (6MTRS)</t>
  </si>
  <si>
    <t>Supply Steel Pipe (OD= 4 inch) for Road Crossing (6MTRS)</t>
  </si>
  <si>
    <t xml:space="preserve">Supply [&amp; Inspection]  1-WAY HDPE Pipe and Accessory materials </t>
  </si>
  <si>
    <t xml:space="preserve">Supply [&amp; Inspection]  2-WAY HDPE Pipe and Accessory materials </t>
  </si>
  <si>
    <t xml:space="preserve">Supply [&amp; Inspection]  4-WAY HDPE Pipe and Accessory materials </t>
  </si>
  <si>
    <t>Supply of HD PVC 1" Pipes for Protection on Walls (6MTRS)</t>
  </si>
  <si>
    <t>Supply of Steel Pipes for Protection on Walls (6MTRS)</t>
  </si>
  <si>
    <t>Normal Soil (D=1.2m,W= 0.3m)</t>
  </si>
  <si>
    <t>Concrete / Tarmac and Backfilling (Kshs 4500 per cubic meter)</t>
  </si>
  <si>
    <t>Slab and Reinstatement</t>
  </si>
  <si>
    <t>Micro Tunnelling</t>
  </si>
  <si>
    <t xml:space="preserve"> Installation of 1/  2 / 4-Way (Ways) of HDPE Pipe in trench</t>
  </si>
  <si>
    <t xml:space="preserve"> Installation of PVC Pipe on Wall</t>
  </si>
  <si>
    <t xml:space="preserve"> Installation of Steel Pipe on Wall</t>
  </si>
  <si>
    <t>Culvert/ Drainage/ Sewer Crossing</t>
  </si>
  <si>
    <t>River/ Bridge Crossing</t>
  </si>
  <si>
    <t>Rehabilitation of Ducts (Scour checks to mitigate against Soil Erosion)</t>
  </si>
  <si>
    <t>Laying Warning Tape underground</t>
  </si>
  <si>
    <t>Build Manhole and provide Cover (Cover is hard plastic filled with cement)</t>
  </si>
  <si>
    <t>Build Manhole with JF6 Footway Cover and Accessories</t>
  </si>
  <si>
    <t>Build Manhole with JF6 Carriageway Cover and Accessories</t>
  </si>
  <si>
    <t>Supply of Manhole Cover JF6 Carriage way</t>
  </si>
  <si>
    <t xml:space="preserve">Supply Handhole with Cover and Accessory </t>
  </si>
  <si>
    <t>Concrete Reinforcement -FOC Protection - HD PVC Pipe on Wall</t>
  </si>
  <si>
    <t>Concrete Reinforcement -FOC Protection - on Rock</t>
  </si>
  <si>
    <t>Splicing of Cable</t>
  </si>
  <si>
    <t>Testing and Commissioning of Cable</t>
  </si>
  <si>
    <t>Fibre Identification</t>
  </si>
  <si>
    <t>Mobilisation of Sites out of nearest Office Location from Site Distance Per Km</t>
  </si>
  <si>
    <t>Solid Rock</t>
  </si>
  <si>
    <t>Installation of 12U Cabinet</t>
  </si>
  <si>
    <t>Part 14</t>
  </si>
  <si>
    <t>Part 15</t>
  </si>
  <si>
    <t>SPLICED CORES</t>
  </si>
  <si>
    <t>NO.</t>
  </si>
  <si>
    <t>SITE NAME</t>
  </si>
  <si>
    <t>SITE LOCATION A</t>
  </si>
  <si>
    <t>SITE LOCATION B</t>
  </si>
  <si>
    <t>ENG RESPOSIBLE</t>
  </si>
  <si>
    <t>SWITCH</t>
  </si>
  <si>
    <t>MIKROTIK</t>
  </si>
  <si>
    <t>Installation of switch (Juniper/ME/BG)</t>
  </si>
  <si>
    <t>Installation of switch (MikroTik)</t>
  </si>
  <si>
    <t xml:space="preserve"> BREAKING &amp; SEALING OF MANHOLE </t>
  </si>
  <si>
    <t>MH SPLICED</t>
  </si>
  <si>
    <t>DATE:</t>
  </si>
  <si>
    <t>RATE (KSH)</t>
  </si>
  <si>
    <t>TOTAL</t>
  </si>
  <si>
    <t>Supply of Approved Wooden Pole (8m 5/6")</t>
  </si>
  <si>
    <t>Supply of  Approved Wooden Pole (10m 6/7")</t>
  </si>
  <si>
    <t>Supply of  Approved Wooden Pole (12m 6/7")</t>
  </si>
  <si>
    <t>Transportation of Approved Wooden Poles (Per Pole) Upto 9  Pieces</t>
  </si>
  <si>
    <t>Transportation of Approved Wooden Poles (Lot - 10 Poles)</t>
  </si>
  <si>
    <t>lot</t>
  </si>
  <si>
    <t>Supply of ADSS J-hook Suspension Clamp</t>
  </si>
  <si>
    <t>Supply of ADSS Anchor Suspension Clamp</t>
  </si>
  <si>
    <t>Supply of ADSS Dead End Suspension Clamp</t>
  </si>
  <si>
    <t>Supply of Universal Pole Bracket (UPB) with Straps</t>
  </si>
  <si>
    <t>set</t>
  </si>
  <si>
    <t>Supply of Slack Cable Storage Bracket</t>
  </si>
  <si>
    <t>Supply of Pole Hardware Support System (Stay Bracket, Clamp, Wire, Rod &amp; Block)</t>
  </si>
  <si>
    <t xml:space="preserve">Aerial Services </t>
  </si>
  <si>
    <t>Installation of Approved Wooden Pole (8m 5/6") (Digging, Pole Erection &amp; Ramming)</t>
  </si>
  <si>
    <t>Installation of Approved Wooden Pole (12m 6/7") (Digging, Pole Erection &amp; Ramming)</t>
  </si>
  <si>
    <t>Installation of Pole Hardware Support System (Stay Bracket, Clamp, Wire, Rod &amp; Block)</t>
  </si>
  <si>
    <t xml:space="preserve">Installation of Slack Cable Storage Bracket With Associated Accessories </t>
  </si>
  <si>
    <t>Installation of Pole Accessories:  J-hook, Anchors, Dead End Support, UPBs,  &amp; other Accessoies</t>
  </si>
  <si>
    <t xml:space="preserve">Installation Joint box for ADSS cable joint (24, 48, 96 fibers, Light weight) </t>
  </si>
  <si>
    <t>Hard Soil / Murram (D=1.2m,W= 0.3m)+6m Pilots</t>
  </si>
  <si>
    <t>Breakable Rock (D= 0.8m,W= 0.3m)+4m pilots</t>
  </si>
  <si>
    <t>Cabro and Reinstatement+4m pilots</t>
  </si>
  <si>
    <t>Horizontal Directional Drilling</t>
  </si>
  <si>
    <t>Installation of FOC (ADSS)</t>
  </si>
  <si>
    <t xml:space="preserve">      </t>
  </si>
  <si>
    <t>Grand Total</t>
  </si>
  <si>
    <t>14% VAT</t>
  </si>
  <si>
    <t>Totals</t>
  </si>
  <si>
    <t>COMPLETE</t>
  </si>
  <si>
    <t>STATUS</t>
  </si>
  <si>
    <t xml:space="preserve">Power Installation </t>
  </si>
  <si>
    <t>SITE COMPLETE</t>
  </si>
  <si>
    <t>SITE NAME: kmtc  karui</t>
  </si>
  <si>
    <t>SITE NAME:  WORKIFY AFRICA</t>
  </si>
  <si>
    <t>SITE NAME:  EQUITY KANGEMI</t>
  </si>
  <si>
    <t>SITE NAME: NHIF KANGEMI</t>
  </si>
  <si>
    <t>SITE NAME:  NAIVAS KANGEMI</t>
  </si>
  <si>
    <t>SITE NAME:  YALLOW  GODWON 13</t>
  </si>
  <si>
    <t>YALLOW GOWDOWN</t>
  </si>
  <si>
    <t>NAIVAS KANGEMI</t>
  </si>
  <si>
    <t>NHIF KANGEMI</t>
  </si>
  <si>
    <t>EQUITY KANGEMI</t>
  </si>
  <si>
    <t>WORKIGY AFRICA</t>
  </si>
  <si>
    <t>ODF SPLICED</t>
  </si>
  <si>
    <t>KNTC</t>
  </si>
  <si>
    <t>Yallow Godown</t>
  </si>
  <si>
    <t>The prioriy place</t>
  </si>
  <si>
    <t>SITE NAME: AMANI COURT -TASSIA</t>
  </si>
  <si>
    <t>UPS</t>
  </si>
  <si>
    <t>SITE NAME:  MARIANIST LIMURU</t>
  </si>
  <si>
    <t>SITE NAME:  REAL PEOPLE LAVINGTON</t>
  </si>
  <si>
    <t>SITE NAME:  CLAY CITY CITAM</t>
  </si>
  <si>
    <t>SITE NAME:  fastech-maringo estate</t>
  </si>
  <si>
    <t>SITE NAME:  uchumi</t>
  </si>
  <si>
    <t>SITE NOT COMPLETE(DUE TO ACCESS TO FAMILY BANK KARURI)</t>
  </si>
  <si>
    <t>AMANI COURT TASSIA</t>
  </si>
  <si>
    <t>LIMURU(MARIANIST)</t>
  </si>
  <si>
    <t>REAL PEOPLE</t>
  </si>
  <si>
    <t>CITAM CLAY CITY</t>
  </si>
  <si>
    <t>KNTC- INDUSTRIA AREA</t>
  </si>
  <si>
    <t>uchumi</t>
  </si>
  <si>
    <t>FASTECH- MARINGO ESTATE</t>
  </si>
  <si>
    <t>karuri</t>
  </si>
  <si>
    <t xml:space="preserve">OCTOBER 2020 SUMMARY </t>
  </si>
  <si>
    <t>Amani court &lt;&gt;nataka</t>
  </si>
  <si>
    <t>Amani court&lt;&gt;nakato</t>
  </si>
  <si>
    <t>Marianist (Limuru)</t>
  </si>
  <si>
    <t>St. Paul Univesity</t>
  </si>
  <si>
    <t>Westcom point</t>
  </si>
  <si>
    <t>Real People - Lavington</t>
  </si>
  <si>
    <t>Clay City -Citam</t>
  </si>
  <si>
    <t>Jopeed</t>
  </si>
  <si>
    <t>Fastech - Maringo Estate</t>
  </si>
  <si>
    <t>Casaurina</t>
  </si>
  <si>
    <t>Family Banks Banana</t>
  </si>
  <si>
    <t>KMTC Karuri</t>
  </si>
  <si>
    <t>Workify Africa</t>
  </si>
  <si>
    <t>Naivas Kangemi</t>
  </si>
  <si>
    <t>Equity Kangemi</t>
  </si>
  <si>
    <t>NHIF Kangemi</t>
  </si>
  <si>
    <t>Naivas &lt;&gt; loresho hub</t>
  </si>
  <si>
    <t>Naivas&lt;&gt;Kari Hub</t>
  </si>
  <si>
    <t>SUMMARY QUOTATIONS 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</si>
</sst>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0.00_);[Red]\(0.00\)"/>
  </numFmts>
  <fonts count="27">
    <font>
      <sz val="11"/>
      <color theme="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0"/>
      <name val="Arial"/>
      <family val="2"/>
      <charset val="16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b/>
      <i/>
      <sz val="12"/>
      <color rgb="FF993366"/>
      <name val="Times New Roman"/>
      <family val="1"/>
    </font>
    <font>
      <b/>
      <sz val="12"/>
      <color rgb="FF008000"/>
      <name val="Times New Roman"/>
      <family val="1"/>
    </font>
    <font>
      <b/>
      <sz val="8"/>
      <color rgb="FF008000"/>
      <name val="Times New Roman"/>
      <family val="1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8" tint="0.39997558519241921"/>
      <name val="Calibri"/>
      <family val="2"/>
      <scheme val="minor"/>
    </font>
    <font>
      <b/>
      <sz val="8"/>
      <color indexed="9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1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6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7" fillId="0" borderId="0"/>
    <xf numFmtId="0" fontId="8" fillId="0" borderId="0"/>
    <xf numFmtId="43" fontId="4" fillId="0" borderId="0" applyFont="0" applyFill="0" applyBorder="0" applyAlignment="0" applyProtection="0"/>
  </cellStyleXfs>
  <cellXfs count="180">
    <xf numFmtId="0" fontId="0" fillId="0" borderId="0" xfId="0"/>
    <xf numFmtId="0" fontId="9" fillId="0" borderId="0" xfId="0" applyFont="1"/>
    <xf numFmtId="2" fontId="9" fillId="0" borderId="0" xfId="0" applyNumberFormat="1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3" fontId="9" fillId="0" borderId="0" xfId="31" applyFont="1" applyFill="1" applyAlignment="1">
      <alignment horizontal="center"/>
    </xf>
    <xf numFmtId="43" fontId="9" fillId="0" borderId="0" xfId="31" applyFont="1" applyAlignment="1">
      <alignment horizontal="right"/>
    </xf>
    <xf numFmtId="43" fontId="9" fillId="0" borderId="0" xfId="3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2" fillId="0" borderId="15" xfId="0" applyFont="1" applyBorder="1" applyAlignment="1">
      <alignment horizontal="left" readingOrder="1"/>
    </xf>
    <xf numFmtId="0" fontId="9" fillId="0" borderId="15" xfId="0" applyFont="1" applyBorder="1"/>
    <xf numFmtId="0" fontId="15" fillId="6" borderId="27" xfId="3" applyNumberFormat="1" applyFont="1" applyFill="1" applyBorder="1" applyAlignment="1" applyProtection="1">
      <alignment vertical="center"/>
    </xf>
    <xf numFmtId="0" fontId="16" fillId="6" borderId="27" xfId="3" applyNumberFormat="1" applyFont="1" applyFill="1" applyBorder="1" applyAlignment="1" applyProtection="1">
      <alignment vertical="center"/>
    </xf>
    <xf numFmtId="43" fontId="15" fillId="6" borderId="28" xfId="31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27" xfId="3" applyNumberFormat="1" applyFont="1" applyFill="1" applyBorder="1" applyAlignment="1" applyProtection="1">
      <alignment horizontal="center" vertical="center"/>
    </xf>
    <xf numFmtId="43" fontId="14" fillId="0" borderId="27" xfId="31" applyFont="1" applyFill="1" applyBorder="1" applyAlignment="1" applyProtection="1">
      <alignment horizontal="center" vertical="center" wrapText="1"/>
    </xf>
    <xf numFmtId="43" fontId="14" fillId="0" borderId="28" xfId="31" applyFont="1" applyFill="1" applyBorder="1" applyAlignment="1" applyProtection="1">
      <alignment horizontal="center" vertical="center" wrapText="1"/>
    </xf>
    <xf numFmtId="2" fontId="9" fillId="0" borderId="0" xfId="0" applyNumberFormat="1" applyFont="1" applyAlignment="1">
      <alignment horizontal="center" vertical="center"/>
    </xf>
    <xf numFmtId="2" fontId="14" fillId="6" borderId="32" xfId="2" applyNumberFormat="1" applyFont="1" applyFill="1" applyBorder="1" applyAlignment="1">
      <alignment horizontal="center" vertical="center"/>
    </xf>
    <xf numFmtId="2" fontId="14" fillId="6" borderId="32" xfId="2" applyNumberFormat="1" applyFont="1" applyFill="1" applyBorder="1" applyAlignment="1">
      <alignment horizontal="left" vertical="center" wrapText="1"/>
    </xf>
    <xf numFmtId="43" fontId="14" fillId="6" borderId="32" xfId="31" applyFont="1" applyFill="1" applyBorder="1" applyAlignment="1">
      <alignment horizontal="left" vertical="center" wrapText="1"/>
    </xf>
    <xf numFmtId="43" fontId="14" fillId="6" borderId="42" xfId="31" applyFont="1" applyFill="1" applyBorder="1" applyAlignment="1">
      <alignment horizontal="center" vertical="center" wrapText="1"/>
    </xf>
    <xf numFmtId="2" fontId="9" fillId="4" borderId="5" xfId="2" applyNumberFormat="1" applyFont="1" applyFill="1" applyBorder="1" applyAlignment="1" applyProtection="1">
      <alignment horizontal="center" wrapText="1"/>
    </xf>
    <xf numFmtId="0" fontId="9" fillId="4" borderId="6" xfId="2" applyNumberFormat="1" applyFont="1" applyFill="1" applyBorder="1" applyAlignment="1" applyProtection="1">
      <alignment horizontal="center" wrapText="1"/>
    </xf>
    <xf numFmtId="1" fontId="9" fillId="4" borderId="16" xfId="2" applyNumberFormat="1" applyFont="1" applyFill="1" applyBorder="1" applyAlignment="1" applyProtection="1">
      <alignment horizontal="center" wrapText="1"/>
      <protection locked="0"/>
    </xf>
    <xf numFmtId="43" fontId="9" fillId="4" borderId="17" xfId="31" applyFont="1" applyFill="1" applyBorder="1" applyAlignment="1" applyProtection="1">
      <alignment horizontal="center" wrapText="1"/>
      <protection locked="0"/>
    </xf>
    <xf numFmtId="3" fontId="9" fillId="4" borderId="16" xfId="2" applyNumberFormat="1" applyFont="1" applyFill="1" applyBorder="1" applyAlignment="1" applyProtection="1">
      <alignment horizontal="center" wrapText="1"/>
      <protection locked="0"/>
    </xf>
    <xf numFmtId="3" fontId="9" fillId="4" borderId="6" xfId="2" applyNumberFormat="1" applyFont="1" applyFill="1" applyBorder="1" applyAlignment="1" applyProtection="1">
      <alignment horizontal="center" wrapText="1"/>
      <protection locked="0"/>
    </xf>
    <xf numFmtId="43" fontId="9" fillId="4" borderId="7" xfId="31" applyFont="1" applyFill="1" applyBorder="1" applyAlignment="1" applyProtection="1">
      <alignment horizontal="center" wrapText="1"/>
      <protection locked="0"/>
    </xf>
    <xf numFmtId="3" fontId="9" fillId="4" borderId="18" xfId="2" applyNumberFormat="1" applyFont="1" applyFill="1" applyBorder="1" applyAlignment="1" applyProtection="1">
      <alignment horizontal="center" wrapText="1"/>
      <protection locked="0"/>
    </xf>
    <xf numFmtId="43" fontId="9" fillId="4" borderId="19" xfId="31" applyFont="1" applyFill="1" applyBorder="1" applyAlignment="1" applyProtection="1">
      <alignment horizontal="center" wrapText="1"/>
    </xf>
    <xf numFmtId="43" fontId="9" fillId="4" borderId="6" xfId="31" applyFont="1" applyFill="1" applyBorder="1" applyAlignment="1" applyProtection="1">
      <alignment horizontal="center" wrapText="1"/>
    </xf>
    <xf numFmtId="43" fontId="9" fillId="0" borderId="0" xfId="31" applyFont="1" applyFill="1" applyBorder="1"/>
    <xf numFmtId="2" fontId="9" fillId="4" borderId="5" xfId="2" applyNumberFormat="1" applyFont="1" applyFill="1" applyBorder="1" applyAlignment="1" applyProtection="1">
      <alignment horizontal="center"/>
    </xf>
    <xf numFmtId="0" fontId="9" fillId="4" borderId="6" xfId="2" applyNumberFormat="1" applyFont="1" applyFill="1" applyBorder="1" applyAlignment="1" applyProtection="1"/>
    <xf numFmtId="0" fontId="9" fillId="4" borderId="6" xfId="2" applyNumberFormat="1" applyFont="1" applyFill="1" applyBorder="1" applyAlignment="1" applyProtection="1">
      <alignment horizontal="center"/>
    </xf>
    <xf numFmtId="43" fontId="9" fillId="4" borderId="7" xfId="31" applyFont="1" applyFill="1" applyBorder="1" applyAlignment="1" applyProtection="1">
      <alignment horizontal="center"/>
      <protection locked="0"/>
    </xf>
    <xf numFmtId="43" fontId="9" fillId="4" borderId="17" xfId="31" applyFont="1" applyFill="1" applyBorder="1" applyAlignment="1" applyProtection="1">
      <alignment horizontal="center"/>
      <protection locked="0"/>
    </xf>
    <xf numFmtId="0" fontId="14" fillId="6" borderId="33" xfId="2" applyFont="1" applyFill="1" applyBorder="1" applyAlignment="1">
      <alignment horizontal="left" vertical="center"/>
    </xf>
    <xf numFmtId="0" fontId="9" fillId="6" borderId="33" xfId="2" applyFont="1" applyFill="1" applyBorder="1" applyAlignment="1" applyProtection="1">
      <alignment horizontal="center" vertical="center" wrapText="1"/>
    </xf>
    <xf numFmtId="4" fontId="9" fillId="6" borderId="33" xfId="2" applyNumberFormat="1" applyFont="1" applyFill="1" applyBorder="1" applyAlignment="1" applyProtection="1">
      <alignment horizontal="center" vertical="center" wrapText="1"/>
    </xf>
    <xf numFmtId="43" fontId="9" fillId="6" borderId="34" xfId="31" applyFont="1" applyFill="1" applyBorder="1" applyAlignment="1" applyProtection="1">
      <alignment horizontal="center" vertical="center" wrapText="1"/>
    </xf>
    <xf numFmtId="43" fontId="9" fillId="4" borderId="7" xfId="31" applyFont="1" applyFill="1" applyBorder="1" applyAlignment="1" applyProtection="1">
      <alignment horizontal="center" wrapText="1"/>
    </xf>
    <xf numFmtId="164" fontId="9" fillId="4" borderId="6" xfId="2" applyNumberFormat="1" applyFont="1" applyFill="1" applyBorder="1" applyAlignment="1" applyProtection="1">
      <alignment horizontal="center" wrapText="1"/>
    </xf>
    <xf numFmtId="2" fontId="14" fillId="6" borderId="1" xfId="2" applyNumberFormat="1" applyFont="1" applyFill="1" applyBorder="1" applyAlignment="1" applyProtection="1">
      <alignment horizontal="center"/>
    </xf>
    <xf numFmtId="0" fontId="9" fillId="6" borderId="30" xfId="2" applyFont="1" applyFill="1" applyBorder="1" applyAlignment="1">
      <alignment horizontal="left" vertical="center" wrapText="1"/>
    </xf>
    <xf numFmtId="164" fontId="9" fillId="6" borderId="30" xfId="2" applyNumberFormat="1" applyFont="1" applyFill="1" applyBorder="1" applyAlignment="1">
      <alignment horizontal="center"/>
    </xf>
    <xf numFmtId="43" fontId="9" fillId="6" borderId="31" xfId="31" applyFont="1" applyFill="1" applyBorder="1" applyAlignment="1">
      <alignment horizontal="center"/>
    </xf>
    <xf numFmtId="0" fontId="14" fillId="0" borderId="0" xfId="0" applyFont="1"/>
    <xf numFmtId="43" fontId="9" fillId="4" borderId="6" xfId="31" applyFont="1" applyFill="1" applyBorder="1" applyAlignment="1" applyProtection="1">
      <alignment horizontal="center" wrapText="1"/>
      <protection locked="0"/>
    </xf>
    <xf numFmtId="43" fontId="9" fillId="4" borderId="43" xfId="31" applyFont="1" applyFill="1" applyBorder="1" applyAlignment="1" applyProtection="1">
      <alignment horizontal="center" wrapText="1"/>
      <protection locked="0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/>
    <xf numFmtId="0" fontId="9" fillId="0" borderId="6" xfId="0" applyFont="1" applyBorder="1" applyAlignment="1">
      <alignment horizontal="center"/>
    </xf>
    <xf numFmtId="2" fontId="9" fillId="4" borderId="40" xfId="2" applyNumberFormat="1" applyFont="1" applyFill="1" applyBorder="1" applyAlignment="1" applyProtection="1">
      <alignment horizontal="center" wrapText="1"/>
    </xf>
    <xf numFmtId="0" fontId="9" fillId="4" borderId="2" xfId="2" applyNumberFormat="1" applyFont="1" applyFill="1" applyBorder="1" applyAlignment="1" applyProtection="1">
      <alignment horizontal="center" wrapText="1"/>
    </xf>
    <xf numFmtId="3" fontId="9" fillId="4" borderId="2" xfId="2" applyNumberFormat="1" applyFont="1" applyFill="1" applyBorder="1" applyAlignment="1" applyProtection="1">
      <alignment horizontal="center" wrapText="1"/>
      <protection locked="0"/>
    </xf>
    <xf numFmtId="43" fontId="9" fillId="4" borderId="41" xfId="31" applyFont="1" applyFill="1" applyBorder="1" applyAlignment="1" applyProtection="1">
      <alignment horizontal="center" wrapText="1"/>
      <protection locked="0"/>
    </xf>
    <xf numFmtId="0" fontId="14" fillId="6" borderId="3" xfId="2" applyNumberFormat="1" applyFont="1" applyFill="1" applyBorder="1" applyAlignment="1" applyProtection="1"/>
    <xf numFmtId="0" fontId="9" fillId="6" borderId="3" xfId="2" applyNumberFormat="1" applyFont="1" applyFill="1" applyBorder="1" applyAlignment="1" applyProtection="1">
      <alignment horizontal="center" wrapText="1"/>
    </xf>
    <xf numFmtId="4" fontId="9" fillId="6" borderId="3" xfId="2" applyNumberFormat="1" applyFont="1" applyFill="1" applyBorder="1" applyAlignment="1" applyProtection="1">
      <alignment horizontal="center" wrapText="1"/>
    </xf>
    <xf numFmtId="43" fontId="9" fillId="6" borderId="4" xfId="31" applyFont="1" applyFill="1" applyBorder="1" applyAlignment="1" applyProtection="1">
      <alignment horizontal="center" wrapText="1"/>
    </xf>
    <xf numFmtId="2" fontId="9" fillId="4" borderId="24" xfId="2" applyNumberFormat="1" applyFont="1" applyFill="1" applyBorder="1" applyAlignment="1" applyProtection="1">
      <alignment horizontal="center" wrapText="1"/>
    </xf>
    <xf numFmtId="0" fontId="9" fillId="4" borderId="16" xfId="2" applyNumberFormat="1" applyFont="1" applyFill="1" applyBorder="1" applyAlignment="1" applyProtection="1">
      <alignment horizontal="center" wrapText="1"/>
    </xf>
    <xf numFmtId="4" fontId="9" fillId="4" borderId="16" xfId="2" applyNumberFormat="1" applyFont="1" applyFill="1" applyBorder="1" applyAlignment="1" applyProtection="1">
      <alignment horizontal="center" wrapText="1"/>
      <protection locked="0"/>
    </xf>
    <xf numFmtId="4" fontId="9" fillId="6" borderId="3" xfId="2" applyNumberFormat="1" applyFont="1" applyFill="1" applyBorder="1" applyAlignment="1" applyProtection="1">
      <alignment horizontal="center" wrapText="1"/>
      <protection locked="0"/>
    </xf>
    <xf numFmtId="43" fontId="9" fillId="6" borderId="4" xfId="31" applyFont="1" applyFill="1" applyBorder="1" applyAlignment="1" applyProtection="1">
      <alignment horizontal="center" wrapText="1"/>
      <protection locked="0"/>
    </xf>
    <xf numFmtId="0" fontId="9" fillId="4" borderId="6" xfId="2" applyFont="1" applyFill="1" applyBorder="1" applyAlignment="1">
      <alignment horizontal="center" vertical="center" wrapText="1"/>
    </xf>
    <xf numFmtId="2" fontId="14" fillId="6" borderId="29" xfId="2" applyNumberFormat="1" applyFont="1" applyFill="1" applyBorder="1" applyAlignment="1">
      <alignment horizontal="center" vertical="center"/>
    </xf>
    <xf numFmtId="2" fontId="9" fillId="4" borderId="21" xfId="2" applyNumberFormat="1" applyFont="1" applyFill="1" applyBorder="1" applyAlignment="1" applyProtection="1">
      <alignment horizontal="center" vertical="center" wrapText="1"/>
    </xf>
    <xf numFmtId="0" fontId="9" fillId="4" borderId="22" xfId="2" applyFont="1" applyFill="1" applyBorder="1" applyAlignment="1" applyProtection="1">
      <alignment horizontal="center" vertical="center" wrapText="1"/>
    </xf>
    <xf numFmtId="4" fontId="9" fillId="4" borderId="22" xfId="2" applyNumberFormat="1" applyFont="1" applyFill="1" applyBorder="1" applyAlignment="1" applyProtection="1">
      <alignment horizontal="center" vertical="center" wrapText="1"/>
    </xf>
    <xf numFmtId="43" fontId="9" fillId="4" borderId="23" xfId="31" applyFont="1" applyFill="1" applyBorder="1" applyAlignment="1" applyProtection="1">
      <alignment horizontal="center" vertical="center" wrapText="1"/>
    </xf>
    <xf numFmtId="165" fontId="9" fillId="4" borderId="16" xfId="2" applyNumberFormat="1" applyFont="1" applyFill="1" applyBorder="1" applyAlignment="1" applyProtection="1">
      <alignment horizontal="center" wrapText="1"/>
    </xf>
    <xf numFmtId="43" fontId="9" fillId="4" borderId="19" xfId="31" applyFont="1" applyFill="1" applyBorder="1" applyAlignment="1" applyProtection="1">
      <alignment horizontal="center" wrapText="1"/>
      <protection locked="0"/>
    </xf>
    <xf numFmtId="43" fontId="9" fillId="4" borderId="20" xfId="31" applyFont="1" applyFill="1" applyBorder="1" applyAlignment="1" applyProtection="1">
      <alignment horizontal="center" wrapText="1"/>
      <protection locked="0"/>
    </xf>
    <xf numFmtId="43" fontId="9" fillId="4" borderId="25" xfId="31" applyFont="1" applyFill="1" applyBorder="1" applyAlignment="1" applyProtection="1">
      <alignment horizontal="center" wrapText="1"/>
      <protection locked="0"/>
    </xf>
    <xf numFmtId="43" fontId="9" fillId="4" borderId="17" xfId="31" applyFont="1" applyFill="1" applyBorder="1" applyAlignment="1">
      <alignment horizontal="center"/>
    </xf>
    <xf numFmtId="43" fontId="9" fillId="4" borderId="26" xfId="31" applyFont="1" applyFill="1" applyBorder="1" applyAlignment="1">
      <alignment horizontal="center"/>
    </xf>
    <xf numFmtId="2" fontId="9" fillId="4" borderId="5" xfId="2" applyNumberFormat="1" applyFont="1" applyFill="1" applyBorder="1" applyAlignment="1">
      <alignment horizontal="center" vertical="center"/>
    </xf>
    <xf numFmtId="2" fontId="9" fillId="4" borderId="24" xfId="2" applyNumberFormat="1" applyFont="1" applyFill="1" applyBorder="1" applyAlignment="1">
      <alignment horizontal="center" vertical="center"/>
    </xf>
    <xf numFmtId="2" fontId="9" fillId="4" borderId="8" xfId="2" applyNumberFormat="1" applyFont="1" applyFill="1" applyBorder="1" applyAlignment="1">
      <alignment horizontal="center" vertical="center"/>
    </xf>
    <xf numFmtId="0" fontId="9" fillId="4" borderId="9" xfId="2" applyNumberFormat="1" applyFont="1" applyFill="1" applyBorder="1" applyAlignment="1" applyProtection="1"/>
    <xf numFmtId="0" fontId="9" fillId="4" borderId="9" xfId="2" applyNumberFormat="1" applyFont="1" applyFill="1" applyBorder="1" applyAlignment="1" applyProtection="1">
      <alignment horizontal="center" wrapText="1"/>
    </xf>
    <xf numFmtId="3" fontId="9" fillId="4" borderId="9" xfId="2" applyNumberFormat="1" applyFont="1" applyFill="1" applyBorder="1" applyAlignment="1" applyProtection="1">
      <alignment horizontal="center" wrapText="1"/>
      <protection locked="0"/>
    </xf>
    <xf numFmtId="43" fontId="9" fillId="4" borderId="10" xfId="31" applyFont="1" applyFill="1" applyBorder="1" applyAlignment="1" applyProtection="1">
      <alignment horizontal="center" wrapText="1"/>
      <protection locked="0"/>
    </xf>
    <xf numFmtId="2" fontId="14" fillId="6" borderId="21" xfId="2" applyNumberFormat="1" applyFont="1" applyFill="1" applyBorder="1" applyAlignment="1" applyProtection="1">
      <alignment horizontal="center" vertical="center"/>
    </xf>
    <xf numFmtId="0" fontId="9" fillId="6" borderId="22" xfId="2" applyFont="1" applyFill="1" applyBorder="1" applyAlignment="1" applyProtection="1">
      <alignment horizontal="center" vertical="center" wrapText="1"/>
    </xf>
    <xf numFmtId="3" fontId="9" fillId="6" borderId="22" xfId="2" applyNumberFormat="1" applyFont="1" applyFill="1" applyBorder="1" applyAlignment="1" applyProtection="1">
      <alignment horizontal="center" vertical="center" wrapText="1"/>
    </xf>
    <xf numFmtId="43" fontId="9" fillId="6" borderId="23" xfId="31" applyFont="1" applyFill="1" applyBorder="1" applyAlignment="1" applyProtection="1">
      <alignment horizontal="center" vertical="center" wrapText="1"/>
    </xf>
    <xf numFmtId="2" fontId="9" fillId="4" borderId="32" xfId="2" applyNumberFormat="1" applyFont="1" applyFill="1" applyBorder="1" applyAlignment="1">
      <alignment horizontal="center" vertical="center" wrapText="1"/>
    </xf>
    <xf numFmtId="0" fontId="9" fillId="4" borderId="33" xfId="2" applyFont="1" applyFill="1" applyBorder="1" applyAlignment="1" applyProtection="1">
      <alignment vertical="center" wrapText="1"/>
    </xf>
    <xf numFmtId="0" fontId="9" fillId="4" borderId="33" xfId="2" applyFont="1" applyFill="1" applyBorder="1" applyAlignment="1" applyProtection="1">
      <alignment horizontal="center" vertical="center" wrapText="1"/>
    </xf>
    <xf numFmtId="43" fontId="9" fillId="4" borderId="34" xfId="31" applyFont="1" applyFill="1" applyBorder="1" applyAlignment="1" applyProtection="1">
      <alignment horizontal="center" vertical="center" wrapText="1"/>
    </xf>
    <xf numFmtId="1" fontId="9" fillId="4" borderId="6" xfId="2" applyNumberFormat="1" applyFont="1" applyFill="1" applyBorder="1" applyAlignment="1">
      <alignment horizontal="center" vertical="center"/>
    </xf>
    <xf numFmtId="43" fontId="9" fillId="4" borderId="7" xfId="31" applyFont="1" applyFill="1" applyBorder="1" applyAlignment="1">
      <alignment horizontal="center" vertical="center"/>
    </xf>
    <xf numFmtId="43" fontId="9" fillId="4" borderId="7" xfId="31" applyFont="1" applyFill="1" applyBorder="1" applyAlignment="1">
      <alignment horizontal="center"/>
    </xf>
    <xf numFmtId="0" fontId="13" fillId="0" borderId="0" xfId="0" applyFont="1"/>
    <xf numFmtId="2" fontId="13" fillId="4" borderId="8" xfId="2" applyNumberFormat="1" applyFont="1" applyFill="1" applyBorder="1" applyAlignment="1">
      <alignment horizontal="center" vertical="center" wrapText="1"/>
    </xf>
    <xf numFmtId="0" fontId="13" fillId="4" borderId="9" xfId="2" applyFont="1" applyFill="1" applyBorder="1" applyAlignment="1" applyProtection="1">
      <alignment vertical="center" wrapText="1"/>
    </xf>
    <xf numFmtId="0" fontId="13" fillId="4" borderId="9" xfId="2" applyFont="1" applyFill="1" applyBorder="1" applyAlignment="1" applyProtection="1">
      <alignment horizontal="center" vertical="center" wrapText="1"/>
    </xf>
    <xf numFmtId="43" fontId="13" fillId="4" borderId="10" xfId="31" applyFont="1" applyFill="1" applyBorder="1" applyAlignment="1" applyProtection="1">
      <alignment horizontal="center" vertical="center" wrapText="1"/>
    </xf>
    <xf numFmtId="43" fontId="14" fillId="4" borderId="10" xfId="31" applyFont="1" applyFill="1" applyBorder="1" applyAlignment="1" applyProtection="1">
      <alignment horizontal="center" wrapText="1"/>
    </xf>
    <xf numFmtId="2" fontId="13" fillId="0" borderId="0" xfId="0" applyNumberFormat="1" applyFont="1" applyAlignment="1">
      <alignment horizontal="center"/>
    </xf>
    <xf numFmtId="2" fontId="13" fillId="0" borderId="0" xfId="0" applyNumberFormat="1" applyFont="1"/>
    <xf numFmtId="0" fontId="19" fillId="0" borderId="0" xfId="8" applyFont="1"/>
    <xf numFmtId="0" fontId="18" fillId="0" borderId="0" xfId="0" applyFont="1" applyAlignment="1">
      <alignment horizontal="center"/>
    </xf>
    <xf numFmtId="43" fontId="14" fillId="0" borderId="0" xfId="31" applyFont="1" applyAlignment="1">
      <alignment horizontal="right"/>
    </xf>
    <xf numFmtId="2" fontId="9" fillId="0" borderId="11" xfId="0" applyNumberFormat="1" applyFont="1" applyBorder="1"/>
    <xf numFmtId="0" fontId="11" fillId="0" borderId="12" xfId="0" applyFont="1" applyBorder="1" applyAlignment="1">
      <alignment horizontal="center"/>
    </xf>
    <xf numFmtId="0" fontId="9" fillId="0" borderId="12" xfId="0" applyFont="1" applyBorder="1"/>
    <xf numFmtId="0" fontId="9" fillId="0" borderId="12" xfId="0" applyFont="1" applyBorder="1" applyAlignment="1">
      <alignment horizontal="center"/>
    </xf>
    <xf numFmtId="43" fontId="9" fillId="0" borderId="12" xfId="31" applyFont="1" applyFill="1" applyBorder="1" applyAlignment="1">
      <alignment horizontal="center"/>
    </xf>
    <xf numFmtId="43" fontId="9" fillId="0" borderId="35" xfId="31" applyFont="1" applyBorder="1" applyAlignment="1">
      <alignment horizontal="right"/>
    </xf>
    <xf numFmtId="2" fontId="9" fillId="0" borderId="13" xfId="0" applyNumberFormat="1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43" fontId="9" fillId="0" borderId="0" xfId="31" applyFont="1" applyFill="1" applyBorder="1" applyAlignment="1">
      <alignment horizontal="center"/>
    </xf>
    <xf numFmtId="43" fontId="9" fillId="0" borderId="36" xfId="31" applyFont="1" applyBorder="1" applyAlignment="1">
      <alignment horizontal="right"/>
    </xf>
    <xf numFmtId="2" fontId="9" fillId="0" borderId="14" xfId="0" applyNumberFormat="1" applyFont="1" applyBorder="1"/>
    <xf numFmtId="2" fontId="14" fillId="6" borderId="32" xfId="2" applyNumberFormat="1" applyFont="1" applyFill="1" applyBorder="1" applyAlignment="1">
      <alignment horizontal="left" vertical="center"/>
    </xf>
    <xf numFmtId="0" fontId="14" fillId="6" borderId="30" xfId="2" applyFont="1" applyFill="1" applyBorder="1" applyAlignment="1">
      <alignment horizontal="left" vertical="center"/>
    </xf>
    <xf numFmtId="0" fontId="9" fillId="4" borderId="2" xfId="2" applyNumberFormat="1" applyFont="1" applyFill="1" applyBorder="1" applyAlignment="1" applyProtection="1"/>
    <xf numFmtId="0" fontId="9" fillId="4" borderId="16" xfId="2" applyNumberFormat="1" applyFont="1" applyFill="1" applyBorder="1" applyAlignment="1" applyProtection="1">
      <alignment horizontal="left"/>
    </xf>
    <xf numFmtId="0" fontId="14" fillId="6" borderId="3" xfId="2" applyNumberFormat="1" applyFont="1" applyFill="1" applyBorder="1" applyAlignment="1" applyProtection="1">
      <alignment horizontal="left"/>
    </xf>
    <xf numFmtId="0" fontId="9" fillId="4" borderId="16" xfId="2" applyNumberFormat="1" applyFont="1" applyFill="1" applyBorder="1" applyAlignment="1" applyProtection="1"/>
    <xf numFmtId="0" fontId="14" fillId="4" borderId="22" xfId="2" applyFont="1" applyFill="1" applyBorder="1" applyAlignment="1" applyProtection="1">
      <alignment horizontal="center" vertical="center"/>
    </xf>
    <xf numFmtId="0" fontId="14" fillId="6" borderId="22" xfId="2" applyFont="1" applyFill="1" applyBorder="1" applyAlignment="1" applyProtection="1">
      <alignment vertical="center"/>
    </xf>
    <xf numFmtId="0" fontId="14" fillId="4" borderId="33" xfId="2" applyFont="1" applyFill="1" applyBorder="1" applyAlignment="1" applyProtection="1">
      <alignment horizontal="center" vertical="center"/>
    </xf>
    <xf numFmtId="0" fontId="9" fillId="4" borderId="6" xfId="2" applyFont="1" applyFill="1" applyBorder="1" applyAlignment="1">
      <alignment horizontal="center" vertical="center"/>
    </xf>
    <xf numFmtId="0" fontId="14" fillId="4" borderId="9" xfId="2" applyFont="1" applyFill="1" applyBorder="1" applyAlignment="1" applyProtection="1">
      <alignment horizontal="center" vertical="center"/>
    </xf>
    <xf numFmtId="0" fontId="18" fillId="0" borderId="0" xfId="0" applyFont="1" applyAlignment="1"/>
    <xf numFmtId="0" fontId="9" fillId="0" borderId="0" xfId="0" applyFont="1" applyAlignment="1"/>
    <xf numFmtId="43" fontId="14" fillId="4" borderId="34" xfId="31" applyFont="1" applyFill="1" applyBorder="1" applyAlignment="1" applyProtection="1">
      <alignment horizontal="center" wrapText="1"/>
    </xf>
    <xf numFmtId="0" fontId="14" fillId="6" borderId="33" xfId="2" applyNumberFormat="1" applyFont="1" applyFill="1" applyBorder="1" applyAlignment="1" applyProtection="1">
      <alignment horizontal="left"/>
    </xf>
    <xf numFmtId="0" fontId="9" fillId="6" borderId="33" xfId="2" applyNumberFormat="1" applyFont="1" applyFill="1" applyBorder="1" applyAlignment="1" applyProtection="1">
      <alignment horizontal="center" wrapText="1"/>
    </xf>
    <xf numFmtId="4" fontId="9" fillId="6" borderId="33" xfId="2" applyNumberFormat="1" applyFont="1" applyFill="1" applyBorder="1" applyAlignment="1" applyProtection="1">
      <alignment horizontal="center" wrapText="1"/>
      <protection locked="0"/>
    </xf>
    <xf numFmtId="43" fontId="9" fillId="6" borderId="34" xfId="31" applyFont="1" applyFill="1" applyBorder="1" applyAlignment="1" applyProtection="1">
      <alignment horizontal="center" wrapText="1"/>
      <protection locked="0"/>
    </xf>
    <xf numFmtId="2" fontId="9" fillId="4" borderId="8" xfId="2" applyNumberFormat="1" applyFont="1" applyFill="1" applyBorder="1" applyAlignment="1" applyProtection="1">
      <alignment horizontal="center" wrapText="1"/>
    </xf>
    <xf numFmtId="3" fontId="14" fillId="7" borderId="16" xfId="2" applyNumberFormat="1" applyFont="1" applyFill="1" applyBorder="1" applyAlignment="1" applyProtection="1">
      <alignment horizontal="center" wrapText="1"/>
      <protection locked="0"/>
    </xf>
    <xf numFmtId="3" fontId="14" fillId="7" borderId="22" xfId="2" applyNumberFormat="1" applyFont="1" applyFill="1" applyBorder="1" applyAlignment="1" applyProtection="1">
      <alignment horizontal="center" vertical="center" wrapText="1"/>
    </xf>
    <xf numFmtId="0" fontId="20" fillId="5" borderId="6" xfId="0" applyFont="1" applyFill="1" applyBorder="1" applyAlignment="1">
      <alignment vertical="center"/>
    </xf>
    <xf numFmtId="0" fontId="21" fillId="4" borderId="0" xfId="0" applyFont="1" applyFill="1"/>
    <xf numFmtId="0" fontId="21" fillId="4" borderId="6" xfId="0" applyFont="1" applyFill="1" applyBorder="1"/>
    <xf numFmtId="0" fontId="20" fillId="0" borderId="6" xfId="0" applyFont="1" applyBorder="1" applyAlignment="1">
      <alignment vertical="center"/>
    </xf>
    <xf numFmtId="0" fontId="22" fillId="5" borderId="6" xfId="0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/>
    </xf>
    <xf numFmtId="0" fontId="20" fillId="0" borderId="3" xfId="0" applyFont="1" applyBorder="1" applyAlignment="1">
      <alignment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vertical="center"/>
    </xf>
    <xf numFmtId="0" fontId="20" fillId="8" borderId="21" xfId="0" applyFont="1" applyFill="1" applyBorder="1" applyAlignment="1">
      <alignment vertical="center"/>
    </xf>
    <xf numFmtId="0" fontId="20" fillId="8" borderId="22" xfId="0" applyFont="1" applyFill="1" applyBorder="1" applyAlignment="1">
      <alignment vertical="center"/>
    </xf>
    <xf numFmtId="0" fontId="20" fillId="8" borderId="22" xfId="0" applyFont="1" applyFill="1" applyBorder="1" applyAlignment="1">
      <alignment horizontal="center" vertical="center" wrapText="1"/>
    </xf>
    <xf numFmtId="0" fontId="20" fillId="8" borderId="22" xfId="0" applyFont="1" applyFill="1" applyBorder="1" applyAlignment="1">
      <alignment horizontal="center" vertical="center"/>
    </xf>
    <xf numFmtId="0" fontId="20" fillId="8" borderId="23" xfId="0" applyFont="1" applyFill="1" applyBorder="1" applyAlignment="1">
      <alignment vertical="center"/>
    </xf>
    <xf numFmtId="0" fontId="14" fillId="0" borderId="15" xfId="0" applyFont="1" applyBorder="1" applyAlignment="1">
      <alignment horizontal="right"/>
    </xf>
    <xf numFmtId="43" fontId="9" fillId="9" borderId="37" xfId="31" applyFont="1" applyFill="1" applyBorder="1" applyAlignment="1">
      <alignment horizontal="center"/>
    </xf>
    <xf numFmtId="0" fontId="14" fillId="0" borderId="0" xfId="0" applyFont="1" applyBorder="1" applyAlignment="1"/>
    <xf numFmtId="43" fontId="9" fillId="0" borderId="0" xfId="31" applyFont="1"/>
    <xf numFmtId="43" fontId="15" fillId="6" borderId="44" xfId="31" applyFont="1" applyFill="1" applyBorder="1" applyAlignment="1" applyProtection="1">
      <alignment horizontal="center" vertical="center"/>
    </xf>
    <xf numFmtId="43" fontId="24" fillId="9" borderId="6" xfId="31" applyFont="1" applyFill="1" applyBorder="1" applyAlignment="1"/>
    <xf numFmtId="0" fontId="20" fillId="8" borderId="31" xfId="0" applyFont="1" applyFill="1" applyBorder="1" applyAlignment="1">
      <alignment vertical="center"/>
    </xf>
    <xf numFmtId="0" fontId="23" fillId="4" borderId="6" xfId="0" applyFont="1" applyFill="1" applyBorder="1"/>
    <xf numFmtId="0" fontId="23" fillId="4" borderId="6" xfId="0" applyFont="1" applyFill="1" applyBorder="1" applyAlignment="1">
      <alignment horizontal="center"/>
    </xf>
    <xf numFmtId="43" fontId="24" fillId="9" borderId="6" xfId="31" applyFont="1" applyFill="1" applyBorder="1" applyAlignment="1">
      <alignment horizontal="left"/>
    </xf>
    <xf numFmtId="0" fontId="23" fillId="4" borderId="0" xfId="0" applyFont="1" applyFill="1" applyAlignment="1">
      <alignment horizontal="center"/>
    </xf>
    <xf numFmtId="43" fontId="13" fillId="0" borderId="0" xfId="31" applyFont="1" applyAlignment="1">
      <alignment horizontal="center"/>
    </xf>
    <xf numFmtId="43" fontId="24" fillId="9" borderId="45" xfId="31" applyFont="1" applyFill="1" applyBorder="1" applyAlignment="1"/>
    <xf numFmtId="14" fontId="17" fillId="6" borderId="38" xfId="3" applyNumberFormat="1" applyFont="1" applyFill="1" applyBorder="1" applyAlignment="1" applyProtection="1">
      <alignment horizontal="center" vertical="center"/>
    </xf>
    <xf numFmtId="0" fontId="17" fillId="6" borderId="39" xfId="3" applyNumberFormat="1" applyFont="1" applyFill="1" applyBorder="1" applyAlignment="1" applyProtection="1">
      <alignment horizontal="center" vertical="center"/>
    </xf>
    <xf numFmtId="43" fontId="24" fillId="9" borderId="6" xfId="31" applyFont="1" applyFill="1" applyBorder="1" applyAlignment="1">
      <alignment horizontal="center"/>
    </xf>
    <xf numFmtId="14" fontId="17" fillId="6" borderId="39" xfId="3" applyNumberFormat="1" applyFont="1" applyFill="1" applyBorder="1" applyAlignment="1" applyProtection="1">
      <alignment horizontal="center" vertical="center"/>
    </xf>
    <xf numFmtId="0" fontId="26" fillId="4" borderId="0" xfId="0" applyFont="1" applyFill="1" applyAlignment="1">
      <alignment horizontal="center"/>
    </xf>
    <xf numFmtId="0" fontId="26" fillId="4" borderId="15" xfId="0" applyFont="1" applyFill="1" applyBorder="1" applyAlignment="1">
      <alignment horizontal="center"/>
    </xf>
    <xf numFmtId="0" fontId="15" fillId="6" borderId="14" xfId="3" applyNumberFormat="1" applyFont="1" applyFill="1" applyBorder="1" applyAlignment="1" applyProtection="1">
      <alignment vertical="center"/>
    </xf>
    <xf numFmtId="0" fontId="16" fillId="6" borderId="14" xfId="3" applyNumberFormat="1" applyFont="1" applyFill="1" applyBorder="1" applyAlignment="1" applyProtection="1">
      <alignment vertical="center"/>
    </xf>
    <xf numFmtId="14" fontId="17" fillId="6" borderId="15" xfId="3" applyNumberFormat="1" applyFont="1" applyFill="1" applyBorder="1" applyAlignment="1" applyProtection="1">
      <alignment horizontal="center" vertical="center"/>
    </xf>
    <xf numFmtId="0" fontId="17" fillId="6" borderId="37" xfId="3" applyNumberFormat="1" applyFont="1" applyFill="1" applyBorder="1" applyAlignment="1" applyProtection="1">
      <alignment horizontal="center" vertical="center"/>
    </xf>
    <xf numFmtId="0" fontId="25" fillId="0" borderId="6" xfId="0" applyFont="1" applyBorder="1" applyAlignment="1">
      <alignment horizontal="center"/>
    </xf>
  </cellXfs>
  <cellStyles count="32">
    <cellStyle name="0,0_x000d__x000a_NA_x000d__x000a_" xfId="1"/>
    <cellStyle name="20% - Accent4" xfId="2" builtinId="42"/>
    <cellStyle name="Accent4" xfId="3" builtinId="41"/>
    <cellStyle name="Comma" xfId="31" builtinId="3"/>
    <cellStyle name="Comma 2" xfId="4"/>
    <cellStyle name="Comma 3" xfId="5"/>
    <cellStyle name="Excel Built-in Normal" xfId="29"/>
    <cellStyle name="Normal" xfId="0" builtinId="0"/>
    <cellStyle name="Normal 2" xfId="6"/>
    <cellStyle name="Normal 2 2" xfId="7"/>
    <cellStyle name="Normal 2 3" xfId="30"/>
    <cellStyle name="Normal 3" xfId="11"/>
    <cellStyle name="Normal 4" xfId="10"/>
    <cellStyle name="Normal 4 2" xfId="12"/>
    <cellStyle name="Normal 4 2 2" xfId="14"/>
    <cellStyle name="Normal 4 2 2 2" xfId="18"/>
    <cellStyle name="Normal 4 2 2 2 2" xfId="27"/>
    <cellStyle name="Normal 4 2 2 3" xfId="23"/>
    <cellStyle name="Normal 4 2 3" xfId="16"/>
    <cellStyle name="Normal 4 2 3 2" xfId="25"/>
    <cellStyle name="Normal 4 2 4" xfId="21"/>
    <cellStyle name="Normal 4 3" xfId="13"/>
    <cellStyle name="Normal 4 3 2" xfId="17"/>
    <cellStyle name="Normal 4 3 2 2" xfId="26"/>
    <cellStyle name="Normal 4 3 3" xfId="22"/>
    <cellStyle name="Normal 4 4" xfId="15"/>
    <cellStyle name="Normal 4 4 2" xfId="24"/>
    <cellStyle name="Normal 4 5" xfId="20"/>
    <cellStyle name="Normal 5" xfId="9"/>
    <cellStyle name="Normal 5 2" xfId="28"/>
    <cellStyle name="Normal 6" xfId="19"/>
    <cellStyle name="常规_Quotation for Civil Works(按年度含SA1104)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/Desktop/CABINET/projects/2020/LIQUID/Switch%20Insertions%20Week%20BQ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/Desktop/CABINET/projects/2020/LIQUID/Switch%20Insertions%20OCTOBER%202020%20WEEK%203%20B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(AMANI COURT TASSIA)"/>
      <sheetName val="MARIANIST LIMURU"/>
      <sheetName val="REAL PEOPLE (LAVINGTON)"/>
      <sheetName val="CLAYCITY CITAM)"/>
      <sheetName val="BREAKDOWN"/>
      <sheetName val="WIP"/>
    </sheetNames>
    <sheetDataSet>
      <sheetData sheetId="0"/>
      <sheetData sheetId="1"/>
      <sheetData sheetId="2"/>
      <sheetData sheetId="3"/>
      <sheetData sheetId="4">
        <row r="8">
          <cell r="E8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ruri kmtc"/>
      <sheetName val="KNTC- Industrial area"/>
      <sheetName val="fastech-maringo estate"/>
      <sheetName val="CLAYCITY CITAM)"/>
      <sheetName val="BREAKDOWN"/>
      <sheetName val="WIP"/>
    </sheetNames>
    <sheetDataSet>
      <sheetData sheetId="0"/>
      <sheetData sheetId="1"/>
      <sheetData sheetId="2"/>
      <sheetData sheetId="3"/>
      <sheetData sheetId="4">
        <row r="8">
          <cell r="E8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2"/>
  <sheetViews>
    <sheetView workbookViewId="0">
      <selection activeCell="E84" sqref="E84"/>
    </sheetView>
  </sheetViews>
  <sheetFormatPr defaultRowHeight="15"/>
  <cols>
    <col min="1" max="1" width="0.85546875" style="1" customWidth="1"/>
    <col min="2" max="2" width="5.7109375" style="2" bestFit="1" customWidth="1"/>
    <col min="3" max="3" width="56.7109375" style="133" bestFit="1" customWidth="1"/>
    <col min="4" max="4" width="4.85546875" style="1" bestFit="1" customWidth="1"/>
    <col min="5" max="5" width="5.7109375" style="4" bestFit="1" customWidth="1"/>
    <col min="6" max="6" width="9" style="5" customWidth="1"/>
    <col min="7" max="7" width="13.28515625" style="6" customWidth="1"/>
    <col min="8" max="9" width="8.7109375" style="2" bestFit="1" customWidth="1"/>
  </cols>
  <sheetData>
    <row r="2" spans="1:9" ht="16.5" thickBot="1">
      <c r="C2" s="3"/>
    </row>
    <row r="3" spans="1:9" ht="15.75">
      <c r="B3" s="109"/>
      <c r="C3" s="110"/>
      <c r="D3" s="111"/>
      <c r="E3" s="112"/>
      <c r="F3" s="113"/>
      <c r="G3" s="114"/>
    </row>
    <row r="4" spans="1:9">
      <c r="B4" s="115"/>
      <c r="C4" s="158" t="s">
        <v>146</v>
      </c>
      <c r="D4" s="116"/>
      <c r="E4" s="117"/>
      <c r="F4" s="118"/>
      <c r="G4" s="119"/>
    </row>
    <row r="5" spans="1:9" ht="15.75" thickBot="1">
      <c r="B5" s="120"/>
      <c r="C5" s="9"/>
      <c r="D5" s="9"/>
      <c r="E5" s="10"/>
      <c r="F5" s="156" t="s">
        <v>128</v>
      </c>
      <c r="G5" s="171" t="s">
        <v>127</v>
      </c>
      <c r="H5" s="8"/>
    </row>
    <row r="6" spans="1:9" ht="15.75" thickBot="1">
      <c r="B6" s="11"/>
      <c r="C6" s="12"/>
      <c r="D6" s="12" t="s">
        <v>95</v>
      </c>
      <c r="E6" s="169"/>
      <c r="F6" s="170"/>
      <c r="G6" s="160"/>
      <c r="H6" s="8"/>
    </row>
    <row r="7" spans="1:9" ht="15.75" thickBot="1">
      <c r="A7" s="14"/>
      <c r="B7" s="15" t="s">
        <v>44</v>
      </c>
      <c r="C7" s="15" t="s">
        <v>41</v>
      </c>
      <c r="D7" s="15" t="s">
        <v>42</v>
      </c>
      <c r="E7" s="15" t="s">
        <v>43</v>
      </c>
      <c r="F7" s="16" t="s">
        <v>96</v>
      </c>
      <c r="G7" s="17" t="s">
        <v>97</v>
      </c>
      <c r="H7" s="8"/>
      <c r="I7" s="18"/>
    </row>
    <row r="8" spans="1:9">
      <c r="B8" s="19" t="s">
        <v>0</v>
      </c>
      <c r="C8" s="121" t="s">
        <v>1</v>
      </c>
      <c r="D8" s="20"/>
      <c r="E8" s="20"/>
      <c r="F8" s="21"/>
      <c r="G8" s="22"/>
      <c r="H8" s="8"/>
    </row>
    <row r="9" spans="1:9">
      <c r="B9" s="23"/>
      <c r="C9" s="35" t="s">
        <v>50</v>
      </c>
      <c r="D9" s="24" t="s">
        <v>30</v>
      </c>
      <c r="E9" s="25">
        <v>0</v>
      </c>
      <c r="F9" s="26">
        <v>1500</v>
      </c>
      <c r="G9" s="26">
        <f>E9*F9</f>
        <v>0</v>
      </c>
      <c r="H9" s="8"/>
    </row>
    <row r="10" spans="1:9">
      <c r="B10" s="23"/>
      <c r="C10" s="35" t="s">
        <v>51</v>
      </c>
      <c r="D10" s="24" t="s">
        <v>30</v>
      </c>
      <c r="E10" s="27">
        <v>0</v>
      </c>
      <c r="F10" s="26">
        <v>12000</v>
      </c>
      <c r="G10" s="26">
        <f t="shared" ref="G10:G28" si="0">E10*F10</f>
        <v>0</v>
      </c>
      <c r="H10" s="8"/>
    </row>
    <row r="11" spans="1:9">
      <c r="B11" s="23"/>
      <c r="C11" s="35" t="s">
        <v>52</v>
      </c>
      <c r="D11" s="24" t="s">
        <v>2</v>
      </c>
      <c r="E11" s="27">
        <v>0</v>
      </c>
      <c r="F11" s="26">
        <v>90</v>
      </c>
      <c r="G11" s="26">
        <f t="shared" si="0"/>
        <v>0</v>
      </c>
      <c r="H11" s="8"/>
    </row>
    <row r="12" spans="1:9">
      <c r="B12" s="23"/>
      <c r="C12" s="35" t="s">
        <v>53</v>
      </c>
      <c r="D12" s="24" t="s">
        <v>2</v>
      </c>
      <c r="E12" s="27">
        <v>0</v>
      </c>
      <c r="F12" s="26">
        <v>180</v>
      </c>
      <c r="G12" s="26">
        <f t="shared" si="0"/>
        <v>0</v>
      </c>
      <c r="H12" s="8"/>
    </row>
    <row r="13" spans="1:9">
      <c r="B13" s="23"/>
      <c r="C13" s="35" t="s">
        <v>54</v>
      </c>
      <c r="D13" s="24" t="s">
        <v>2</v>
      </c>
      <c r="E13" s="27">
        <v>0</v>
      </c>
      <c r="F13" s="26">
        <v>360</v>
      </c>
      <c r="G13" s="26">
        <f t="shared" si="0"/>
        <v>0</v>
      </c>
      <c r="H13" s="8"/>
    </row>
    <row r="14" spans="1:9">
      <c r="B14" s="23"/>
      <c r="C14" s="35" t="s">
        <v>3</v>
      </c>
      <c r="D14" s="24" t="s">
        <v>2</v>
      </c>
      <c r="E14" s="27">
        <v>0</v>
      </c>
      <c r="F14" s="26">
        <v>54</v>
      </c>
      <c r="G14" s="26">
        <f t="shared" si="0"/>
        <v>0</v>
      </c>
      <c r="H14" s="8"/>
    </row>
    <row r="15" spans="1:9">
      <c r="B15" s="23"/>
      <c r="C15" s="35" t="s">
        <v>4</v>
      </c>
      <c r="D15" s="24" t="s">
        <v>2</v>
      </c>
      <c r="E15" s="28">
        <v>0</v>
      </c>
      <c r="F15" s="29">
        <v>6.2</v>
      </c>
      <c r="G15" s="26">
        <f t="shared" si="0"/>
        <v>0</v>
      </c>
      <c r="H15" s="8"/>
    </row>
    <row r="16" spans="1:9">
      <c r="B16" s="23"/>
      <c r="C16" s="35" t="s">
        <v>55</v>
      </c>
      <c r="D16" s="24" t="s">
        <v>30</v>
      </c>
      <c r="E16" s="30">
        <v>0</v>
      </c>
      <c r="F16" s="31">
        <v>1140</v>
      </c>
      <c r="G16" s="26">
        <f t="shared" si="0"/>
        <v>0</v>
      </c>
      <c r="H16" s="8"/>
    </row>
    <row r="17" spans="2:9">
      <c r="B17" s="23"/>
      <c r="C17" s="35" t="s">
        <v>56</v>
      </c>
      <c r="D17" s="28" t="s">
        <v>30</v>
      </c>
      <c r="E17" s="28">
        <v>0</v>
      </c>
      <c r="F17" s="32">
        <v>1800</v>
      </c>
      <c r="G17" s="26">
        <f t="shared" si="0"/>
        <v>0</v>
      </c>
      <c r="H17" s="8"/>
    </row>
    <row r="18" spans="2:9">
      <c r="B18" s="23"/>
      <c r="C18" s="35" t="s">
        <v>98</v>
      </c>
      <c r="D18" s="24" t="s">
        <v>30</v>
      </c>
      <c r="E18" s="28">
        <v>0</v>
      </c>
      <c r="F18" s="29">
        <v>8000</v>
      </c>
      <c r="G18" s="26">
        <f t="shared" si="0"/>
        <v>0</v>
      </c>
      <c r="H18" s="7"/>
      <c r="I18" s="33"/>
    </row>
    <row r="19" spans="2:9">
      <c r="B19" s="23"/>
      <c r="C19" s="35" t="s">
        <v>99</v>
      </c>
      <c r="D19" s="24" t="s">
        <v>30</v>
      </c>
      <c r="E19" s="28">
        <v>0</v>
      </c>
      <c r="F19" s="29">
        <v>12000</v>
      </c>
      <c r="G19" s="26">
        <f t="shared" si="0"/>
        <v>0</v>
      </c>
      <c r="H19" s="7"/>
      <c r="I19" s="33"/>
    </row>
    <row r="20" spans="2:9">
      <c r="B20" s="23"/>
      <c r="C20" s="35" t="s">
        <v>100</v>
      </c>
      <c r="D20" s="24" t="s">
        <v>30</v>
      </c>
      <c r="E20" s="28">
        <v>0</v>
      </c>
      <c r="F20" s="29">
        <v>16000</v>
      </c>
      <c r="G20" s="26">
        <f>E20*F20</f>
        <v>0</v>
      </c>
      <c r="H20" s="7"/>
      <c r="I20" s="33"/>
    </row>
    <row r="21" spans="2:9">
      <c r="B21" s="23"/>
      <c r="C21" s="35" t="s">
        <v>101</v>
      </c>
      <c r="D21" s="24" t="s">
        <v>30</v>
      </c>
      <c r="E21" s="28">
        <v>0</v>
      </c>
      <c r="F21" s="29">
        <v>3000</v>
      </c>
      <c r="G21" s="26">
        <f t="shared" si="0"/>
        <v>0</v>
      </c>
      <c r="H21" s="7"/>
      <c r="I21" s="33"/>
    </row>
    <row r="22" spans="2:9">
      <c r="B22" s="23"/>
      <c r="C22" s="35" t="s">
        <v>102</v>
      </c>
      <c r="D22" s="24" t="s">
        <v>103</v>
      </c>
      <c r="E22" s="28">
        <v>0</v>
      </c>
      <c r="F22" s="29">
        <v>25000</v>
      </c>
      <c r="G22" s="26">
        <f>E22*F22</f>
        <v>0</v>
      </c>
      <c r="H22" s="7"/>
      <c r="I22" s="33"/>
    </row>
    <row r="23" spans="2:9">
      <c r="B23" s="23"/>
      <c r="C23" s="35" t="s">
        <v>104</v>
      </c>
      <c r="D23" s="24" t="s">
        <v>30</v>
      </c>
      <c r="E23" s="28">
        <v>0</v>
      </c>
      <c r="F23" s="29">
        <v>405.3</v>
      </c>
      <c r="G23" s="26">
        <f t="shared" si="0"/>
        <v>0</v>
      </c>
      <c r="H23" s="8"/>
    </row>
    <row r="24" spans="2:9">
      <c r="B24" s="23"/>
      <c r="C24" s="35" t="s">
        <v>105</v>
      </c>
      <c r="D24" s="24" t="s">
        <v>30</v>
      </c>
      <c r="E24" s="28">
        <v>0</v>
      </c>
      <c r="F24" s="29">
        <v>758.6</v>
      </c>
      <c r="G24" s="26">
        <f t="shared" si="0"/>
        <v>0</v>
      </c>
      <c r="H24" s="8"/>
    </row>
    <row r="25" spans="2:9">
      <c r="B25" s="23"/>
      <c r="C25" s="35" t="s">
        <v>106</v>
      </c>
      <c r="D25" s="24" t="s">
        <v>30</v>
      </c>
      <c r="E25" s="28">
        <v>0</v>
      </c>
      <c r="F25" s="29">
        <v>798</v>
      </c>
      <c r="G25" s="26">
        <f t="shared" si="0"/>
        <v>0</v>
      </c>
      <c r="H25" s="8"/>
    </row>
    <row r="26" spans="2:9">
      <c r="B26" s="23"/>
      <c r="C26" s="35" t="s">
        <v>107</v>
      </c>
      <c r="D26" s="24" t="s">
        <v>108</v>
      </c>
      <c r="E26" s="28">
        <v>0</v>
      </c>
      <c r="F26" s="29">
        <v>400.7</v>
      </c>
      <c r="G26" s="26">
        <f t="shared" si="0"/>
        <v>0</v>
      </c>
      <c r="H26" s="8"/>
    </row>
    <row r="27" spans="2:9">
      <c r="B27" s="23"/>
      <c r="C27" s="35" t="s">
        <v>109</v>
      </c>
      <c r="D27" s="24" t="s">
        <v>30</v>
      </c>
      <c r="E27" s="28">
        <v>0</v>
      </c>
      <c r="F27" s="29">
        <v>3300</v>
      </c>
      <c r="G27" s="26">
        <f t="shared" si="0"/>
        <v>0</v>
      </c>
      <c r="H27" s="8"/>
    </row>
    <row r="28" spans="2:9" ht="15.75" thickBot="1">
      <c r="B28" s="34"/>
      <c r="C28" s="35" t="s">
        <v>110</v>
      </c>
      <c r="D28" s="36" t="s">
        <v>108</v>
      </c>
      <c r="E28" s="28">
        <v>0</v>
      </c>
      <c r="F28" s="37">
        <v>5500</v>
      </c>
      <c r="G28" s="38">
        <f t="shared" si="0"/>
        <v>0</v>
      </c>
      <c r="H28" s="8"/>
    </row>
    <row r="29" spans="2:9">
      <c r="B29" s="19" t="s">
        <v>6</v>
      </c>
      <c r="C29" s="39" t="s">
        <v>7</v>
      </c>
      <c r="D29" s="40"/>
      <c r="E29" s="41"/>
      <c r="F29" s="42"/>
      <c r="G29" s="42"/>
      <c r="H29" s="8"/>
    </row>
    <row r="30" spans="2:9">
      <c r="B30" s="23"/>
      <c r="C30" s="35" t="s">
        <v>49</v>
      </c>
      <c r="D30" s="24" t="s">
        <v>10</v>
      </c>
      <c r="E30" s="140">
        <v>0</v>
      </c>
      <c r="F30" s="43">
        <v>6500</v>
      </c>
      <c r="G30" s="43">
        <f t="shared" ref="G30:G35" si="1">E30*F30</f>
        <v>0</v>
      </c>
      <c r="H30" s="8"/>
    </row>
    <row r="31" spans="2:9">
      <c r="B31" s="23"/>
      <c r="C31" s="35" t="s">
        <v>48</v>
      </c>
      <c r="D31" s="44" t="s">
        <v>8</v>
      </c>
      <c r="E31" s="140">
        <v>0</v>
      </c>
      <c r="F31" s="29">
        <v>5800</v>
      </c>
      <c r="G31" s="43">
        <f t="shared" si="1"/>
        <v>0</v>
      </c>
      <c r="H31" s="8"/>
    </row>
    <row r="32" spans="2:9">
      <c r="B32" s="23"/>
      <c r="C32" s="35" t="s">
        <v>47</v>
      </c>
      <c r="D32" s="44" t="s">
        <v>2</v>
      </c>
      <c r="E32" s="28">
        <v>0</v>
      </c>
      <c r="F32" s="29">
        <v>70</v>
      </c>
      <c r="G32" s="43">
        <f t="shared" si="1"/>
        <v>0</v>
      </c>
      <c r="H32" s="8"/>
    </row>
    <row r="33" spans="1:9">
      <c r="B33" s="23"/>
      <c r="C33" s="35" t="s">
        <v>9</v>
      </c>
      <c r="D33" s="44" t="s">
        <v>2</v>
      </c>
      <c r="E33" s="28">
        <v>0</v>
      </c>
      <c r="F33" s="29">
        <v>17.5</v>
      </c>
      <c r="G33" s="43">
        <f t="shared" si="1"/>
        <v>0</v>
      </c>
      <c r="H33" s="8"/>
    </row>
    <row r="34" spans="1:9">
      <c r="B34" s="23"/>
      <c r="C34" s="35" t="s">
        <v>45</v>
      </c>
      <c r="D34" s="24" t="s">
        <v>8</v>
      </c>
      <c r="E34" s="140">
        <v>0</v>
      </c>
      <c r="F34" s="29">
        <v>5500</v>
      </c>
      <c r="G34" s="43">
        <f t="shared" si="1"/>
        <v>0</v>
      </c>
      <c r="H34" s="8"/>
    </row>
    <row r="35" spans="1:9">
      <c r="B35" s="23"/>
      <c r="C35" s="35" t="s">
        <v>46</v>
      </c>
      <c r="D35" s="24" t="s">
        <v>10</v>
      </c>
      <c r="E35" s="140">
        <f>[1]BREAKDOWN!E8</f>
        <v>0</v>
      </c>
      <c r="F35" s="29">
        <v>1000</v>
      </c>
      <c r="G35" s="43">
        <f t="shared" si="1"/>
        <v>0</v>
      </c>
      <c r="H35" s="8"/>
    </row>
    <row r="36" spans="1:9" ht="15.75" thickBot="1">
      <c r="B36" s="23"/>
      <c r="C36" s="35" t="s">
        <v>11</v>
      </c>
      <c r="D36" s="24" t="s">
        <v>10</v>
      </c>
      <c r="E36" s="28">
        <v>0</v>
      </c>
      <c r="F36" s="29">
        <v>1500</v>
      </c>
      <c r="G36" s="43">
        <f>E36*F36</f>
        <v>0</v>
      </c>
      <c r="H36" s="8"/>
    </row>
    <row r="37" spans="1:9">
      <c r="B37" s="19" t="s">
        <v>12</v>
      </c>
      <c r="C37" s="39" t="s">
        <v>111</v>
      </c>
      <c r="D37" s="40"/>
      <c r="E37" s="41"/>
      <c r="F37" s="42"/>
      <c r="G37" s="42"/>
      <c r="H37" s="8"/>
    </row>
    <row r="38" spans="1:9">
      <c r="B38" s="23"/>
      <c r="C38" s="35" t="s">
        <v>112</v>
      </c>
      <c r="D38" s="44" t="s">
        <v>30</v>
      </c>
      <c r="E38" s="28">
        <v>0</v>
      </c>
      <c r="F38" s="29">
        <v>3000</v>
      </c>
      <c r="G38" s="43">
        <f t="shared" ref="G38:G43" si="2">E38*F38</f>
        <v>0</v>
      </c>
      <c r="H38" s="8"/>
    </row>
    <row r="39" spans="1:9">
      <c r="B39" s="23"/>
      <c r="C39" s="35" t="s">
        <v>113</v>
      </c>
      <c r="D39" s="44" t="s">
        <v>30</v>
      </c>
      <c r="E39" s="28">
        <v>0</v>
      </c>
      <c r="F39" s="29">
        <v>3500</v>
      </c>
      <c r="G39" s="43">
        <f t="shared" si="2"/>
        <v>0</v>
      </c>
      <c r="H39" s="8"/>
    </row>
    <row r="40" spans="1:9">
      <c r="B40" s="23"/>
      <c r="C40" s="35" t="s">
        <v>114</v>
      </c>
      <c r="D40" s="44" t="s">
        <v>108</v>
      </c>
      <c r="E40" s="28">
        <v>0</v>
      </c>
      <c r="F40" s="29">
        <v>3000</v>
      </c>
      <c r="G40" s="43">
        <f t="shared" si="2"/>
        <v>0</v>
      </c>
      <c r="H40" s="8"/>
    </row>
    <row r="41" spans="1:9">
      <c r="B41" s="23"/>
      <c r="C41" s="35" t="s">
        <v>115</v>
      </c>
      <c r="D41" s="44" t="s">
        <v>30</v>
      </c>
      <c r="E41" s="28">
        <v>0</v>
      </c>
      <c r="F41" s="29">
        <v>1250</v>
      </c>
      <c r="G41" s="43">
        <f t="shared" si="2"/>
        <v>0</v>
      </c>
      <c r="H41" s="8"/>
    </row>
    <row r="42" spans="1:9">
      <c r="B42" s="23"/>
      <c r="C42" s="35" t="s">
        <v>116</v>
      </c>
      <c r="D42" s="44" t="s">
        <v>30</v>
      </c>
      <c r="E42" s="28">
        <v>0</v>
      </c>
      <c r="F42" s="29">
        <v>2000</v>
      </c>
      <c r="G42" s="43">
        <f t="shared" si="2"/>
        <v>0</v>
      </c>
      <c r="H42" s="8"/>
    </row>
    <row r="43" spans="1:9" ht="15.75" thickBot="1">
      <c r="B43" s="23"/>
      <c r="C43" s="35" t="s">
        <v>117</v>
      </c>
      <c r="D43" s="44" t="s">
        <v>30</v>
      </c>
      <c r="E43" s="28">
        <v>0</v>
      </c>
      <c r="F43" s="29">
        <v>1000</v>
      </c>
      <c r="G43" s="43">
        <f t="shared" si="2"/>
        <v>0</v>
      </c>
      <c r="H43" s="8"/>
    </row>
    <row r="44" spans="1:9">
      <c r="B44" s="45" t="s">
        <v>14</v>
      </c>
      <c r="C44" s="122" t="s">
        <v>13</v>
      </c>
      <c r="D44" s="46"/>
      <c r="E44" s="47"/>
      <c r="F44" s="48"/>
      <c r="G44" s="48"/>
      <c r="H44" s="8"/>
    </row>
    <row r="45" spans="1:9">
      <c r="B45" s="23"/>
      <c r="C45" s="35" t="s">
        <v>57</v>
      </c>
      <c r="D45" s="24" t="s">
        <v>2</v>
      </c>
      <c r="E45" s="28">
        <v>0</v>
      </c>
      <c r="F45" s="29">
        <v>200</v>
      </c>
      <c r="G45" s="29">
        <f t="shared" ref="G45:G53" si="3">E45*F45</f>
        <v>0</v>
      </c>
      <c r="H45" s="8"/>
    </row>
    <row r="46" spans="1:9">
      <c r="A46" s="49"/>
      <c r="B46" s="23"/>
      <c r="C46" s="35" t="s">
        <v>118</v>
      </c>
      <c r="D46" s="24" t="s">
        <v>2</v>
      </c>
      <c r="E46" s="28">
        <v>0</v>
      </c>
      <c r="F46" s="50">
        <v>250</v>
      </c>
      <c r="G46" s="51">
        <f t="shared" si="3"/>
        <v>0</v>
      </c>
      <c r="H46" s="52"/>
      <c r="I46" s="53"/>
    </row>
    <row r="47" spans="1:9">
      <c r="B47" s="23"/>
      <c r="C47" s="35" t="s">
        <v>119</v>
      </c>
      <c r="D47" s="24" t="s">
        <v>2</v>
      </c>
      <c r="E47" s="28">
        <v>0</v>
      </c>
      <c r="F47" s="50">
        <v>645</v>
      </c>
      <c r="G47" s="51">
        <f t="shared" si="3"/>
        <v>0</v>
      </c>
      <c r="H47" s="8"/>
    </row>
    <row r="48" spans="1:9">
      <c r="B48" s="23"/>
      <c r="C48" s="35" t="s">
        <v>79</v>
      </c>
      <c r="D48" s="24" t="s">
        <v>2</v>
      </c>
      <c r="E48" s="28">
        <v>0</v>
      </c>
      <c r="F48" s="50">
        <v>845</v>
      </c>
      <c r="G48" s="51">
        <f t="shared" si="3"/>
        <v>0</v>
      </c>
      <c r="H48" s="8"/>
    </row>
    <row r="49" spans="2:8">
      <c r="B49" s="23"/>
      <c r="C49" s="35" t="s">
        <v>58</v>
      </c>
      <c r="D49" s="24" t="s">
        <v>2</v>
      </c>
      <c r="E49" s="54">
        <v>0</v>
      </c>
      <c r="F49" s="50">
        <v>890</v>
      </c>
      <c r="G49" s="51">
        <f t="shared" si="3"/>
        <v>0</v>
      </c>
      <c r="H49" s="8"/>
    </row>
    <row r="50" spans="2:8">
      <c r="B50" s="23"/>
      <c r="C50" s="35" t="s">
        <v>59</v>
      </c>
      <c r="D50" s="24" t="s">
        <v>2</v>
      </c>
      <c r="E50" s="28">
        <v>0</v>
      </c>
      <c r="F50" s="29">
        <v>1020</v>
      </c>
      <c r="G50" s="29">
        <f t="shared" si="3"/>
        <v>0</v>
      </c>
      <c r="H50" s="8"/>
    </row>
    <row r="51" spans="2:8">
      <c r="B51" s="23"/>
      <c r="C51" s="35" t="s">
        <v>120</v>
      </c>
      <c r="D51" s="24" t="s">
        <v>2</v>
      </c>
      <c r="E51" s="28">
        <v>0</v>
      </c>
      <c r="F51" s="29">
        <v>515</v>
      </c>
      <c r="G51" s="29">
        <f t="shared" si="3"/>
        <v>0</v>
      </c>
      <c r="H51" s="8"/>
    </row>
    <row r="52" spans="2:8">
      <c r="B52" s="23"/>
      <c r="C52" s="35" t="s">
        <v>60</v>
      </c>
      <c r="D52" s="24" t="s">
        <v>2</v>
      </c>
      <c r="E52" s="28">
        <v>0</v>
      </c>
      <c r="F52" s="29">
        <v>3000</v>
      </c>
      <c r="G52" s="29">
        <f t="shared" si="3"/>
        <v>0</v>
      </c>
      <c r="H52" s="8"/>
    </row>
    <row r="53" spans="2:8">
      <c r="B53" s="55"/>
      <c r="C53" s="123" t="s">
        <v>121</v>
      </c>
      <c r="D53" s="56" t="s">
        <v>2</v>
      </c>
      <c r="E53" s="57">
        <v>0</v>
      </c>
      <c r="F53" s="58">
        <v>13000</v>
      </c>
      <c r="G53" s="58">
        <f t="shared" si="3"/>
        <v>0</v>
      </c>
      <c r="H53" s="8"/>
    </row>
    <row r="54" spans="2:8">
      <c r="B54" s="45" t="s">
        <v>17</v>
      </c>
      <c r="C54" s="59" t="s">
        <v>15</v>
      </c>
      <c r="D54" s="60"/>
      <c r="E54" s="61"/>
      <c r="F54" s="62"/>
      <c r="G54" s="62"/>
      <c r="H54" s="8"/>
    </row>
    <row r="55" spans="2:8">
      <c r="B55" s="63"/>
      <c r="C55" s="124" t="s">
        <v>61</v>
      </c>
      <c r="D55" s="64" t="s">
        <v>2</v>
      </c>
      <c r="E55" s="65">
        <v>0</v>
      </c>
      <c r="F55" s="26">
        <v>6</v>
      </c>
      <c r="G55" s="26">
        <f>E55*F55</f>
        <v>0</v>
      </c>
      <c r="H55" s="8"/>
    </row>
    <row r="56" spans="2:8">
      <c r="B56" s="63"/>
      <c r="C56" s="124" t="s">
        <v>62</v>
      </c>
      <c r="D56" s="64" t="s">
        <v>2</v>
      </c>
      <c r="E56" s="65">
        <v>0</v>
      </c>
      <c r="F56" s="26">
        <v>8</v>
      </c>
      <c r="G56" s="26">
        <f>E56*F56</f>
        <v>0</v>
      </c>
      <c r="H56" s="8"/>
    </row>
    <row r="57" spans="2:8">
      <c r="B57" s="63"/>
      <c r="C57" s="124" t="s">
        <v>63</v>
      </c>
      <c r="D57" s="64" t="s">
        <v>2</v>
      </c>
      <c r="E57" s="65">
        <v>0</v>
      </c>
      <c r="F57" s="26">
        <v>11</v>
      </c>
      <c r="G57" s="26">
        <f>E57*F57</f>
        <v>0</v>
      </c>
      <c r="H57" s="8"/>
    </row>
    <row r="58" spans="2:8">
      <c r="B58" s="45" t="s">
        <v>20</v>
      </c>
      <c r="C58" s="125" t="s">
        <v>18</v>
      </c>
      <c r="D58" s="60"/>
      <c r="E58" s="66"/>
      <c r="F58" s="67"/>
      <c r="G58" s="67"/>
      <c r="H58" s="8"/>
    </row>
    <row r="59" spans="2:8">
      <c r="B59" s="63"/>
      <c r="C59" s="124" t="s">
        <v>64</v>
      </c>
      <c r="D59" s="68" t="s">
        <v>2</v>
      </c>
      <c r="E59" s="28">
        <v>0</v>
      </c>
      <c r="F59" s="26">
        <v>737</v>
      </c>
      <c r="G59" s="26">
        <f>E59*F59</f>
        <v>0</v>
      </c>
      <c r="H59" s="8"/>
    </row>
    <row r="60" spans="2:8">
      <c r="B60" s="63"/>
      <c r="C60" s="124" t="s">
        <v>65</v>
      </c>
      <c r="D60" s="68" t="s">
        <v>2</v>
      </c>
      <c r="E60" s="28">
        <v>0</v>
      </c>
      <c r="F60" s="26">
        <v>1795</v>
      </c>
      <c r="G60" s="26">
        <f>E60*F60</f>
        <v>0</v>
      </c>
      <c r="H60" s="8"/>
    </row>
    <row r="61" spans="2:8" ht="15.75" thickBot="1">
      <c r="B61" s="63"/>
      <c r="C61" s="124" t="s">
        <v>19</v>
      </c>
      <c r="D61" s="64" t="s">
        <v>30</v>
      </c>
      <c r="E61" s="27">
        <v>0</v>
      </c>
      <c r="F61" s="26">
        <v>1794</v>
      </c>
      <c r="G61" s="26">
        <f>E61*F61</f>
        <v>0</v>
      </c>
      <c r="H61" s="8"/>
    </row>
    <row r="62" spans="2:8">
      <c r="B62" s="69" t="s">
        <v>24</v>
      </c>
      <c r="C62" s="135" t="s">
        <v>21</v>
      </c>
      <c r="D62" s="136"/>
      <c r="E62" s="137"/>
      <c r="F62" s="138"/>
      <c r="G62" s="138"/>
      <c r="H62" s="8"/>
    </row>
    <row r="63" spans="2:8">
      <c r="B63" s="63"/>
      <c r="C63" s="126" t="s">
        <v>22</v>
      </c>
      <c r="D63" s="64" t="s">
        <v>2</v>
      </c>
      <c r="E63" s="28">
        <v>0</v>
      </c>
      <c r="F63" s="26">
        <v>25</v>
      </c>
      <c r="G63" s="26">
        <f>E63*F63</f>
        <v>0</v>
      </c>
      <c r="H63" s="8"/>
    </row>
    <row r="64" spans="2:8" ht="15.75" thickBot="1">
      <c r="B64" s="139"/>
      <c r="C64" s="83" t="s">
        <v>122</v>
      </c>
      <c r="D64" s="84" t="s">
        <v>2</v>
      </c>
      <c r="E64" s="85">
        <v>0</v>
      </c>
      <c r="F64" s="86">
        <v>40</v>
      </c>
      <c r="G64" s="86">
        <f>E64*F64</f>
        <v>0</v>
      </c>
      <c r="H64" s="8"/>
    </row>
    <row r="65" spans="1:9">
      <c r="B65" s="69" t="s">
        <v>26</v>
      </c>
      <c r="C65" s="122" t="s">
        <v>25</v>
      </c>
      <c r="D65" s="46"/>
      <c r="E65" s="47"/>
      <c r="F65" s="48"/>
      <c r="G65" s="48" t="s">
        <v>23</v>
      </c>
      <c r="H65" s="8"/>
    </row>
    <row r="66" spans="1:9" ht="15.75" thickBot="1">
      <c r="B66" s="63"/>
      <c r="C66" s="126" t="s">
        <v>66</v>
      </c>
      <c r="D66" s="64" t="s">
        <v>2</v>
      </c>
      <c r="E66" s="28">
        <v>0</v>
      </c>
      <c r="F66" s="26">
        <v>250</v>
      </c>
      <c r="G66" s="26">
        <f>E66*F66</f>
        <v>0</v>
      </c>
      <c r="H66" s="8"/>
    </row>
    <row r="67" spans="1:9" ht="15.75" thickBot="1">
      <c r="B67" s="70"/>
      <c r="C67" s="127" t="s">
        <v>5</v>
      </c>
      <c r="D67" s="71"/>
      <c r="E67" s="72"/>
      <c r="F67" s="73"/>
      <c r="G67" s="73" t="s">
        <v>23</v>
      </c>
      <c r="H67" s="8"/>
    </row>
    <row r="68" spans="1:9">
      <c r="B68" s="69" t="s">
        <v>28</v>
      </c>
      <c r="C68" s="122" t="s">
        <v>27</v>
      </c>
      <c r="D68" s="46"/>
      <c r="E68" s="47"/>
      <c r="F68" s="48"/>
      <c r="G68" s="48"/>
      <c r="H68" s="8"/>
    </row>
    <row r="69" spans="1:9" ht="15.75" thickBot="1">
      <c r="A69" s="49"/>
      <c r="B69" s="63"/>
      <c r="C69" s="126" t="s">
        <v>67</v>
      </c>
      <c r="D69" s="74" t="s">
        <v>2</v>
      </c>
      <c r="E69" s="28">
        <v>0</v>
      </c>
      <c r="F69" s="26">
        <v>5</v>
      </c>
      <c r="G69" s="26">
        <f>E69*F69</f>
        <v>0</v>
      </c>
      <c r="H69" s="52"/>
      <c r="I69" s="53"/>
    </row>
    <row r="70" spans="1:9">
      <c r="B70" s="69" t="s">
        <v>31</v>
      </c>
      <c r="C70" s="122" t="s">
        <v>29</v>
      </c>
      <c r="D70" s="46"/>
      <c r="E70" s="47"/>
      <c r="F70" s="48"/>
      <c r="G70" s="48" t="s">
        <v>23</v>
      </c>
      <c r="H70" s="8"/>
    </row>
    <row r="71" spans="1:9">
      <c r="A71" s="49"/>
      <c r="B71" s="23"/>
      <c r="C71" s="35" t="s">
        <v>68</v>
      </c>
      <c r="D71" s="68" t="s">
        <v>30</v>
      </c>
      <c r="E71" s="28">
        <v>0</v>
      </c>
      <c r="F71" s="29">
        <v>6000</v>
      </c>
      <c r="G71" s="29">
        <f t="shared" ref="G71:G76" si="4">E71*F71</f>
        <v>0</v>
      </c>
      <c r="H71" s="52"/>
      <c r="I71" s="53"/>
    </row>
    <row r="72" spans="1:9">
      <c r="B72" s="63"/>
      <c r="C72" s="126" t="s">
        <v>69</v>
      </c>
      <c r="D72" s="68" t="s">
        <v>30</v>
      </c>
      <c r="E72" s="28">
        <v>0</v>
      </c>
      <c r="F72" s="29">
        <v>15000</v>
      </c>
      <c r="G72" s="29">
        <f t="shared" si="4"/>
        <v>0</v>
      </c>
      <c r="H72" s="8"/>
    </row>
    <row r="73" spans="1:9">
      <c r="B73" s="23"/>
      <c r="C73" s="35" t="s">
        <v>70</v>
      </c>
      <c r="D73" s="68" t="s">
        <v>30</v>
      </c>
      <c r="E73" s="28">
        <v>0</v>
      </c>
      <c r="F73" s="29">
        <v>25000</v>
      </c>
      <c r="G73" s="26">
        <f t="shared" si="4"/>
        <v>0</v>
      </c>
      <c r="H73" s="8"/>
    </row>
    <row r="74" spans="1:9">
      <c r="A74" s="49"/>
      <c r="B74" s="63"/>
      <c r="C74" s="35" t="s">
        <v>40</v>
      </c>
      <c r="D74" s="68" t="s">
        <v>30</v>
      </c>
      <c r="E74" s="28">
        <v>0</v>
      </c>
      <c r="F74" s="75">
        <v>4300</v>
      </c>
      <c r="G74" s="76">
        <f t="shared" si="4"/>
        <v>0</v>
      </c>
      <c r="H74" s="52"/>
      <c r="I74" s="53"/>
    </row>
    <row r="75" spans="1:9">
      <c r="B75" s="23"/>
      <c r="C75" s="35" t="s">
        <v>71</v>
      </c>
      <c r="D75" s="68" t="s">
        <v>30</v>
      </c>
      <c r="E75" s="28">
        <v>0</v>
      </c>
      <c r="F75" s="75">
        <v>7100</v>
      </c>
      <c r="G75" s="77">
        <f t="shared" si="4"/>
        <v>0</v>
      </c>
      <c r="H75" s="8"/>
    </row>
    <row r="76" spans="1:9" ht="15.75" thickBot="1">
      <c r="B76" s="63"/>
      <c r="C76" s="35" t="s">
        <v>72</v>
      </c>
      <c r="D76" s="68" t="s">
        <v>30</v>
      </c>
      <c r="E76" s="28">
        <v>0</v>
      </c>
      <c r="F76" s="78">
        <v>10500</v>
      </c>
      <c r="G76" s="79">
        <f t="shared" si="4"/>
        <v>0</v>
      </c>
      <c r="H76" s="8"/>
    </row>
    <row r="77" spans="1:9">
      <c r="A77" s="49"/>
      <c r="B77" s="69" t="s">
        <v>33</v>
      </c>
      <c r="C77" s="122" t="s">
        <v>32</v>
      </c>
      <c r="D77" s="46"/>
      <c r="E77" s="47"/>
      <c r="F77" s="48"/>
      <c r="G77" s="48"/>
      <c r="H77" s="52"/>
      <c r="I77" s="53"/>
    </row>
    <row r="78" spans="1:9">
      <c r="B78" s="80"/>
      <c r="C78" s="126" t="s">
        <v>73</v>
      </c>
      <c r="D78" s="64" t="s">
        <v>2</v>
      </c>
      <c r="E78" s="27">
        <v>0</v>
      </c>
      <c r="F78" s="26">
        <v>673</v>
      </c>
      <c r="G78" s="26">
        <f>E78*F78</f>
        <v>0</v>
      </c>
      <c r="H78" s="8"/>
    </row>
    <row r="79" spans="1:9" ht="15.75" thickBot="1">
      <c r="B79" s="81"/>
      <c r="C79" s="126" t="s">
        <v>74</v>
      </c>
      <c r="D79" s="64" t="s">
        <v>2</v>
      </c>
      <c r="E79" s="27">
        <v>0</v>
      </c>
      <c r="F79" s="26">
        <v>673</v>
      </c>
      <c r="G79" s="26">
        <f>E79*F79</f>
        <v>0</v>
      </c>
      <c r="H79" s="8"/>
    </row>
    <row r="80" spans="1:9">
      <c r="A80" s="49"/>
      <c r="B80" s="69" t="s">
        <v>37</v>
      </c>
      <c r="C80" s="122" t="s">
        <v>34</v>
      </c>
      <c r="D80" s="46"/>
      <c r="E80" s="47" t="s">
        <v>23</v>
      </c>
      <c r="F80" s="48"/>
      <c r="G80" s="48"/>
      <c r="H80" s="52"/>
      <c r="I80" s="53"/>
    </row>
    <row r="81" spans="1:9">
      <c r="B81" s="80"/>
      <c r="C81" s="126" t="s">
        <v>75</v>
      </c>
      <c r="D81" s="64" t="s">
        <v>35</v>
      </c>
      <c r="E81" s="140">
        <v>20</v>
      </c>
      <c r="F81" s="26">
        <v>500</v>
      </c>
      <c r="G81" s="26">
        <f t="shared" ref="G81:G86" si="5">E81*F81</f>
        <v>10000</v>
      </c>
      <c r="H81" s="8"/>
    </row>
    <row r="82" spans="1:9">
      <c r="B82" s="80"/>
      <c r="C82" s="126" t="s">
        <v>76</v>
      </c>
      <c r="D82" s="64" t="s">
        <v>35</v>
      </c>
      <c r="E82" s="140">
        <v>20</v>
      </c>
      <c r="F82" s="26">
        <v>400</v>
      </c>
      <c r="G82" s="26">
        <f t="shared" si="5"/>
        <v>8000</v>
      </c>
      <c r="H82" s="8"/>
    </row>
    <row r="83" spans="1:9">
      <c r="B83" s="80"/>
      <c r="C83" s="126" t="s">
        <v>77</v>
      </c>
      <c r="D83" s="64" t="s">
        <v>35</v>
      </c>
      <c r="E83" s="140">
        <v>20</v>
      </c>
      <c r="F83" s="26">
        <v>400</v>
      </c>
      <c r="G83" s="26">
        <f t="shared" si="5"/>
        <v>8000</v>
      </c>
      <c r="H83" s="8"/>
    </row>
    <row r="84" spans="1:9" ht="15.75" thickBot="1">
      <c r="B84" s="82"/>
      <c r="C84" s="83" t="s">
        <v>78</v>
      </c>
      <c r="D84" s="84" t="s">
        <v>36</v>
      </c>
      <c r="E84" s="85">
        <f>29*2</f>
        <v>58</v>
      </c>
      <c r="F84" s="86">
        <v>35</v>
      </c>
      <c r="G84" s="86">
        <f t="shared" si="5"/>
        <v>2030</v>
      </c>
      <c r="H84" s="8"/>
    </row>
    <row r="85" spans="1:9" ht="15.75" thickBot="1">
      <c r="B85" s="87" t="s">
        <v>39</v>
      </c>
      <c r="C85" s="128" t="s">
        <v>129</v>
      </c>
      <c r="D85" s="88" t="s">
        <v>30</v>
      </c>
      <c r="E85" s="89">
        <v>0</v>
      </c>
      <c r="F85" s="90">
        <v>15000</v>
      </c>
      <c r="G85" s="90">
        <f t="shared" si="5"/>
        <v>0</v>
      </c>
      <c r="H85" s="8" t="s">
        <v>147</v>
      </c>
    </row>
    <row r="86" spans="1:9" ht="15.75" thickBot="1">
      <c r="A86" s="49"/>
      <c r="B86" s="87" t="s">
        <v>81</v>
      </c>
      <c r="C86" s="128" t="s">
        <v>80</v>
      </c>
      <c r="D86" s="88" t="s">
        <v>30</v>
      </c>
      <c r="E86" s="89">
        <v>0</v>
      </c>
      <c r="F86" s="90">
        <v>4000</v>
      </c>
      <c r="G86" s="90">
        <f t="shared" si="5"/>
        <v>0</v>
      </c>
      <c r="H86" s="52" t="s">
        <v>123</v>
      </c>
      <c r="I86" s="53"/>
    </row>
    <row r="87" spans="1:9" ht="15.75" thickBot="1">
      <c r="A87" s="49"/>
      <c r="B87" s="87" t="s">
        <v>81</v>
      </c>
      <c r="C87" s="128" t="s">
        <v>91</v>
      </c>
      <c r="D87" s="88" t="s">
        <v>30</v>
      </c>
      <c r="E87" s="141">
        <v>1</v>
      </c>
      <c r="F87" s="90">
        <v>2000</v>
      </c>
      <c r="G87" s="90">
        <f>E87*F87</f>
        <v>2000</v>
      </c>
      <c r="H87" s="52"/>
      <c r="I87" s="53"/>
    </row>
    <row r="88" spans="1:9" ht="15.75" thickBot="1">
      <c r="A88" s="49"/>
      <c r="B88" s="87" t="s">
        <v>82</v>
      </c>
      <c r="C88" s="128" t="s">
        <v>92</v>
      </c>
      <c r="D88" s="88" t="s">
        <v>30</v>
      </c>
      <c r="E88" s="141">
        <v>0</v>
      </c>
      <c r="F88" s="90">
        <v>1000</v>
      </c>
      <c r="G88" s="90">
        <f>E88*F88</f>
        <v>0</v>
      </c>
      <c r="H88" s="52"/>
      <c r="I88" s="53"/>
    </row>
    <row r="89" spans="1:9">
      <c r="B89" s="91"/>
      <c r="C89" s="129" t="s">
        <v>16</v>
      </c>
      <c r="D89" s="92"/>
      <c r="E89" s="93"/>
      <c r="F89" s="94"/>
      <c r="G89" s="134">
        <f>SUM(G9:G88)</f>
        <v>30030</v>
      </c>
      <c r="H89" s="8"/>
    </row>
    <row r="90" spans="1:9">
      <c r="B90" s="80"/>
      <c r="C90" s="130" t="s">
        <v>125</v>
      </c>
      <c r="D90" s="24"/>
      <c r="E90" s="95"/>
      <c r="F90" s="96"/>
      <c r="G90" s="97">
        <f>14%*G89</f>
        <v>4204.2000000000007</v>
      </c>
      <c r="H90" s="8"/>
      <c r="I90" s="2" t="s">
        <v>23</v>
      </c>
    </row>
    <row r="91" spans="1:9" ht="15.75" thickBot="1">
      <c r="A91" s="98"/>
      <c r="B91" s="99"/>
      <c r="C91" s="131" t="s">
        <v>124</v>
      </c>
      <c r="D91" s="100"/>
      <c r="E91" s="101"/>
      <c r="F91" s="102"/>
      <c r="G91" s="103">
        <f>SUM(G89:G90)</f>
        <v>34234.199999999997</v>
      </c>
      <c r="H91" s="104"/>
      <c r="I91" s="98"/>
    </row>
    <row r="92" spans="1:9">
      <c r="A92" s="98"/>
      <c r="C92" s="132"/>
      <c r="D92" s="106"/>
      <c r="E92" s="107"/>
      <c r="G92" s="108"/>
      <c r="H92" s="105"/>
      <c r="I92" s="105"/>
    </row>
  </sheetData>
  <mergeCells count="1">
    <mergeCell ref="E6:F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3"/>
  <sheetViews>
    <sheetView showWhiteSpace="0" zoomScale="145" zoomScaleNormal="145" zoomScalePageLayoutView="77" workbookViewId="0">
      <pane ySplit="8" topLeftCell="A61" activePane="bottomLeft" state="frozen"/>
      <selection pane="bottomLeft" activeCell="E86" sqref="E86"/>
    </sheetView>
  </sheetViews>
  <sheetFormatPr defaultRowHeight="11.25"/>
  <cols>
    <col min="1" max="1" width="0.85546875" style="1" customWidth="1"/>
    <col min="2" max="2" width="5.7109375" style="2" bestFit="1" customWidth="1"/>
    <col min="3" max="3" width="56.7109375" style="133" bestFit="1" customWidth="1"/>
    <col min="4" max="4" width="4.85546875" style="1" bestFit="1" customWidth="1"/>
    <col min="5" max="5" width="5.7109375" style="4" bestFit="1" customWidth="1"/>
    <col min="6" max="6" width="9" style="5" customWidth="1"/>
    <col min="7" max="7" width="13.28515625" style="6" customWidth="1"/>
    <col min="8" max="8" width="9.5703125" style="2" bestFit="1" customWidth="1"/>
    <col min="9" max="9" width="14" style="2" customWidth="1"/>
    <col min="10" max="10" width="8.7109375" style="2" bestFit="1" customWidth="1"/>
    <col min="11" max="11" width="6.5703125" style="2" bestFit="1" customWidth="1"/>
    <col min="12" max="256" width="9.140625" style="1"/>
    <col min="257" max="257" width="0.85546875" style="1" customWidth="1"/>
    <col min="258" max="258" width="5.7109375" style="1" bestFit="1" customWidth="1"/>
    <col min="259" max="259" width="56.7109375" style="1" bestFit="1" customWidth="1"/>
    <col min="260" max="260" width="4.85546875" style="1" bestFit="1" customWidth="1"/>
    <col min="261" max="261" width="5.7109375" style="1" bestFit="1" customWidth="1"/>
    <col min="262" max="262" width="9" style="1" customWidth="1"/>
    <col min="263" max="263" width="13.28515625" style="1" customWidth="1"/>
    <col min="264" max="265" width="8.7109375" style="1" bestFit="1" customWidth="1"/>
    <col min="266" max="266" width="4.85546875" style="1" bestFit="1" customWidth="1"/>
    <col min="267" max="267" width="6.5703125" style="1" bestFit="1" customWidth="1"/>
    <col min="268" max="512" width="9.140625" style="1"/>
    <col min="513" max="513" width="0.85546875" style="1" customWidth="1"/>
    <col min="514" max="514" width="5.7109375" style="1" bestFit="1" customWidth="1"/>
    <col min="515" max="515" width="56.7109375" style="1" bestFit="1" customWidth="1"/>
    <col min="516" max="516" width="4.85546875" style="1" bestFit="1" customWidth="1"/>
    <col min="517" max="517" width="5.7109375" style="1" bestFit="1" customWidth="1"/>
    <col min="518" max="518" width="9" style="1" customWidth="1"/>
    <col min="519" max="519" width="13.28515625" style="1" customWidth="1"/>
    <col min="520" max="521" width="8.7109375" style="1" bestFit="1" customWidth="1"/>
    <col min="522" max="522" width="4.85546875" style="1" bestFit="1" customWidth="1"/>
    <col min="523" max="523" width="6.5703125" style="1" bestFit="1" customWidth="1"/>
    <col min="524" max="768" width="9.140625" style="1"/>
    <col min="769" max="769" width="0.85546875" style="1" customWidth="1"/>
    <col min="770" max="770" width="5.7109375" style="1" bestFit="1" customWidth="1"/>
    <col min="771" max="771" width="56.7109375" style="1" bestFit="1" customWidth="1"/>
    <col min="772" max="772" width="4.85546875" style="1" bestFit="1" customWidth="1"/>
    <col min="773" max="773" width="5.7109375" style="1" bestFit="1" customWidth="1"/>
    <col min="774" max="774" width="9" style="1" customWidth="1"/>
    <col min="775" max="775" width="13.28515625" style="1" customWidth="1"/>
    <col min="776" max="777" width="8.7109375" style="1" bestFit="1" customWidth="1"/>
    <col min="778" max="778" width="4.85546875" style="1" bestFit="1" customWidth="1"/>
    <col min="779" max="779" width="6.5703125" style="1" bestFit="1" customWidth="1"/>
    <col min="780" max="1024" width="9.140625" style="1"/>
    <col min="1025" max="1025" width="0.85546875" style="1" customWidth="1"/>
    <col min="1026" max="1026" width="5.7109375" style="1" bestFit="1" customWidth="1"/>
    <col min="1027" max="1027" width="56.7109375" style="1" bestFit="1" customWidth="1"/>
    <col min="1028" max="1028" width="4.85546875" style="1" bestFit="1" customWidth="1"/>
    <col min="1029" max="1029" width="5.7109375" style="1" bestFit="1" customWidth="1"/>
    <col min="1030" max="1030" width="9" style="1" customWidth="1"/>
    <col min="1031" max="1031" width="13.28515625" style="1" customWidth="1"/>
    <col min="1032" max="1033" width="8.7109375" style="1" bestFit="1" customWidth="1"/>
    <col min="1034" max="1034" width="4.85546875" style="1" bestFit="1" customWidth="1"/>
    <col min="1035" max="1035" width="6.5703125" style="1" bestFit="1" customWidth="1"/>
    <col min="1036" max="1280" width="9.140625" style="1"/>
    <col min="1281" max="1281" width="0.85546875" style="1" customWidth="1"/>
    <col min="1282" max="1282" width="5.7109375" style="1" bestFit="1" customWidth="1"/>
    <col min="1283" max="1283" width="56.7109375" style="1" bestFit="1" customWidth="1"/>
    <col min="1284" max="1284" width="4.85546875" style="1" bestFit="1" customWidth="1"/>
    <col min="1285" max="1285" width="5.7109375" style="1" bestFit="1" customWidth="1"/>
    <col min="1286" max="1286" width="9" style="1" customWidth="1"/>
    <col min="1287" max="1287" width="13.28515625" style="1" customWidth="1"/>
    <col min="1288" max="1289" width="8.7109375" style="1" bestFit="1" customWidth="1"/>
    <col min="1290" max="1290" width="4.85546875" style="1" bestFit="1" customWidth="1"/>
    <col min="1291" max="1291" width="6.5703125" style="1" bestFit="1" customWidth="1"/>
    <col min="1292" max="1536" width="9.140625" style="1"/>
    <col min="1537" max="1537" width="0.85546875" style="1" customWidth="1"/>
    <col min="1538" max="1538" width="5.7109375" style="1" bestFit="1" customWidth="1"/>
    <col min="1539" max="1539" width="56.7109375" style="1" bestFit="1" customWidth="1"/>
    <col min="1540" max="1540" width="4.85546875" style="1" bestFit="1" customWidth="1"/>
    <col min="1541" max="1541" width="5.7109375" style="1" bestFit="1" customWidth="1"/>
    <col min="1542" max="1542" width="9" style="1" customWidth="1"/>
    <col min="1543" max="1543" width="13.28515625" style="1" customWidth="1"/>
    <col min="1544" max="1545" width="8.7109375" style="1" bestFit="1" customWidth="1"/>
    <col min="1546" max="1546" width="4.85546875" style="1" bestFit="1" customWidth="1"/>
    <col min="1547" max="1547" width="6.5703125" style="1" bestFit="1" customWidth="1"/>
    <col min="1548" max="1792" width="9.140625" style="1"/>
    <col min="1793" max="1793" width="0.85546875" style="1" customWidth="1"/>
    <col min="1794" max="1794" width="5.7109375" style="1" bestFit="1" customWidth="1"/>
    <col min="1795" max="1795" width="56.7109375" style="1" bestFit="1" customWidth="1"/>
    <col min="1796" max="1796" width="4.85546875" style="1" bestFit="1" customWidth="1"/>
    <col min="1797" max="1797" width="5.7109375" style="1" bestFit="1" customWidth="1"/>
    <col min="1798" max="1798" width="9" style="1" customWidth="1"/>
    <col min="1799" max="1799" width="13.28515625" style="1" customWidth="1"/>
    <col min="1800" max="1801" width="8.7109375" style="1" bestFit="1" customWidth="1"/>
    <col min="1802" max="1802" width="4.85546875" style="1" bestFit="1" customWidth="1"/>
    <col min="1803" max="1803" width="6.5703125" style="1" bestFit="1" customWidth="1"/>
    <col min="1804" max="2048" width="9.140625" style="1"/>
    <col min="2049" max="2049" width="0.85546875" style="1" customWidth="1"/>
    <col min="2050" max="2050" width="5.7109375" style="1" bestFit="1" customWidth="1"/>
    <col min="2051" max="2051" width="56.7109375" style="1" bestFit="1" customWidth="1"/>
    <col min="2052" max="2052" width="4.85546875" style="1" bestFit="1" customWidth="1"/>
    <col min="2053" max="2053" width="5.7109375" style="1" bestFit="1" customWidth="1"/>
    <col min="2054" max="2054" width="9" style="1" customWidth="1"/>
    <col min="2055" max="2055" width="13.28515625" style="1" customWidth="1"/>
    <col min="2056" max="2057" width="8.7109375" style="1" bestFit="1" customWidth="1"/>
    <col min="2058" max="2058" width="4.85546875" style="1" bestFit="1" customWidth="1"/>
    <col min="2059" max="2059" width="6.5703125" style="1" bestFit="1" customWidth="1"/>
    <col min="2060" max="2304" width="9.140625" style="1"/>
    <col min="2305" max="2305" width="0.85546875" style="1" customWidth="1"/>
    <col min="2306" max="2306" width="5.7109375" style="1" bestFit="1" customWidth="1"/>
    <col min="2307" max="2307" width="56.7109375" style="1" bestFit="1" customWidth="1"/>
    <col min="2308" max="2308" width="4.85546875" style="1" bestFit="1" customWidth="1"/>
    <col min="2309" max="2309" width="5.7109375" style="1" bestFit="1" customWidth="1"/>
    <col min="2310" max="2310" width="9" style="1" customWidth="1"/>
    <col min="2311" max="2311" width="13.28515625" style="1" customWidth="1"/>
    <col min="2312" max="2313" width="8.7109375" style="1" bestFit="1" customWidth="1"/>
    <col min="2314" max="2314" width="4.85546875" style="1" bestFit="1" customWidth="1"/>
    <col min="2315" max="2315" width="6.5703125" style="1" bestFit="1" customWidth="1"/>
    <col min="2316" max="2560" width="9.140625" style="1"/>
    <col min="2561" max="2561" width="0.85546875" style="1" customWidth="1"/>
    <col min="2562" max="2562" width="5.7109375" style="1" bestFit="1" customWidth="1"/>
    <col min="2563" max="2563" width="56.7109375" style="1" bestFit="1" customWidth="1"/>
    <col min="2564" max="2564" width="4.85546875" style="1" bestFit="1" customWidth="1"/>
    <col min="2565" max="2565" width="5.7109375" style="1" bestFit="1" customWidth="1"/>
    <col min="2566" max="2566" width="9" style="1" customWidth="1"/>
    <col min="2567" max="2567" width="13.28515625" style="1" customWidth="1"/>
    <col min="2568" max="2569" width="8.7109375" style="1" bestFit="1" customWidth="1"/>
    <col min="2570" max="2570" width="4.85546875" style="1" bestFit="1" customWidth="1"/>
    <col min="2571" max="2571" width="6.5703125" style="1" bestFit="1" customWidth="1"/>
    <col min="2572" max="2816" width="9.140625" style="1"/>
    <col min="2817" max="2817" width="0.85546875" style="1" customWidth="1"/>
    <col min="2818" max="2818" width="5.7109375" style="1" bestFit="1" customWidth="1"/>
    <col min="2819" max="2819" width="56.7109375" style="1" bestFit="1" customWidth="1"/>
    <col min="2820" max="2820" width="4.85546875" style="1" bestFit="1" customWidth="1"/>
    <col min="2821" max="2821" width="5.7109375" style="1" bestFit="1" customWidth="1"/>
    <col min="2822" max="2822" width="9" style="1" customWidth="1"/>
    <col min="2823" max="2823" width="13.28515625" style="1" customWidth="1"/>
    <col min="2824" max="2825" width="8.7109375" style="1" bestFit="1" customWidth="1"/>
    <col min="2826" max="2826" width="4.85546875" style="1" bestFit="1" customWidth="1"/>
    <col min="2827" max="2827" width="6.5703125" style="1" bestFit="1" customWidth="1"/>
    <col min="2828" max="3072" width="9.140625" style="1"/>
    <col min="3073" max="3073" width="0.85546875" style="1" customWidth="1"/>
    <col min="3074" max="3074" width="5.7109375" style="1" bestFit="1" customWidth="1"/>
    <col min="3075" max="3075" width="56.7109375" style="1" bestFit="1" customWidth="1"/>
    <col min="3076" max="3076" width="4.85546875" style="1" bestFit="1" customWidth="1"/>
    <col min="3077" max="3077" width="5.7109375" style="1" bestFit="1" customWidth="1"/>
    <col min="3078" max="3078" width="9" style="1" customWidth="1"/>
    <col min="3079" max="3079" width="13.28515625" style="1" customWidth="1"/>
    <col min="3080" max="3081" width="8.7109375" style="1" bestFit="1" customWidth="1"/>
    <col min="3082" max="3082" width="4.85546875" style="1" bestFit="1" customWidth="1"/>
    <col min="3083" max="3083" width="6.5703125" style="1" bestFit="1" customWidth="1"/>
    <col min="3084" max="3328" width="9.140625" style="1"/>
    <col min="3329" max="3329" width="0.85546875" style="1" customWidth="1"/>
    <col min="3330" max="3330" width="5.7109375" style="1" bestFit="1" customWidth="1"/>
    <col min="3331" max="3331" width="56.7109375" style="1" bestFit="1" customWidth="1"/>
    <col min="3332" max="3332" width="4.85546875" style="1" bestFit="1" customWidth="1"/>
    <col min="3333" max="3333" width="5.7109375" style="1" bestFit="1" customWidth="1"/>
    <col min="3334" max="3334" width="9" style="1" customWidth="1"/>
    <col min="3335" max="3335" width="13.28515625" style="1" customWidth="1"/>
    <col min="3336" max="3337" width="8.7109375" style="1" bestFit="1" customWidth="1"/>
    <col min="3338" max="3338" width="4.85546875" style="1" bestFit="1" customWidth="1"/>
    <col min="3339" max="3339" width="6.5703125" style="1" bestFit="1" customWidth="1"/>
    <col min="3340" max="3584" width="9.140625" style="1"/>
    <col min="3585" max="3585" width="0.85546875" style="1" customWidth="1"/>
    <col min="3586" max="3586" width="5.7109375" style="1" bestFit="1" customWidth="1"/>
    <col min="3587" max="3587" width="56.7109375" style="1" bestFit="1" customWidth="1"/>
    <col min="3588" max="3588" width="4.85546875" style="1" bestFit="1" customWidth="1"/>
    <col min="3589" max="3589" width="5.7109375" style="1" bestFit="1" customWidth="1"/>
    <col min="3590" max="3590" width="9" style="1" customWidth="1"/>
    <col min="3591" max="3591" width="13.28515625" style="1" customWidth="1"/>
    <col min="3592" max="3593" width="8.7109375" style="1" bestFit="1" customWidth="1"/>
    <col min="3594" max="3594" width="4.85546875" style="1" bestFit="1" customWidth="1"/>
    <col min="3595" max="3595" width="6.5703125" style="1" bestFit="1" customWidth="1"/>
    <col min="3596" max="3840" width="9.140625" style="1"/>
    <col min="3841" max="3841" width="0.85546875" style="1" customWidth="1"/>
    <col min="3842" max="3842" width="5.7109375" style="1" bestFit="1" customWidth="1"/>
    <col min="3843" max="3843" width="56.7109375" style="1" bestFit="1" customWidth="1"/>
    <col min="3844" max="3844" width="4.85546875" style="1" bestFit="1" customWidth="1"/>
    <col min="3845" max="3845" width="5.7109375" style="1" bestFit="1" customWidth="1"/>
    <col min="3846" max="3846" width="9" style="1" customWidth="1"/>
    <col min="3847" max="3847" width="13.28515625" style="1" customWidth="1"/>
    <col min="3848" max="3849" width="8.7109375" style="1" bestFit="1" customWidth="1"/>
    <col min="3850" max="3850" width="4.85546875" style="1" bestFit="1" customWidth="1"/>
    <col min="3851" max="3851" width="6.5703125" style="1" bestFit="1" customWidth="1"/>
    <col min="3852" max="4096" width="9.140625" style="1"/>
    <col min="4097" max="4097" width="0.85546875" style="1" customWidth="1"/>
    <col min="4098" max="4098" width="5.7109375" style="1" bestFit="1" customWidth="1"/>
    <col min="4099" max="4099" width="56.7109375" style="1" bestFit="1" customWidth="1"/>
    <col min="4100" max="4100" width="4.85546875" style="1" bestFit="1" customWidth="1"/>
    <col min="4101" max="4101" width="5.7109375" style="1" bestFit="1" customWidth="1"/>
    <col min="4102" max="4102" width="9" style="1" customWidth="1"/>
    <col min="4103" max="4103" width="13.28515625" style="1" customWidth="1"/>
    <col min="4104" max="4105" width="8.7109375" style="1" bestFit="1" customWidth="1"/>
    <col min="4106" max="4106" width="4.85546875" style="1" bestFit="1" customWidth="1"/>
    <col min="4107" max="4107" width="6.5703125" style="1" bestFit="1" customWidth="1"/>
    <col min="4108" max="4352" width="9.140625" style="1"/>
    <col min="4353" max="4353" width="0.85546875" style="1" customWidth="1"/>
    <col min="4354" max="4354" width="5.7109375" style="1" bestFit="1" customWidth="1"/>
    <col min="4355" max="4355" width="56.7109375" style="1" bestFit="1" customWidth="1"/>
    <col min="4356" max="4356" width="4.85546875" style="1" bestFit="1" customWidth="1"/>
    <col min="4357" max="4357" width="5.7109375" style="1" bestFit="1" customWidth="1"/>
    <col min="4358" max="4358" width="9" style="1" customWidth="1"/>
    <col min="4359" max="4359" width="13.28515625" style="1" customWidth="1"/>
    <col min="4360" max="4361" width="8.7109375" style="1" bestFit="1" customWidth="1"/>
    <col min="4362" max="4362" width="4.85546875" style="1" bestFit="1" customWidth="1"/>
    <col min="4363" max="4363" width="6.5703125" style="1" bestFit="1" customWidth="1"/>
    <col min="4364" max="4608" width="9.140625" style="1"/>
    <col min="4609" max="4609" width="0.85546875" style="1" customWidth="1"/>
    <col min="4610" max="4610" width="5.7109375" style="1" bestFit="1" customWidth="1"/>
    <col min="4611" max="4611" width="56.7109375" style="1" bestFit="1" customWidth="1"/>
    <col min="4612" max="4612" width="4.85546875" style="1" bestFit="1" customWidth="1"/>
    <col min="4613" max="4613" width="5.7109375" style="1" bestFit="1" customWidth="1"/>
    <col min="4614" max="4614" width="9" style="1" customWidth="1"/>
    <col min="4615" max="4615" width="13.28515625" style="1" customWidth="1"/>
    <col min="4616" max="4617" width="8.7109375" style="1" bestFit="1" customWidth="1"/>
    <col min="4618" max="4618" width="4.85546875" style="1" bestFit="1" customWidth="1"/>
    <col min="4619" max="4619" width="6.5703125" style="1" bestFit="1" customWidth="1"/>
    <col min="4620" max="4864" width="9.140625" style="1"/>
    <col min="4865" max="4865" width="0.85546875" style="1" customWidth="1"/>
    <col min="4866" max="4866" width="5.7109375" style="1" bestFit="1" customWidth="1"/>
    <col min="4867" max="4867" width="56.7109375" style="1" bestFit="1" customWidth="1"/>
    <col min="4868" max="4868" width="4.85546875" style="1" bestFit="1" customWidth="1"/>
    <col min="4869" max="4869" width="5.7109375" style="1" bestFit="1" customWidth="1"/>
    <col min="4870" max="4870" width="9" style="1" customWidth="1"/>
    <col min="4871" max="4871" width="13.28515625" style="1" customWidth="1"/>
    <col min="4872" max="4873" width="8.7109375" style="1" bestFit="1" customWidth="1"/>
    <col min="4874" max="4874" width="4.85546875" style="1" bestFit="1" customWidth="1"/>
    <col min="4875" max="4875" width="6.5703125" style="1" bestFit="1" customWidth="1"/>
    <col min="4876" max="5120" width="9.140625" style="1"/>
    <col min="5121" max="5121" width="0.85546875" style="1" customWidth="1"/>
    <col min="5122" max="5122" width="5.7109375" style="1" bestFit="1" customWidth="1"/>
    <col min="5123" max="5123" width="56.7109375" style="1" bestFit="1" customWidth="1"/>
    <col min="5124" max="5124" width="4.85546875" style="1" bestFit="1" customWidth="1"/>
    <col min="5125" max="5125" width="5.7109375" style="1" bestFit="1" customWidth="1"/>
    <col min="5126" max="5126" width="9" style="1" customWidth="1"/>
    <col min="5127" max="5127" width="13.28515625" style="1" customWidth="1"/>
    <col min="5128" max="5129" width="8.7109375" style="1" bestFit="1" customWidth="1"/>
    <col min="5130" max="5130" width="4.85546875" style="1" bestFit="1" customWidth="1"/>
    <col min="5131" max="5131" width="6.5703125" style="1" bestFit="1" customWidth="1"/>
    <col min="5132" max="5376" width="9.140625" style="1"/>
    <col min="5377" max="5377" width="0.85546875" style="1" customWidth="1"/>
    <col min="5378" max="5378" width="5.7109375" style="1" bestFit="1" customWidth="1"/>
    <col min="5379" max="5379" width="56.7109375" style="1" bestFit="1" customWidth="1"/>
    <col min="5380" max="5380" width="4.85546875" style="1" bestFit="1" customWidth="1"/>
    <col min="5381" max="5381" width="5.7109375" style="1" bestFit="1" customWidth="1"/>
    <col min="5382" max="5382" width="9" style="1" customWidth="1"/>
    <col min="5383" max="5383" width="13.28515625" style="1" customWidth="1"/>
    <col min="5384" max="5385" width="8.7109375" style="1" bestFit="1" customWidth="1"/>
    <col min="5386" max="5386" width="4.85546875" style="1" bestFit="1" customWidth="1"/>
    <col min="5387" max="5387" width="6.5703125" style="1" bestFit="1" customWidth="1"/>
    <col min="5388" max="5632" width="9.140625" style="1"/>
    <col min="5633" max="5633" width="0.85546875" style="1" customWidth="1"/>
    <col min="5634" max="5634" width="5.7109375" style="1" bestFit="1" customWidth="1"/>
    <col min="5635" max="5635" width="56.7109375" style="1" bestFit="1" customWidth="1"/>
    <col min="5636" max="5636" width="4.85546875" style="1" bestFit="1" customWidth="1"/>
    <col min="5637" max="5637" width="5.7109375" style="1" bestFit="1" customWidth="1"/>
    <col min="5638" max="5638" width="9" style="1" customWidth="1"/>
    <col min="5639" max="5639" width="13.28515625" style="1" customWidth="1"/>
    <col min="5640" max="5641" width="8.7109375" style="1" bestFit="1" customWidth="1"/>
    <col min="5642" max="5642" width="4.85546875" style="1" bestFit="1" customWidth="1"/>
    <col min="5643" max="5643" width="6.5703125" style="1" bestFit="1" customWidth="1"/>
    <col min="5644" max="5888" width="9.140625" style="1"/>
    <col min="5889" max="5889" width="0.85546875" style="1" customWidth="1"/>
    <col min="5890" max="5890" width="5.7109375" style="1" bestFit="1" customWidth="1"/>
    <col min="5891" max="5891" width="56.7109375" style="1" bestFit="1" customWidth="1"/>
    <col min="5892" max="5892" width="4.85546875" style="1" bestFit="1" customWidth="1"/>
    <col min="5893" max="5893" width="5.7109375" style="1" bestFit="1" customWidth="1"/>
    <col min="5894" max="5894" width="9" style="1" customWidth="1"/>
    <col min="5895" max="5895" width="13.28515625" style="1" customWidth="1"/>
    <col min="5896" max="5897" width="8.7109375" style="1" bestFit="1" customWidth="1"/>
    <col min="5898" max="5898" width="4.85546875" style="1" bestFit="1" customWidth="1"/>
    <col min="5899" max="5899" width="6.5703125" style="1" bestFit="1" customWidth="1"/>
    <col min="5900" max="6144" width="9.140625" style="1"/>
    <col min="6145" max="6145" width="0.85546875" style="1" customWidth="1"/>
    <col min="6146" max="6146" width="5.7109375" style="1" bestFit="1" customWidth="1"/>
    <col min="6147" max="6147" width="56.7109375" style="1" bestFit="1" customWidth="1"/>
    <col min="6148" max="6148" width="4.85546875" style="1" bestFit="1" customWidth="1"/>
    <col min="6149" max="6149" width="5.7109375" style="1" bestFit="1" customWidth="1"/>
    <col min="6150" max="6150" width="9" style="1" customWidth="1"/>
    <col min="6151" max="6151" width="13.28515625" style="1" customWidth="1"/>
    <col min="6152" max="6153" width="8.7109375" style="1" bestFit="1" customWidth="1"/>
    <col min="6154" max="6154" width="4.85546875" style="1" bestFit="1" customWidth="1"/>
    <col min="6155" max="6155" width="6.5703125" style="1" bestFit="1" customWidth="1"/>
    <col min="6156" max="6400" width="9.140625" style="1"/>
    <col min="6401" max="6401" width="0.85546875" style="1" customWidth="1"/>
    <col min="6402" max="6402" width="5.7109375" style="1" bestFit="1" customWidth="1"/>
    <col min="6403" max="6403" width="56.7109375" style="1" bestFit="1" customWidth="1"/>
    <col min="6404" max="6404" width="4.85546875" style="1" bestFit="1" customWidth="1"/>
    <col min="6405" max="6405" width="5.7109375" style="1" bestFit="1" customWidth="1"/>
    <col min="6406" max="6406" width="9" style="1" customWidth="1"/>
    <col min="6407" max="6407" width="13.28515625" style="1" customWidth="1"/>
    <col min="6408" max="6409" width="8.7109375" style="1" bestFit="1" customWidth="1"/>
    <col min="6410" max="6410" width="4.85546875" style="1" bestFit="1" customWidth="1"/>
    <col min="6411" max="6411" width="6.5703125" style="1" bestFit="1" customWidth="1"/>
    <col min="6412" max="6656" width="9.140625" style="1"/>
    <col min="6657" max="6657" width="0.85546875" style="1" customWidth="1"/>
    <col min="6658" max="6658" width="5.7109375" style="1" bestFit="1" customWidth="1"/>
    <col min="6659" max="6659" width="56.7109375" style="1" bestFit="1" customWidth="1"/>
    <col min="6660" max="6660" width="4.85546875" style="1" bestFit="1" customWidth="1"/>
    <col min="6661" max="6661" width="5.7109375" style="1" bestFit="1" customWidth="1"/>
    <col min="6662" max="6662" width="9" style="1" customWidth="1"/>
    <col min="6663" max="6663" width="13.28515625" style="1" customWidth="1"/>
    <col min="6664" max="6665" width="8.7109375" style="1" bestFit="1" customWidth="1"/>
    <col min="6666" max="6666" width="4.85546875" style="1" bestFit="1" customWidth="1"/>
    <col min="6667" max="6667" width="6.5703125" style="1" bestFit="1" customWidth="1"/>
    <col min="6668" max="6912" width="9.140625" style="1"/>
    <col min="6913" max="6913" width="0.85546875" style="1" customWidth="1"/>
    <col min="6914" max="6914" width="5.7109375" style="1" bestFit="1" customWidth="1"/>
    <col min="6915" max="6915" width="56.7109375" style="1" bestFit="1" customWidth="1"/>
    <col min="6916" max="6916" width="4.85546875" style="1" bestFit="1" customWidth="1"/>
    <col min="6917" max="6917" width="5.7109375" style="1" bestFit="1" customWidth="1"/>
    <col min="6918" max="6918" width="9" style="1" customWidth="1"/>
    <col min="6919" max="6919" width="13.28515625" style="1" customWidth="1"/>
    <col min="6920" max="6921" width="8.7109375" style="1" bestFit="1" customWidth="1"/>
    <col min="6922" max="6922" width="4.85546875" style="1" bestFit="1" customWidth="1"/>
    <col min="6923" max="6923" width="6.5703125" style="1" bestFit="1" customWidth="1"/>
    <col min="6924" max="7168" width="9.140625" style="1"/>
    <col min="7169" max="7169" width="0.85546875" style="1" customWidth="1"/>
    <col min="7170" max="7170" width="5.7109375" style="1" bestFit="1" customWidth="1"/>
    <col min="7171" max="7171" width="56.7109375" style="1" bestFit="1" customWidth="1"/>
    <col min="7172" max="7172" width="4.85546875" style="1" bestFit="1" customWidth="1"/>
    <col min="7173" max="7173" width="5.7109375" style="1" bestFit="1" customWidth="1"/>
    <col min="7174" max="7174" width="9" style="1" customWidth="1"/>
    <col min="7175" max="7175" width="13.28515625" style="1" customWidth="1"/>
    <col min="7176" max="7177" width="8.7109375" style="1" bestFit="1" customWidth="1"/>
    <col min="7178" max="7178" width="4.85546875" style="1" bestFit="1" customWidth="1"/>
    <col min="7179" max="7179" width="6.5703125" style="1" bestFit="1" customWidth="1"/>
    <col min="7180" max="7424" width="9.140625" style="1"/>
    <col min="7425" max="7425" width="0.85546875" style="1" customWidth="1"/>
    <col min="7426" max="7426" width="5.7109375" style="1" bestFit="1" customWidth="1"/>
    <col min="7427" max="7427" width="56.7109375" style="1" bestFit="1" customWidth="1"/>
    <col min="7428" max="7428" width="4.85546875" style="1" bestFit="1" customWidth="1"/>
    <col min="7429" max="7429" width="5.7109375" style="1" bestFit="1" customWidth="1"/>
    <col min="7430" max="7430" width="9" style="1" customWidth="1"/>
    <col min="7431" max="7431" width="13.28515625" style="1" customWidth="1"/>
    <col min="7432" max="7433" width="8.7109375" style="1" bestFit="1" customWidth="1"/>
    <col min="7434" max="7434" width="4.85546875" style="1" bestFit="1" customWidth="1"/>
    <col min="7435" max="7435" width="6.5703125" style="1" bestFit="1" customWidth="1"/>
    <col min="7436" max="7680" width="9.140625" style="1"/>
    <col min="7681" max="7681" width="0.85546875" style="1" customWidth="1"/>
    <col min="7682" max="7682" width="5.7109375" style="1" bestFit="1" customWidth="1"/>
    <col min="7683" max="7683" width="56.7109375" style="1" bestFit="1" customWidth="1"/>
    <col min="7684" max="7684" width="4.85546875" style="1" bestFit="1" customWidth="1"/>
    <col min="7685" max="7685" width="5.7109375" style="1" bestFit="1" customWidth="1"/>
    <col min="7686" max="7686" width="9" style="1" customWidth="1"/>
    <col min="7687" max="7687" width="13.28515625" style="1" customWidth="1"/>
    <col min="7688" max="7689" width="8.7109375" style="1" bestFit="1" customWidth="1"/>
    <col min="7690" max="7690" width="4.85546875" style="1" bestFit="1" customWidth="1"/>
    <col min="7691" max="7691" width="6.5703125" style="1" bestFit="1" customWidth="1"/>
    <col min="7692" max="7936" width="9.140625" style="1"/>
    <col min="7937" max="7937" width="0.85546875" style="1" customWidth="1"/>
    <col min="7938" max="7938" width="5.7109375" style="1" bestFit="1" customWidth="1"/>
    <col min="7939" max="7939" width="56.7109375" style="1" bestFit="1" customWidth="1"/>
    <col min="7940" max="7940" width="4.85546875" style="1" bestFit="1" customWidth="1"/>
    <col min="7941" max="7941" width="5.7109375" style="1" bestFit="1" customWidth="1"/>
    <col min="7942" max="7942" width="9" style="1" customWidth="1"/>
    <col min="7943" max="7943" width="13.28515625" style="1" customWidth="1"/>
    <col min="7944" max="7945" width="8.7109375" style="1" bestFit="1" customWidth="1"/>
    <col min="7946" max="7946" width="4.85546875" style="1" bestFit="1" customWidth="1"/>
    <col min="7947" max="7947" width="6.5703125" style="1" bestFit="1" customWidth="1"/>
    <col min="7948" max="8192" width="9.140625" style="1"/>
    <col min="8193" max="8193" width="0.85546875" style="1" customWidth="1"/>
    <col min="8194" max="8194" width="5.7109375" style="1" bestFit="1" customWidth="1"/>
    <col min="8195" max="8195" width="56.7109375" style="1" bestFit="1" customWidth="1"/>
    <col min="8196" max="8196" width="4.85546875" style="1" bestFit="1" customWidth="1"/>
    <col min="8197" max="8197" width="5.7109375" style="1" bestFit="1" customWidth="1"/>
    <col min="8198" max="8198" width="9" style="1" customWidth="1"/>
    <col min="8199" max="8199" width="13.28515625" style="1" customWidth="1"/>
    <col min="8200" max="8201" width="8.7109375" style="1" bestFit="1" customWidth="1"/>
    <col min="8202" max="8202" width="4.85546875" style="1" bestFit="1" customWidth="1"/>
    <col min="8203" max="8203" width="6.5703125" style="1" bestFit="1" customWidth="1"/>
    <col min="8204" max="8448" width="9.140625" style="1"/>
    <col min="8449" max="8449" width="0.85546875" style="1" customWidth="1"/>
    <col min="8450" max="8450" width="5.7109375" style="1" bestFit="1" customWidth="1"/>
    <col min="8451" max="8451" width="56.7109375" style="1" bestFit="1" customWidth="1"/>
    <col min="8452" max="8452" width="4.85546875" style="1" bestFit="1" customWidth="1"/>
    <col min="8453" max="8453" width="5.7109375" style="1" bestFit="1" customWidth="1"/>
    <col min="8454" max="8454" width="9" style="1" customWidth="1"/>
    <col min="8455" max="8455" width="13.28515625" style="1" customWidth="1"/>
    <col min="8456" max="8457" width="8.7109375" style="1" bestFit="1" customWidth="1"/>
    <col min="8458" max="8458" width="4.85546875" style="1" bestFit="1" customWidth="1"/>
    <col min="8459" max="8459" width="6.5703125" style="1" bestFit="1" customWidth="1"/>
    <col min="8460" max="8704" width="9.140625" style="1"/>
    <col min="8705" max="8705" width="0.85546875" style="1" customWidth="1"/>
    <col min="8706" max="8706" width="5.7109375" style="1" bestFit="1" customWidth="1"/>
    <col min="8707" max="8707" width="56.7109375" style="1" bestFit="1" customWidth="1"/>
    <col min="8708" max="8708" width="4.85546875" style="1" bestFit="1" customWidth="1"/>
    <col min="8709" max="8709" width="5.7109375" style="1" bestFit="1" customWidth="1"/>
    <col min="8710" max="8710" width="9" style="1" customWidth="1"/>
    <col min="8711" max="8711" width="13.28515625" style="1" customWidth="1"/>
    <col min="8712" max="8713" width="8.7109375" style="1" bestFit="1" customWidth="1"/>
    <col min="8714" max="8714" width="4.85546875" style="1" bestFit="1" customWidth="1"/>
    <col min="8715" max="8715" width="6.5703125" style="1" bestFit="1" customWidth="1"/>
    <col min="8716" max="8960" width="9.140625" style="1"/>
    <col min="8961" max="8961" width="0.85546875" style="1" customWidth="1"/>
    <col min="8962" max="8962" width="5.7109375" style="1" bestFit="1" customWidth="1"/>
    <col min="8963" max="8963" width="56.7109375" style="1" bestFit="1" customWidth="1"/>
    <col min="8964" max="8964" width="4.85546875" style="1" bestFit="1" customWidth="1"/>
    <col min="8965" max="8965" width="5.7109375" style="1" bestFit="1" customWidth="1"/>
    <col min="8966" max="8966" width="9" style="1" customWidth="1"/>
    <col min="8967" max="8967" width="13.28515625" style="1" customWidth="1"/>
    <col min="8968" max="8969" width="8.7109375" style="1" bestFit="1" customWidth="1"/>
    <col min="8970" max="8970" width="4.85546875" style="1" bestFit="1" customWidth="1"/>
    <col min="8971" max="8971" width="6.5703125" style="1" bestFit="1" customWidth="1"/>
    <col min="8972" max="9216" width="9.140625" style="1"/>
    <col min="9217" max="9217" width="0.85546875" style="1" customWidth="1"/>
    <col min="9218" max="9218" width="5.7109375" style="1" bestFit="1" customWidth="1"/>
    <col min="9219" max="9219" width="56.7109375" style="1" bestFit="1" customWidth="1"/>
    <col min="9220" max="9220" width="4.85546875" style="1" bestFit="1" customWidth="1"/>
    <col min="9221" max="9221" width="5.7109375" style="1" bestFit="1" customWidth="1"/>
    <col min="9222" max="9222" width="9" style="1" customWidth="1"/>
    <col min="9223" max="9223" width="13.28515625" style="1" customWidth="1"/>
    <col min="9224" max="9225" width="8.7109375" style="1" bestFit="1" customWidth="1"/>
    <col min="9226" max="9226" width="4.85546875" style="1" bestFit="1" customWidth="1"/>
    <col min="9227" max="9227" width="6.5703125" style="1" bestFit="1" customWidth="1"/>
    <col min="9228" max="9472" width="9.140625" style="1"/>
    <col min="9473" max="9473" width="0.85546875" style="1" customWidth="1"/>
    <col min="9474" max="9474" width="5.7109375" style="1" bestFit="1" customWidth="1"/>
    <col min="9475" max="9475" width="56.7109375" style="1" bestFit="1" customWidth="1"/>
    <col min="9476" max="9476" width="4.85546875" style="1" bestFit="1" customWidth="1"/>
    <col min="9477" max="9477" width="5.7109375" style="1" bestFit="1" customWidth="1"/>
    <col min="9478" max="9478" width="9" style="1" customWidth="1"/>
    <col min="9479" max="9479" width="13.28515625" style="1" customWidth="1"/>
    <col min="9480" max="9481" width="8.7109375" style="1" bestFit="1" customWidth="1"/>
    <col min="9482" max="9482" width="4.85546875" style="1" bestFit="1" customWidth="1"/>
    <col min="9483" max="9483" width="6.5703125" style="1" bestFit="1" customWidth="1"/>
    <col min="9484" max="9728" width="9.140625" style="1"/>
    <col min="9729" max="9729" width="0.85546875" style="1" customWidth="1"/>
    <col min="9730" max="9730" width="5.7109375" style="1" bestFit="1" customWidth="1"/>
    <col min="9731" max="9731" width="56.7109375" style="1" bestFit="1" customWidth="1"/>
    <col min="9732" max="9732" width="4.85546875" style="1" bestFit="1" customWidth="1"/>
    <col min="9733" max="9733" width="5.7109375" style="1" bestFit="1" customWidth="1"/>
    <col min="9734" max="9734" width="9" style="1" customWidth="1"/>
    <col min="9735" max="9735" width="13.28515625" style="1" customWidth="1"/>
    <col min="9736" max="9737" width="8.7109375" style="1" bestFit="1" customWidth="1"/>
    <col min="9738" max="9738" width="4.85546875" style="1" bestFit="1" customWidth="1"/>
    <col min="9739" max="9739" width="6.5703125" style="1" bestFit="1" customWidth="1"/>
    <col min="9740" max="9984" width="9.140625" style="1"/>
    <col min="9985" max="9985" width="0.85546875" style="1" customWidth="1"/>
    <col min="9986" max="9986" width="5.7109375" style="1" bestFit="1" customWidth="1"/>
    <col min="9987" max="9987" width="56.7109375" style="1" bestFit="1" customWidth="1"/>
    <col min="9988" max="9988" width="4.85546875" style="1" bestFit="1" customWidth="1"/>
    <col min="9989" max="9989" width="5.7109375" style="1" bestFit="1" customWidth="1"/>
    <col min="9990" max="9990" width="9" style="1" customWidth="1"/>
    <col min="9991" max="9991" width="13.28515625" style="1" customWidth="1"/>
    <col min="9992" max="9993" width="8.7109375" style="1" bestFit="1" customWidth="1"/>
    <col min="9994" max="9994" width="4.85546875" style="1" bestFit="1" customWidth="1"/>
    <col min="9995" max="9995" width="6.5703125" style="1" bestFit="1" customWidth="1"/>
    <col min="9996" max="10240" width="9.140625" style="1"/>
    <col min="10241" max="10241" width="0.85546875" style="1" customWidth="1"/>
    <col min="10242" max="10242" width="5.7109375" style="1" bestFit="1" customWidth="1"/>
    <col min="10243" max="10243" width="56.7109375" style="1" bestFit="1" customWidth="1"/>
    <col min="10244" max="10244" width="4.85546875" style="1" bestFit="1" customWidth="1"/>
    <col min="10245" max="10245" width="5.7109375" style="1" bestFit="1" customWidth="1"/>
    <col min="10246" max="10246" width="9" style="1" customWidth="1"/>
    <col min="10247" max="10247" width="13.28515625" style="1" customWidth="1"/>
    <col min="10248" max="10249" width="8.7109375" style="1" bestFit="1" customWidth="1"/>
    <col min="10250" max="10250" width="4.85546875" style="1" bestFit="1" customWidth="1"/>
    <col min="10251" max="10251" width="6.5703125" style="1" bestFit="1" customWidth="1"/>
    <col min="10252" max="10496" width="9.140625" style="1"/>
    <col min="10497" max="10497" width="0.85546875" style="1" customWidth="1"/>
    <col min="10498" max="10498" width="5.7109375" style="1" bestFit="1" customWidth="1"/>
    <col min="10499" max="10499" width="56.7109375" style="1" bestFit="1" customWidth="1"/>
    <col min="10500" max="10500" width="4.85546875" style="1" bestFit="1" customWidth="1"/>
    <col min="10501" max="10501" width="5.7109375" style="1" bestFit="1" customWidth="1"/>
    <col min="10502" max="10502" width="9" style="1" customWidth="1"/>
    <col min="10503" max="10503" width="13.28515625" style="1" customWidth="1"/>
    <col min="10504" max="10505" width="8.7109375" style="1" bestFit="1" customWidth="1"/>
    <col min="10506" max="10506" width="4.85546875" style="1" bestFit="1" customWidth="1"/>
    <col min="10507" max="10507" width="6.5703125" style="1" bestFit="1" customWidth="1"/>
    <col min="10508" max="10752" width="9.140625" style="1"/>
    <col min="10753" max="10753" width="0.85546875" style="1" customWidth="1"/>
    <col min="10754" max="10754" width="5.7109375" style="1" bestFit="1" customWidth="1"/>
    <col min="10755" max="10755" width="56.7109375" style="1" bestFit="1" customWidth="1"/>
    <col min="10756" max="10756" width="4.85546875" style="1" bestFit="1" customWidth="1"/>
    <col min="10757" max="10757" width="5.7109375" style="1" bestFit="1" customWidth="1"/>
    <col min="10758" max="10758" width="9" style="1" customWidth="1"/>
    <col min="10759" max="10759" width="13.28515625" style="1" customWidth="1"/>
    <col min="10760" max="10761" width="8.7109375" style="1" bestFit="1" customWidth="1"/>
    <col min="10762" max="10762" width="4.85546875" style="1" bestFit="1" customWidth="1"/>
    <col min="10763" max="10763" width="6.5703125" style="1" bestFit="1" customWidth="1"/>
    <col min="10764" max="11008" width="9.140625" style="1"/>
    <col min="11009" max="11009" width="0.85546875" style="1" customWidth="1"/>
    <col min="11010" max="11010" width="5.7109375" style="1" bestFit="1" customWidth="1"/>
    <col min="11011" max="11011" width="56.7109375" style="1" bestFit="1" customWidth="1"/>
    <col min="11012" max="11012" width="4.85546875" style="1" bestFit="1" customWidth="1"/>
    <col min="11013" max="11013" width="5.7109375" style="1" bestFit="1" customWidth="1"/>
    <col min="11014" max="11014" width="9" style="1" customWidth="1"/>
    <col min="11015" max="11015" width="13.28515625" style="1" customWidth="1"/>
    <col min="11016" max="11017" width="8.7109375" style="1" bestFit="1" customWidth="1"/>
    <col min="11018" max="11018" width="4.85546875" style="1" bestFit="1" customWidth="1"/>
    <col min="11019" max="11019" width="6.5703125" style="1" bestFit="1" customWidth="1"/>
    <col min="11020" max="11264" width="9.140625" style="1"/>
    <col min="11265" max="11265" width="0.85546875" style="1" customWidth="1"/>
    <col min="11266" max="11266" width="5.7109375" style="1" bestFit="1" customWidth="1"/>
    <col min="11267" max="11267" width="56.7109375" style="1" bestFit="1" customWidth="1"/>
    <col min="11268" max="11268" width="4.85546875" style="1" bestFit="1" customWidth="1"/>
    <col min="11269" max="11269" width="5.7109375" style="1" bestFit="1" customWidth="1"/>
    <col min="11270" max="11270" width="9" style="1" customWidth="1"/>
    <col min="11271" max="11271" width="13.28515625" style="1" customWidth="1"/>
    <col min="11272" max="11273" width="8.7109375" style="1" bestFit="1" customWidth="1"/>
    <col min="11274" max="11274" width="4.85546875" style="1" bestFit="1" customWidth="1"/>
    <col min="11275" max="11275" width="6.5703125" style="1" bestFit="1" customWidth="1"/>
    <col min="11276" max="11520" width="9.140625" style="1"/>
    <col min="11521" max="11521" width="0.85546875" style="1" customWidth="1"/>
    <col min="11522" max="11522" width="5.7109375" style="1" bestFit="1" customWidth="1"/>
    <col min="11523" max="11523" width="56.7109375" style="1" bestFit="1" customWidth="1"/>
    <col min="11524" max="11524" width="4.85546875" style="1" bestFit="1" customWidth="1"/>
    <col min="11525" max="11525" width="5.7109375" style="1" bestFit="1" customWidth="1"/>
    <col min="11526" max="11526" width="9" style="1" customWidth="1"/>
    <col min="11527" max="11527" width="13.28515625" style="1" customWidth="1"/>
    <col min="11528" max="11529" width="8.7109375" style="1" bestFit="1" customWidth="1"/>
    <col min="11530" max="11530" width="4.85546875" style="1" bestFit="1" customWidth="1"/>
    <col min="11531" max="11531" width="6.5703125" style="1" bestFit="1" customWidth="1"/>
    <col min="11532" max="11776" width="9.140625" style="1"/>
    <col min="11777" max="11777" width="0.85546875" style="1" customWidth="1"/>
    <col min="11778" max="11778" width="5.7109375" style="1" bestFit="1" customWidth="1"/>
    <col min="11779" max="11779" width="56.7109375" style="1" bestFit="1" customWidth="1"/>
    <col min="11780" max="11780" width="4.85546875" style="1" bestFit="1" customWidth="1"/>
    <col min="11781" max="11781" width="5.7109375" style="1" bestFit="1" customWidth="1"/>
    <col min="11782" max="11782" width="9" style="1" customWidth="1"/>
    <col min="11783" max="11783" width="13.28515625" style="1" customWidth="1"/>
    <col min="11784" max="11785" width="8.7109375" style="1" bestFit="1" customWidth="1"/>
    <col min="11786" max="11786" width="4.85546875" style="1" bestFit="1" customWidth="1"/>
    <col min="11787" max="11787" width="6.5703125" style="1" bestFit="1" customWidth="1"/>
    <col min="11788" max="12032" width="9.140625" style="1"/>
    <col min="12033" max="12033" width="0.85546875" style="1" customWidth="1"/>
    <col min="12034" max="12034" width="5.7109375" style="1" bestFit="1" customWidth="1"/>
    <col min="12035" max="12035" width="56.7109375" style="1" bestFit="1" customWidth="1"/>
    <col min="12036" max="12036" width="4.85546875" style="1" bestFit="1" customWidth="1"/>
    <col min="12037" max="12037" width="5.7109375" style="1" bestFit="1" customWidth="1"/>
    <col min="12038" max="12038" width="9" style="1" customWidth="1"/>
    <col min="12039" max="12039" width="13.28515625" style="1" customWidth="1"/>
    <col min="12040" max="12041" width="8.7109375" style="1" bestFit="1" customWidth="1"/>
    <col min="12042" max="12042" width="4.85546875" style="1" bestFit="1" customWidth="1"/>
    <col min="12043" max="12043" width="6.5703125" style="1" bestFit="1" customWidth="1"/>
    <col min="12044" max="12288" width="9.140625" style="1"/>
    <col min="12289" max="12289" width="0.85546875" style="1" customWidth="1"/>
    <col min="12290" max="12290" width="5.7109375" style="1" bestFit="1" customWidth="1"/>
    <col min="12291" max="12291" width="56.7109375" style="1" bestFit="1" customWidth="1"/>
    <col min="12292" max="12292" width="4.85546875" style="1" bestFit="1" customWidth="1"/>
    <col min="12293" max="12293" width="5.7109375" style="1" bestFit="1" customWidth="1"/>
    <col min="12294" max="12294" width="9" style="1" customWidth="1"/>
    <col min="12295" max="12295" width="13.28515625" style="1" customWidth="1"/>
    <col min="12296" max="12297" width="8.7109375" style="1" bestFit="1" customWidth="1"/>
    <col min="12298" max="12298" width="4.85546875" style="1" bestFit="1" customWidth="1"/>
    <col min="12299" max="12299" width="6.5703125" style="1" bestFit="1" customWidth="1"/>
    <col min="12300" max="12544" width="9.140625" style="1"/>
    <col min="12545" max="12545" width="0.85546875" style="1" customWidth="1"/>
    <col min="12546" max="12546" width="5.7109375" style="1" bestFit="1" customWidth="1"/>
    <col min="12547" max="12547" width="56.7109375" style="1" bestFit="1" customWidth="1"/>
    <col min="12548" max="12548" width="4.85546875" style="1" bestFit="1" customWidth="1"/>
    <col min="12549" max="12549" width="5.7109375" style="1" bestFit="1" customWidth="1"/>
    <col min="12550" max="12550" width="9" style="1" customWidth="1"/>
    <col min="12551" max="12551" width="13.28515625" style="1" customWidth="1"/>
    <col min="12552" max="12553" width="8.7109375" style="1" bestFit="1" customWidth="1"/>
    <col min="12554" max="12554" width="4.85546875" style="1" bestFit="1" customWidth="1"/>
    <col min="12555" max="12555" width="6.5703125" style="1" bestFit="1" customWidth="1"/>
    <col min="12556" max="12800" width="9.140625" style="1"/>
    <col min="12801" max="12801" width="0.85546875" style="1" customWidth="1"/>
    <col min="12802" max="12802" width="5.7109375" style="1" bestFit="1" customWidth="1"/>
    <col min="12803" max="12803" width="56.7109375" style="1" bestFit="1" customWidth="1"/>
    <col min="12804" max="12804" width="4.85546875" style="1" bestFit="1" customWidth="1"/>
    <col min="12805" max="12805" width="5.7109375" style="1" bestFit="1" customWidth="1"/>
    <col min="12806" max="12806" width="9" style="1" customWidth="1"/>
    <col min="12807" max="12807" width="13.28515625" style="1" customWidth="1"/>
    <col min="12808" max="12809" width="8.7109375" style="1" bestFit="1" customWidth="1"/>
    <col min="12810" max="12810" width="4.85546875" style="1" bestFit="1" customWidth="1"/>
    <col min="12811" max="12811" width="6.5703125" style="1" bestFit="1" customWidth="1"/>
    <col min="12812" max="13056" width="9.140625" style="1"/>
    <col min="13057" max="13057" width="0.85546875" style="1" customWidth="1"/>
    <col min="13058" max="13058" width="5.7109375" style="1" bestFit="1" customWidth="1"/>
    <col min="13059" max="13059" width="56.7109375" style="1" bestFit="1" customWidth="1"/>
    <col min="13060" max="13060" width="4.85546875" style="1" bestFit="1" customWidth="1"/>
    <col min="13061" max="13061" width="5.7109375" style="1" bestFit="1" customWidth="1"/>
    <col min="13062" max="13062" width="9" style="1" customWidth="1"/>
    <col min="13063" max="13063" width="13.28515625" style="1" customWidth="1"/>
    <col min="13064" max="13065" width="8.7109375" style="1" bestFit="1" customWidth="1"/>
    <col min="13066" max="13066" width="4.85546875" style="1" bestFit="1" customWidth="1"/>
    <col min="13067" max="13067" width="6.5703125" style="1" bestFit="1" customWidth="1"/>
    <col min="13068" max="13312" width="9.140625" style="1"/>
    <col min="13313" max="13313" width="0.85546875" style="1" customWidth="1"/>
    <col min="13314" max="13314" width="5.7109375" style="1" bestFit="1" customWidth="1"/>
    <col min="13315" max="13315" width="56.7109375" style="1" bestFit="1" customWidth="1"/>
    <col min="13316" max="13316" width="4.85546875" style="1" bestFit="1" customWidth="1"/>
    <col min="13317" max="13317" width="5.7109375" style="1" bestFit="1" customWidth="1"/>
    <col min="13318" max="13318" width="9" style="1" customWidth="1"/>
    <col min="13319" max="13319" width="13.28515625" style="1" customWidth="1"/>
    <col min="13320" max="13321" width="8.7109375" style="1" bestFit="1" customWidth="1"/>
    <col min="13322" max="13322" width="4.85546875" style="1" bestFit="1" customWidth="1"/>
    <col min="13323" max="13323" width="6.5703125" style="1" bestFit="1" customWidth="1"/>
    <col min="13324" max="13568" width="9.140625" style="1"/>
    <col min="13569" max="13569" width="0.85546875" style="1" customWidth="1"/>
    <col min="13570" max="13570" width="5.7109375" style="1" bestFit="1" customWidth="1"/>
    <col min="13571" max="13571" width="56.7109375" style="1" bestFit="1" customWidth="1"/>
    <col min="13572" max="13572" width="4.85546875" style="1" bestFit="1" customWidth="1"/>
    <col min="13573" max="13573" width="5.7109375" style="1" bestFit="1" customWidth="1"/>
    <col min="13574" max="13574" width="9" style="1" customWidth="1"/>
    <col min="13575" max="13575" width="13.28515625" style="1" customWidth="1"/>
    <col min="13576" max="13577" width="8.7109375" style="1" bestFit="1" customWidth="1"/>
    <col min="13578" max="13578" width="4.85546875" style="1" bestFit="1" customWidth="1"/>
    <col min="13579" max="13579" width="6.5703125" style="1" bestFit="1" customWidth="1"/>
    <col min="13580" max="13824" width="9.140625" style="1"/>
    <col min="13825" max="13825" width="0.85546875" style="1" customWidth="1"/>
    <col min="13826" max="13826" width="5.7109375" style="1" bestFit="1" customWidth="1"/>
    <col min="13827" max="13827" width="56.7109375" style="1" bestFit="1" customWidth="1"/>
    <col min="13828" max="13828" width="4.85546875" style="1" bestFit="1" customWidth="1"/>
    <col min="13829" max="13829" width="5.7109375" style="1" bestFit="1" customWidth="1"/>
    <col min="13830" max="13830" width="9" style="1" customWidth="1"/>
    <col min="13831" max="13831" width="13.28515625" style="1" customWidth="1"/>
    <col min="13832" max="13833" width="8.7109375" style="1" bestFit="1" customWidth="1"/>
    <col min="13834" max="13834" width="4.85546875" style="1" bestFit="1" customWidth="1"/>
    <col min="13835" max="13835" width="6.5703125" style="1" bestFit="1" customWidth="1"/>
    <col min="13836" max="14080" width="9.140625" style="1"/>
    <col min="14081" max="14081" width="0.85546875" style="1" customWidth="1"/>
    <col min="14082" max="14082" width="5.7109375" style="1" bestFit="1" customWidth="1"/>
    <col min="14083" max="14083" width="56.7109375" style="1" bestFit="1" customWidth="1"/>
    <col min="14084" max="14084" width="4.85546875" style="1" bestFit="1" customWidth="1"/>
    <col min="14085" max="14085" width="5.7109375" style="1" bestFit="1" customWidth="1"/>
    <col min="14086" max="14086" width="9" style="1" customWidth="1"/>
    <col min="14087" max="14087" width="13.28515625" style="1" customWidth="1"/>
    <col min="14088" max="14089" width="8.7109375" style="1" bestFit="1" customWidth="1"/>
    <col min="14090" max="14090" width="4.85546875" style="1" bestFit="1" customWidth="1"/>
    <col min="14091" max="14091" width="6.5703125" style="1" bestFit="1" customWidth="1"/>
    <col min="14092" max="14336" width="9.140625" style="1"/>
    <col min="14337" max="14337" width="0.85546875" style="1" customWidth="1"/>
    <col min="14338" max="14338" width="5.7109375" style="1" bestFit="1" customWidth="1"/>
    <col min="14339" max="14339" width="56.7109375" style="1" bestFit="1" customWidth="1"/>
    <col min="14340" max="14340" width="4.85546875" style="1" bestFit="1" customWidth="1"/>
    <col min="14341" max="14341" width="5.7109375" style="1" bestFit="1" customWidth="1"/>
    <col min="14342" max="14342" width="9" style="1" customWidth="1"/>
    <col min="14343" max="14343" width="13.28515625" style="1" customWidth="1"/>
    <col min="14344" max="14345" width="8.7109375" style="1" bestFit="1" customWidth="1"/>
    <col min="14346" max="14346" width="4.85546875" style="1" bestFit="1" customWidth="1"/>
    <col min="14347" max="14347" width="6.5703125" style="1" bestFit="1" customWidth="1"/>
    <col min="14348" max="14592" width="9.140625" style="1"/>
    <col min="14593" max="14593" width="0.85546875" style="1" customWidth="1"/>
    <col min="14594" max="14594" width="5.7109375" style="1" bestFit="1" customWidth="1"/>
    <col min="14595" max="14595" width="56.7109375" style="1" bestFit="1" customWidth="1"/>
    <col min="14596" max="14596" width="4.85546875" style="1" bestFit="1" customWidth="1"/>
    <col min="14597" max="14597" width="5.7109375" style="1" bestFit="1" customWidth="1"/>
    <col min="14598" max="14598" width="9" style="1" customWidth="1"/>
    <col min="14599" max="14599" width="13.28515625" style="1" customWidth="1"/>
    <col min="14600" max="14601" width="8.7109375" style="1" bestFit="1" customWidth="1"/>
    <col min="14602" max="14602" width="4.85546875" style="1" bestFit="1" customWidth="1"/>
    <col min="14603" max="14603" width="6.5703125" style="1" bestFit="1" customWidth="1"/>
    <col min="14604" max="14848" width="9.140625" style="1"/>
    <col min="14849" max="14849" width="0.85546875" style="1" customWidth="1"/>
    <col min="14850" max="14850" width="5.7109375" style="1" bestFit="1" customWidth="1"/>
    <col min="14851" max="14851" width="56.7109375" style="1" bestFit="1" customWidth="1"/>
    <col min="14852" max="14852" width="4.85546875" style="1" bestFit="1" customWidth="1"/>
    <col min="14853" max="14853" width="5.7109375" style="1" bestFit="1" customWidth="1"/>
    <col min="14854" max="14854" width="9" style="1" customWidth="1"/>
    <col min="14855" max="14855" width="13.28515625" style="1" customWidth="1"/>
    <col min="14856" max="14857" width="8.7109375" style="1" bestFit="1" customWidth="1"/>
    <col min="14858" max="14858" width="4.85546875" style="1" bestFit="1" customWidth="1"/>
    <col min="14859" max="14859" width="6.5703125" style="1" bestFit="1" customWidth="1"/>
    <col min="14860" max="15104" width="9.140625" style="1"/>
    <col min="15105" max="15105" width="0.85546875" style="1" customWidth="1"/>
    <col min="15106" max="15106" width="5.7109375" style="1" bestFit="1" customWidth="1"/>
    <col min="15107" max="15107" width="56.7109375" style="1" bestFit="1" customWidth="1"/>
    <col min="15108" max="15108" width="4.85546875" style="1" bestFit="1" customWidth="1"/>
    <col min="15109" max="15109" width="5.7109375" style="1" bestFit="1" customWidth="1"/>
    <col min="15110" max="15110" width="9" style="1" customWidth="1"/>
    <col min="15111" max="15111" width="13.28515625" style="1" customWidth="1"/>
    <col min="15112" max="15113" width="8.7109375" style="1" bestFit="1" customWidth="1"/>
    <col min="15114" max="15114" width="4.85546875" style="1" bestFit="1" customWidth="1"/>
    <col min="15115" max="15115" width="6.5703125" style="1" bestFit="1" customWidth="1"/>
    <col min="15116" max="15360" width="9.140625" style="1"/>
    <col min="15361" max="15361" width="0.85546875" style="1" customWidth="1"/>
    <col min="15362" max="15362" width="5.7109375" style="1" bestFit="1" customWidth="1"/>
    <col min="15363" max="15363" width="56.7109375" style="1" bestFit="1" customWidth="1"/>
    <col min="15364" max="15364" width="4.85546875" style="1" bestFit="1" customWidth="1"/>
    <col min="15365" max="15365" width="5.7109375" style="1" bestFit="1" customWidth="1"/>
    <col min="15366" max="15366" width="9" style="1" customWidth="1"/>
    <col min="15367" max="15367" width="13.28515625" style="1" customWidth="1"/>
    <col min="15368" max="15369" width="8.7109375" style="1" bestFit="1" customWidth="1"/>
    <col min="15370" max="15370" width="4.85546875" style="1" bestFit="1" customWidth="1"/>
    <col min="15371" max="15371" width="6.5703125" style="1" bestFit="1" customWidth="1"/>
    <col min="15372" max="15616" width="9.140625" style="1"/>
    <col min="15617" max="15617" width="0.85546875" style="1" customWidth="1"/>
    <col min="15618" max="15618" width="5.7109375" style="1" bestFit="1" customWidth="1"/>
    <col min="15619" max="15619" width="56.7109375" style="1" bestFit="1" customWidth="1"/>
    <col min="15620" max="15620" width="4.85546875" style="1" bestFit="1" customWidth="1"/>
    <col min="15621" max="15621" width="5.7109375" style="1" bestFit="1" customWidth="1"/>
    <col min="15622" max="15622" width="9" style="1" customWidth="1"/>
    <col min="15623" max="15623" width="13.28515625" style="1" customWidth="1"/>
    <col min="15624" max="15625" width="8.7109375" style="1" bestFit="1" customWidth="1"/>
    <col min="15626" max="15626" width="4.85546875" style="1" bestFit="1" customWidth="1"/>
    <col min="15627" max="15627" width="6.5703125" style="1" bestFit="1" customWidth="1"/>
    <col min="15628" max="15872" width="9.140625" style="1"/>
    <col min="15873" max="15873" width="0.85546875" style="1" customWidth="1"/>
    <col min="15874" max="15874" width="5.7109375" style="1" bestFit="1" customWidth="1"/>
    <col min="15875" max="15875" width="56.7109375" style="1" bestFit="1" customWidth="1"/>
    <col min="15876" max="15876" width="4.85546875" style="1" bestFit="1" customWidth="1"/>
    <col min="15877" max="15877" width="5.7109375" style="1" bestFit="1" customWidth="1"/>
    <col min="15878" max="15878" width="9" style="1" customWidth="1"/>
    <col min="15879" max="15879" width="13.28515625" style="1" customWidth="1"/>
    <col min="15880" max="15881" width="8.7109375" style="1" bestFit="1" customWidth="1"/>
    <col min="15882" max="15882" width="4.85546875" style="1" bestFit="1" customWidth="1"/>
    <col min="15883" max="15883" width="6.5703125" style="1" bestFit="1" customWidth="1"/>
    <col min="15884" max="16128" width="9.140625" style="1"/>
    <col min="16129" max="16129" width="0.85546875" style="1" customWidth="1"/>
    <col min="16130" max="16130" width="5.7109375" style="1" bestFit="1" customWidth="1"/>
    <col min="16131" max="16131" width="56.7109375" style="1" bestFit="1" customWidth="1"/>
    <col min="16132" max="16132" width="4.85546875" style="1" bestFit="1" customWidth="1"/>
    <col min="16133" max="16133" width="5.7109375" style="1" bestFit="1" customWidth="1"/>
    <col min="16134" max="16134" width="9" style="1" customWidth="1"/>
    <col min="16135" max="16135" width="13.28515625" style="1" customWidth="1"/>
    <col min="16136" max="16137" width="8.7109375" style="1" bestFit="1" customWidth="1"/>
    <col min="16138" max="16138" width="4.85546875" style="1" bestFit="1" customWidth="1"/>
    <col min="16139" max="16139" width="6.5703125" style="1" bestFit="1" customWidth="1"/>
    <col min="16140" max="16384" width="9.140625" style="1"/>
  </cols>
  <sheetData>
    <row r="2" spans="2:11" ht="16.5" thickBot="1">
      <c r="C2" s="3"/>
    </row>
    <row r="3" spans="2:11" ht="15.75">
      <c r="B3" s="109"/>
      <c r="C3" s="110"/>
      <c r="D3" s="111"/>
      <c r="E3" s="112"/>
      <c r="F3" s="113"/>
      <c r="G3" s="114"/>
    </row>
    <row r="4" spans="2:11">
      <c r="B4" s="115"/>
      <c r="C4" s="158" t="s">
        <v>134</v>
      </c>
      <c r="D4" s="116"/>
      <c r="E4" s="117"/>
      <c r="F4" s="118"/>
      <c r="G4" s="119"/>
    </row>
    <row r="5" spans="2:11">
      <c r="B5" s="115"/>
      <c r="C5" s="158"/>
      <c r="D5" s="116"/>
      <c r="E5" s="117"/>
      <c r="F5" s="118"/>
      <c r="G5" s="119"/>
    </row>
    <row r="6" spans="2:11" ht="12" thickBot="1">
      <c r="B6" s="120"/>
      <c r="C6" s="9"/>
      <c r="D6" s="9"/>
      <c r="E6" s="10"/>
      <c r="F6" s="156" t="s">
        <v>128</v>
      </c>
      <c r="G6" s="161" t="s">
        <v>130</v>
      </c>
      <c r="H6" s="161"/>
      <c r="I6" s="161"/>
    </row>
    <row r="7" spans="2:11" ht="12" thickBot="1">
      <c r="B7" s="11"/>
      <c r="C7" s="12"/>
      <c r="D7" s="12" t="s">
        <v>95</v>
      </c>
      <c r="E7" s="169"/>
      <c r="F7" s="170"/>
      <c r="G7" s="160"/>
      <c r="H7" s="8"/>
    </row>
    <row r="8" spans="2:11" s="14" customFormat="1" ht="12" thickBot="1">
      <c r="B8" s="15" t="s">
        <v>44</v>
      </c>
      <c r="C8" s="15" t="s">
        <v>41</v>
      </c>
      <c r="D8" s="15" t="s">
        <v>42</v>
      </c>
      <c r="E8" s="15" t="s">
        <v>43</v>
      </c>
      <c r="F8" s="16" t="s">
        <v>96</v>
      </c>
      <c r="G8" s="17" t="s">
        <v>97</v>
      </c>
      <c r="H8" s="8"/>
      <c r="I8" s="18"/>
      <c r="J8" s="18"/>
      <c r="K8" s="18"/>
    </row>
    <row r="9" spans="2:11">
      <c r="B9" s="19" t="s">
        <v>0</v>
      </c>
      <c r="C9" s="121" t="s">
        <v>1</v>
      </c>
      <c r="D9" s="20"/>
      <c r="E9" s="20"/>
      <c r="F9" s="21"/>
      <c r="G9" s="22"/>
      <c r="H9" s="8"/>
    </row>
    <row r="10" spans="2:11">
      <c r="B10" s="23"/>
      <c r="C10" s="35" t="s">
        <v>50</v>
      </c>
      <c r="D10" s="24" t="s">
        <v>30</v>
      </c>
      <c r="E10" s="25">
        <v>0</v>
      </c>
      <c r="F10" s="26">
        <v>1500</v>
      </c>
      <c r="G10" s="26">
        <f>E10*F10</f>
        <v>0</v>
      </c>
      <c r="H10" s="8"/>
    </row>
    <row r="11" spans="2:11">
      <c r="B11" s="23"/>
      <c r="C11" s="35" t="s">
        <v>51</v>
      </c>
      <c r="D11" s="24" t="s">
        <v>30</v>
      </c>
      <c r="E11" s="27">
        <v>0</v>
      </c>
      <c r="F11" s="26">
        <v>12000</v>
      </c>
      <c r="G11" s="26">
        <f t="shared" ref="G11:G29" si="0">E11*F11</f>
        <v>0</v>
      </c>
      <c r="H11" s="8"/>
    </row>
    <row r="12" spans="2:11">
      <c r="B12" s="23"/>
      <c r="C12" s="35" t="s">
        <v>52</v>
      </c>
      <c r="D12" s="24" t="s">
        <v>2</v>
      </c>
      <c r="E12" s="27">
        <v>0</v>
      </c>
      <c r="F12" s="26">
        <v>90</v>
      </c>
      <c r="G12" s="26">
        <f t="shared" si="0"/>
        <v>0</v>
      </c>
      <c r="H12" s="8"/>
    </row>
    <row r="13" spans="2:11">
      <c r="B13" s="23"/>
      <c r="C13" s="35" t="s">
        <v>53</v>
      </c>
      <c r="D13" s="24" t="s">
        <v>2</v>
      </c>
      <c r="E13" s="27">
        <v>0</v>
      </c>
      <c r="F13" s="26">
        <v>180</v>
      </c>
      <c r="G13" s="26">
        <f t="shared" si="0"/>
        <v>0</v>
      </c>
      <c r="H13" s="8"/>
    </row>
    <row r="14" spans="2:11">
      <c r="B14" s="23"/>
      <c r="C14" s="35" t="s">
        <v>54</v>
      </c>
      <c r="D14" s="24" t="s">
        <v>2</v>
      </c>
      <c r="E14" s="27">
        <v>0</v>
      </c>
      <c r="F14" s="26">
        <v>360</v>
      </c>
      <c r="G14" s="26">
        <f t="shared" si="0"/>
        <v>0</v>
      </c>
      <c r="H14" s="8"/>
    </row>
    <row r="15" spans="2:11">
      <c r="B15" s="23"/>
      <c r="C15" s="35" t="s">
        <v>3</v>
      </c>
      <c r="D15" s="24" t="s">
        <v>2</v>
      </c>
      <c r="E15" s="27">
        <v>0</v>
      </c>
      <c r="F15" s="26">
        <v>54</v>
      </c>
      <c r="G15" s="26">
        <f t="shared" si="0"/>
        <v>0</v>
      </c>
      <c r="H15" s="8"/>
    </row>
    <row r="16" spans="2:11">
      <c r="B16" s="23"/>
      <c r="C16" s="35" t="s">
        <v>4</v>
      </c>
      <c r="D16" s="24" t="s">
        <v>2</v>
      </c>
      <c r="E16" s="28">
        <v>0</v>
      </c>
      <c r="F16" s="29">
        <v>6.2</v>
      </c>
      <c r="G16" s="26">
        <f t="shared" si="0"/>
        <v>0</v>
      </c>
      <c r="H16" s="8"/>
    </row>
    <row r="17" spans="1:9">
      <c r="B17" s="23"/>
      <c r="C17" s="35" t="s">
        <v>55</v>
      </c>
      <c r="D17" s="24" t="s">
        <v>30</v>
      </c>
      <c r="E17" s="30">
        <v>0</v>
      </c>
      <c r="F17" s="31">
        <v>1140</v>
      </c>
      <c r="G17" s="26">
        <f t="shared" si="0"/>
        <v>0</v>
      </c>
      <c r="H17" s="8"/>
    </row>
    <row r="18" spans="1:9">
      <c r="B18" s="23"/>
      <c r="C18" s="35" t="s">
        <v>56</v>
      </c>
      <c r="D18" s="28" t="s">
        <v>30</v>
      </c>
      <c r="E18" s="28">
        <v>0</v>
      </c>
      <c r="F18" s="32">
        <v>1800</v>
      </c>
      <c r="G18" s="26">
        <f t="shared" si="0"/>
        <v>0</v>
      </c>
      <c r="H18" s="8"/>
    </row>
    <row r="19" spans="1:9">
      <c r="B19" s="23"/>
      <c r="C19" s="35" t="s">
        <v>98</v>
      </c>
      <c r="D19" s="24" t="s">
        <v>30</v>
      </c>
      <c r="E19" s="28">
        <v>0</v>
      </c>
      <c r="F19" s="29">
        <v>8000</v>
      </c>
      <c r="G19" s="26">
        <f t="shared" si="0"/>
        <v>0</v>
      </c>
      <c r="H19" s="7"/>
      <c r="I19" s="33"/>
    </row>
    <row r="20" spans="1:9">
      <c r="B20" s="23"/>
      <c r="C20" s="35" t="s">
        <v>99</v>
      </c>
      <c r="D20" s="24" t="s">
        <v>30</v>
      </c>
      <c r="E20" s="28">
        <v>0</v>
      </c>
      <c r="F20" s="29">
        <v>12000</v>
      </c>
      <c r="G20" s="26">
        <f t="shared" si="0"/>
        <v>0</v>
      </c>
      <c r="H20" s="7"/>
      <c r="I20" s="33"/>
    </row>
    <row r="21" spans="1:9">
      <c r="B21" s="23"/>
      <c r="C21" s="35" t="s">
        <v>100</v>
      </c>
      <c r="D21" s="24" t="s">
        <v>30</v>
      </c>
      <c r="E21" s="28">
        <v>0</v>
      </c>
      <c r="F21" s="29">
        <v>16000</v>
      </c>
      <c r="G21" s="26">
        <f>E21*F21</f>
        <v>0</v>
      </c>
      <c r="H21" s="7"/>
      <c r="I21" s="33"/>
    </row>
    <row r="22" spans="1:9">
      <c r="B22" s="23"/>
      <c r="C22" s="35" t="s">
        <v>101</v>
      </c>
      <c r="D22" s="24" t="s">
        <v>30</v>
      </c>
      <c r="E22" s="28">
        <v>0</v>
      </c>
      <c r="F22" s="29">
        <v>3000</v>
      </c>
      <c r="G22" s="26">
        <f t="shared" si="0"/>
        <v>0</v>
      </c>
      <c r="H22" s="7"/>
      <c r="I22" s="33"/>
    </row>
    <row r="23" spans="1:9">
      <c r="B23" s="23"/>
      <c r="C23" s="35" t="s">
        <v>102</v>
      </c>
      <c r="D23" s="24" t="s">
        <v>103</v>
      </c>
      <c r="E23" s="28">
        <v>0</v>
      </c>
      <c r="F23" s="29">
        <v>25000</v>
      </c>
      <c r="G23" s="26">
        <f>E23*F23</f>
        <v>0</v>
      </c>
      <c r="H23" s="7"/>
      <c r="I23" s="33"/>
    </row>
    <row r="24" spans="1:9">
      <c r="B24" s="23"/>
      <c r="C24" s="35" t="s">
        <v>104</v>
      </c>
      <c r="D24" s="24" t="s">
        <v>30</v>
      </c>
      <c r="E24" s="28">
        <v>0</v>
      </c>
      <c r="F24" s="29">
        <v>405.3</v>
      </c>
      <c r="G24" s="26">
        <f t="shared" si="0"/>
        <v>0</v>
      </c>
      <c r="H24" s="8"/>
    </row>
    <row r="25" spans="1:9">
      <c r="B25" s="23"/>
      <c r="C25" s="35" t="s">
        <v>105</v>
      </c>
      <c r="D25" s="24" t="s">
        <v>30</v>
      </c>
      <c r="E25" s="28">
        <v>0</v>
      </c>
      <c r="F25" s="29">
        <v>758.6</v>
      </c>
      <c r="G25" s="26">
        <f t="shared" si="0"/>
        <v>0</v>
      </c>
      <c r="H25" s="8"/>
    </row>
    <row r="26" spans="1:9">
      <c r="B26" s="23"/>
      <c r="C26" s="35" t="s">
        <v>106</v>
      </c>
      <c r="D26" s="24" t="s">
        <v>30</v>
      </c>
      <c r="E26" s="28">
        <v>0</v>
      </c>
      <c r="F26" s="29">
        <v>798</v>
      </c>
      <c r="G26" s="26">
        <f t="shared" si="0"/>
        <v>0</v>
      </c>
      <c r="H26" s="8"/>
    </row>
    <row r="27" spans="1:9">
      <c r="B27" s="23"/>
      <c r="C27" s="35" t="s">
        <v>107</v>
      </c>
      <c r="D27" s="24" t="s">
        <v>108</v>
      </c>
      <c r="E27" s="28">
        <v>0</v>
      </c>
      <c r="F27" s="29">
        <v>400.7</v>
      </c>
      <c r="G27" s="26">
        <f t="shared" si="0"/>
        <v>0</v>
      </c>
      <c r="H27" s="8"/>
    </row>
    <row r="28" spans="1:9">
      <c r="B28" s="23"/>
      <c r="C28" s="35" t="s">
        <v>109</v>
      </c>
      <c r="D28" s="24" t="s">
        <v>30</v>
      </c>
      <c r="E28" s="28">
        <v>0</v>
      </c>
      <c r="F28" s="29">
        <v>3300</v>
      </c>
      <c r="G28" s="26">
        <f t="shared" si="0"/>
        <v>0</v>
      </c>
      <c r="H28" s="8"/>
    </row>
    <row r="29" spans="1:9" ht="12" thickBot="1">
      <c r="B29" s="34"/>
      <c r="C29" s="35" t="s">
        <v>110</v>
      </c>
      <c r="D29" s="36" t="s">
        <v>108</v>
      </c>
      <c r="E29" s="28">
        <v>0</v>
      </c>
      <c r="F29" s="37">
        <v>5500</v>
      </c>
      <c r="G29" s="38">
        <f t="shared" si="0"/>
        <v>0</v>
      </c>
      <c r="H29" s="8"/>
    </row>
    <row r="30" spans="1:9" s="2" customFormat="1">
      <c r="A30" s="1"/>
      <c r="B30" s="19" t="s">
        <v>6</v>
      </c>
      <c r="C30" s="39" t="s">
        <v>7</v>
      </c>
      <c r="D30" s="40"/>
      <c r="E30" s="41"/>
      <c r="F30" s="42"/>
      <c r="G30" s="42"/>
      <c r="H30" s="8"/>
    </row>
    <row r="31" spans="1:9" s="2" customFormat="1">
      <c r="A31" s="1"/>
      <c r="B31" s="23"/>
      <c r="C31" s="35" t="s">
        <v>49</v>
      </c>
      <c r="D31" s="24" t="s">
        <v>10</v>
      </c>
      <c r="E31" s="140">
        <v>0</v>
      </c>
      <c r="F31" s="43">
        <v>6500</v>
      </c>
      <c r="G31" s="43">
        <f t="shared" ref="G31:G36" si="1">E31*F31</f>
        <v>0</v>
      </c>
      <c r="H31" s="8"/>
    </row>
    <row r="32" spans="1:9" s="2" customFormat="1">
      <c r="A32" s="1"/>
      <c r="B32" s="23"/>
      <c r="C32" s="35" t="s">
        <v>48</v>
      </c>
      <c r="D32" s="44" t="s">
        <v>8</v>
      </c>
      <c r="E32" s="140">
        <v>0</v>
      </c>
      <c r="F32" s="29">
        <v>5800</v>
      </c>
      <c r="G32" s="43">
        <f t="shared" si="1"/>
        <v>0</v>
      </c>
      <c r="H32" s="8"/>
    </row>
    <row r="33" spans="1:11" s="2" customFormat="1">
      <c r="A33" s="1"/>
      <c r="B33" s="23"/>
      <c r="C33" s="35" t="s">
        <v>47</v>
      </c>
      <c r="D33" s="44" t="s">
        <v>2</v>
      </c>
      <c r="E33" s="28">
        <v>0</v>
      </c>
      <c r="F33" s="29">
        <v>70</v>
      </c>
      <c r="G33" s="43">
        <f t="shared" si="1"/>
        <v>0</v>
      </c>
      <c r="H33" s="8"/>
    </row>
    <row r="34" spans="1:11" s="2" customFormat="1">
      <c r="A34" s="1"/>
      <c r="B34" s="23"/>
      <c r="C34" s="35" t="s">
        <v>9</v>
      </c>
      <c r="D34" s="44" t="s">
        <v>2</v>
      </c>
      <c r="E34" s="28">
        <v>0</v>
      </c>
      <c r="F34" s="29">
        <v>17.5</v>
      </c>
      <c r="G34" s="43">
        <f t="shared" si="1"/>
        <v>0</v>
      </c>
      <c r="H34" s="8"/>
    </row>
    <row r="35" spans="1:11" s="2" customFormat="1">
      <c r="A35" s="1"/>
      <c r="B35" s="23"/>
      <c r="C35" s="35" t="s">
        <v>45</v>
      </c>
      <c r="D35" s="24" t="s">
        <v>8</v>
      </c>
      <c r="E35" s="140">
        <v>0</v>
      </c>
      <c r="F35" s="29">
        <v>5500</v>
      </c>
      <c r="G35" s="43">
        <f t="shared" si="1"/>
        <v>0</v>
      </c>
      <c r="H35" s="8"/>
    </row>
    <row r="36" spans="1:11" s="2" customFormat="1">
      <c r="A36" s="1"/>
      <c r="B36" s="23"/>
      <c r="C36" s="35" t="s">
        <v>46</v>
      </c>
      <c r="D36" s="24" t="s">
        <v>10</v>
      </c>
      <c r="E36" s="140">
        <f>BREAKDOWN!F16</f>
        <v>0</v>
      </c>
      <c r="F36" s="29">
        <v>1000</v>
      </c>
      <c r="G36" s="43">
        <f t="shared" si="1"/>
        <v>0</v>
      </c>
      <c r="H36" s="8"/>
    </row>
    <row r="37" spans="1:11" s="2" customFormat="1" ht="12" thickBot="1">
      <c r="A37" s="1"/>
      <c r="B37" s="23"/>
      <c r="C37" s="35" t="s">
        <v>11</v>
      </c>
      <c r="D37" s="24" t="s">
        <v>10</v>
      </c>
      <c r="E37" s="28">
        <v>0</v>
      </c>
      <c r="F37" s="29">
        <v>1500</v>
      </c>
      <c r="G37" s="43">
        <f>E37*F37</f>
        <v>0</v>
      </c>
      <c r="H37" s="8"/>
    </row>
    <row r="38" spans="1:11" s="2" customFormat="1">
      <c r="A38" s="1"/>
      <c r="B38" s="19" t="s">
        <v>12</v>
      </c>
      <c r="C38" s="39" t="s">
        <v>111</v>
      </c>
      <c r="D38" s="40"/>
      <c r="E38" s="41"/>
      <c r="F38" s="42"/>
      <c r="G38" s="42"/>
      <c r="H38" s="8"/>
    </row>
    <row r="39" spans="1:11" s="2" customFormat="1" ht="9.75" customHeight="1">
      <c r="A39" s="1"/>
      <c r="B39" s="23"/>
      <c r="C39" s="35" t="s">
        <v>112</v>
      </c>
      <c r="D39" s="44" t="s">
        <v>30</v>
      </c>
      <c r="E39" s="28">
        <v>0</v>
      </c>
      <c r="F39" s="29">
        <v>3000</v>
      </c>
      <c r="G39" s="43">
        <f t="shared" ref="G39:G44" si="2">E39*F39</f>
        <v>0</v>
      </c>
      <c r="H39" s="8"/>
    </row>
    <row r="40" spans="1:11" s="2" customFormat="1" ht="9.75" customHeight="1">
      <c r="A40" s="1"/>
      <c r="B40" s="23"/>
      <c r="C40" s="35" t="s">
        <v>113</v>
      </c>
      <c r="D40" s="44" t="s">
        <v>30</v>
      </c>
      <c r="E40" s="28">
        <v>0</v>
      </c>
      <c r="F40" s="29">
        <v>3500</v>
      </c>
      <c r="G40" s="43">
        <f t="shared" si="2"/>
        <v>0</v>
      </c>
      <c r="H40" s="8"/>
    </row>
    <row r="41" spans="1:11" s="2" customFormat="1" ht="11.25" customHeight="1">
      <c r="A41" s="1"/>
      <c r="B41" s="23"/>
      <c r="C41" s="35" t="s">
        <v>114</v>
      </c>
      <c r="D41" s="44" t="s">
        <v>108</v>
      </c>
      <c r="E41" s="28">
        <v>0</v>
      </c>
      <c r="F41" s="29">
        <v>3000</v>
      </c>
      <c r="G41" s="43">
        <f t="shared" si="2"/>
        <v>0</v>
      </c>
      <c r="H41" s="8"/>
    </row>
    <row r="42" spans="1:11" s="2" customFormat="1">
      <c r="A42" s="1"/>
      <c r="B42" s="23"/>
      <c r="C42" s="35" t="s">
        <v>115</v>
      </c>
      <c r="D42" s="44" t="s">
        <v>30</v>
      </c>
      <c r="E42" s="28">
        <v>0</v>
      </c>
      <c r="F42" s="29">
        <v>1250</v>
      </c>
      <c r="G42" s="43">
        <f t="shared" si="2"/>
        <v>0</v>
      </c>
      <c r="H42" s="8"/>
    </row>
    <row r="43" spans="1:11" s="2" customFormat="1">
      <c r="A43" s="1"/>
      <c r="B43" s="23"/>
      <c r="C43" s="35" t="s">
        <v>116</v>
      </c>
      <c r="D43" s="44" t="s">
        <v>30</v>
      </c>
      <c r="E43" s="28">
        <v>0</v>
      </c>
      <c r="F43" s="29">
        <v>2000</v>
      </c>
      <c r="G43" s="43">
        <f t="shared" si="2"/>
        <v>0</v>
      </c>
      <c r="H43" s="8"/>
    </row>
    <row r="44" spans="1:11" s="2" customFormat="1" ht="12" thickBot="1">
      <c r="A44" s="1"/>
      <c r="B44" s="23"/>
      <c r="C44" s="35" t="s">
        <v>117</v>
      </c>
      <c r="D44" s="44" t="s">
        <v>30</v>
      </c>
      <c r="E44" s="28">
        <v>0</v>
      </c>
      <c r="F44" s="29">
        <v>1000</v>
      </c>
      <c r="G44" s="43">
        <f t="shared" si="2"/>
        <v>0</v>
      </c>
      <c r="H44" s="8"/>
    </row>
    <row r="45" spans="1:11" s="2" customFormat="1">
      <c r="A45" s="1"/>
      <c r="B45" s="45" t="s">
        <v>14</v>
      </c>
      <c r="C45" s="122" t="s">
        <v>13</v>
      </c>
      <c r="D45" s="46"/>
      <c r="E45" s="47"/>
      <c r="F45" s="48"/>
      <c r="G45" s="48"/>
      <c r="H45" s="8"/>
    </row>
    <row r="46" spans="1:11">
      <c r="B46" s="23"/>
      <c r="C46" s="35" t="s">
        <v>57</v>
      </c>
      <c r="D46" s="24" t="s">
        <v>2</v>
      </c>
      <c r="E46" s="28">
        <v>0</v>
      </c>
      <c r="F46" s="29">
        <v>200</v>
      </c>
      <c r="G46" s="29">
        <f t="shared" ref="G46:G54" si="3">E46*F46</f>
        <v>0</v>
      </c>
      <c r="H46" s="8"/>
    </row>
    <row r="47" spans="1:11" s="49" customFormat="1">
      <c r="B47" s="23"/>
      <c r="C47" s="35" t="s">
        <v>118</v>
      </c>
      <c r="D47" s="24" t="s">
        <v>2</v>
      </c>
      <c r="E47" s="28">
        <v>0</v>
      </c>
      <c r="F47" s="50">
        <v>250</v>
      </c>
      <c r="G47" s="51">
        <f t="shared" si="3"/>
        <v>0</v>
      </c>
      <c r="H47" s="52"/>
      <c r="I47" s="53"/>
      <c r="J47" s="53"/>
      <c r="K47" s="53"/>
    </row>
    <row r="48" spans="1:11">
      <c r="B48" s="23"/>
      <c r="C48" s="35" t="s">
        <v>119</v>
      </c>
      <c r="D48" s="24" t="s">
        <v>2</v>
      </c>
      <c r="E48" s="28">
        <v>0</v>
      </c>
      <c r="F48" s="50">
        <v>645</v>
      </c>
      <c r="G48" s="51">
        <f t="shared" si="3"/>
        <v>0</v>
      </c>
      <c r="H48" s="8"/>
    </row>
    <row r="49" spans="2:8">
      <c r="B49" s="23"/>
      <c r="C49" s="35" t="s">
        <v>79</v>
      </c>
      <c r="D49" s="24" t="s">
        <v>2</v>
      </c>
      <c r="E49" s="28">
        <v>0</v>
      </c>
      <c r="F49" s="50">
        <v>845</v>
      </c>
      <c r="G49" s="51">
        <f t="shared" si="3"/>
        <v>0</v>
      </c>
      <c r="H49" s="8"/>
    </row>
    <row r="50" spans="2:8">
      <c r="B50" s="23"/>
      <c r="C50" s="35" t="s">
        <v>58</v>
      </c>
      <c r="D50" s="24" t="s">
        <v>2</v>
      </c>
      <c r="E50" s="54">
        <v>0</v>
      </c>
      <c r="F50" s="50">
        <v>890</v>
      </c>
      <c r="G50" s="51">
        <f t="shared" si="3"/>
        <v>0</v>
      </c>
      <c r="H50" s="8"/>
    </row>
    <row r="51" spans="2:8">
      <c r="B51" s="23"/>
      <c r="C51" s="35" t="s">
        <v>59</v>
      </c>
      <c r="D51" s="24" t="s">
        <v>2</v>
      </c>
      <c r="E51" s="28">
        <v>0</v>
      </c>
      <c r="F51" s="29">
        <v>1020</v>
      </c>
      <c r="G51" s="29">
        <f t="shared" si="3"/>
        <v>0</v>
      </c>
      <c r="H51" s="8"/>
    </row>
    <row r="52" spans="2:8">
      <c r="B52" s="23"/>
      <c r="C52" s="35" t="s">
        <v>120</v>
      </c>
      <c r="D52" s="24" t="s">
        <v>2</v>
      </c>
      <c r="E52" s="28">
        <v>0</v>
      </c>
      <c r="F52" s="29">
        <v>515</v>
      </c>
      <c r="G52" s="29">
        <f t="shared" si="3"/>
        <v>0</v>
      </c>
      <c r="H52" s="8"/>
    </row>
    <row r="53" spans="2:8">
      <c r="B53" s="23"/>
      <c r="C53" s="35" t="s">
        <v>60</v>
      </c>
      <c r="D53" s="24" t="s">
        <v>2</v>
      </c>
      <c r="E53" s="28">
        <v>0</v>
      </c>
      <c r="F53" s="29">
        <v>3000</v>
      </c>
      <c r="G53" s="29">
        <f t="shared" si="3"/>
        <v>0</v>
      </c>
      <c r="H53" s="8"/>
    </row>
    <row r="54" spans="2:8">
      <c r="B54" s="55"/>
      <c r="C54" s="123" t="s">
        <v>121</v>
      </c>
      <c r="D54" s="56" t="s">
        <v>2</v>
      </c>
      <c r="E54" s="57">
        <v>0</v>
      </c>
      <c r="F54" s="58">
        <v>13000</v>
      </c>
      <c r="G54" s="58">
        <f t="shared" si="3"/>
        <v>0</v>
      </c>
      <c r="H54" s="8"/>
    </row>
    <row r="55" spans="2:8">
      <c r="B55" s="45" t="s">
        <v>17</v>
      </c>
      <c r="C55" s="59" t="s">
        <v>15</v>
      </c>
      <c r="D55" s="60"/>
      <c r="E55" s="61"/>
      <c r="F55" s="62"/>
      <c r="G55" s="62"/>
      <c r="H55" s="8"/>
    </row>
    <row r="56" spans="2:8">
      <c r="B56" s="63"/>
      <c r="C56" s="124" t="s">
        <v>61</v>
      </c>
      <c r="D56" s="64" t="s">
        <v>2</v>
      </c>
      <c r="E56" s="65">
        <v>0</v>
      </c>
      <c r="F56" s="26">
        <v>6</v>
      </c>
      <c r="G56" s="26">
        <f>E56*F56</f>
        <v>0</v>
      </c>
      <c r="H56" s="8"/>
    </row>
    <row r="57" spans="2:8">
      <c r="B57" s="63"/>
      <c r="C57" s="124" t="s">
        <v>62</v>
      </c>
      <c r="D57" s="64" t="s">
        <v>2</v>
      </c>
      <c r="E57" s="65">
        <v>0</v>
      </c>
      <c r="F57" s="26">
        <v>8</v>
      </c>
      <c r="G57" s="26">
        <f>E57*F57</f>
        <v>0</v>
      </c>
      <c r="H57" s="8"/>
    </row>
    <row r="58" spans="2:8">
      <c r="B58" s="63"/>
      <c r="C58" s="124" t="s">
        <v>63</v>
      </c>
      <c r="D58" s="64" t="s">
        <v>2</v>
      </c>
      <c r="E58" s="65">
        <v>0</v>
      </c>
      <c r="F58" s="26">
        <v>11</v>
      </c>
      <c r="G58" s="26">
        <f>E58*F58</f>
        <v>0</v>
      </c>
      <c r="H58" s="8"/>
    </row>
    <row r="59" spans="2:8">
      <c r="B59" s="45" t="s">
        <v>20</v>
      </c>
      <c r="C59" s="125" t="s">
        <v>18</v>
      </c>
      <c r="D59" s="60"/>
      <c r="E59" s="66"/>
      <c r="F59" s="67"/>
      <c r="G59" s="67"/>
      <c r="H59" s="8"/>
    </row>
    <row r="60" spans="2:8">
      <c r="B60" s="63"/>
      <c r="C60" s="124" t="s">
        <v>64</v>
      </c>
      <c r="D60" s="68" t="s">
        <v>2</v>
      </c>
      <c r="E60" s="28">
        <v>0</v>
      </c>
      <c r="F60" s="26">
        <v>737</v>
      </c>
      <c r="G60" s="26">
        <f>E60*F60</f>
        <v>0</v>
      </c>
      <c r="H60" s="8"/>
    </row>
    <row r="61" spans="2:8">
      <c r="B61" s="63"/>
      <c r="C61" s="124" t="s">
        <v>65</v>
      </c>
      <c r="D61" s="68" t="s">
        <v>2</v>
      </c>
      <c r="E61" s="28">
        <v>0</v>
      </c>
      <c r="F61" s="26">
        <v>1795</v>
      </c>
      <c r="G61" s="26">
        <f>E61*F61</f>
        <v>0</v>
      </c>
      <c r="H61" s="8"/>
    </row>
    <row r="62" spans="2:8" ht="12" thickBot="1">
      <c r="B62" s="63"/>
      <c r="C62" s="124" t="s">
        <v>19</v>
      </c>
      <c r="D62" s="64" t="s">
        <v>30</v>
      </c>
      <c r="E62" s="27">
        <v>0</v>
      </c>
      <c r="F62" s="26">
        <v>1794</v>
      </c>
      <c r="G62" s="26">
        <f>E62*F62</f>
        <v>0</v>
      </c>
      <c r="H62" s="8"/>
    </row>
    <row r="63" spans="2:8">
      <c r="B63" s="69" t="s">
        <v>24</v>
      </c>
      <c r="C63" s="135" t="s">
        <v>21</v>
      </c>
      <c r="D63" s="136"/>
      <c r="E63" s="137"/>
      <c r="F63" s="138"/>
      <c r="G63" s="138"/>
      <c r="H63" s="8"/>
    </row>
    <row r="64" spans="2:8">
      <c r="B64" s="63"/>
      <c r="C64" s="126" t="s">
        <v>22</v>
      </c>
      <c r="D64" s="64" t="s">
        <v>2</v>
      </c>
      <c r="E64" s="28">
        <v>0</v>
      </c>
      <c r="F64" s="26">
        <v>25</v>
      </c>
      <c r="G64" s="26">
        <f>E64*F64</f>
        <v>0</v>
      </c>
      <c r="H64" s="8"/>
    </row>
    <row r="65" spans="2:11" ht="12" thickBot="1">
      <c r="B65" s="139"/>
      <c r="C65" s="83" t="s">
        <v>122</v>
      </c>
      <c r="D65" s="84" t="s">
        <v>2</v>
      </c>
      <c r="E65" s="85">
        <v>0</v>
      </c>
      <c r="F65" s="86">
        <v>40</v>
      </c>
      <c r="G65" s="86">
        <f>E65*F65</f>
        <v>0</v>
      </c>
      <c r="H65" s="8"/>
    </row>
    <row r="66" spans="2:11">
      <c r="B66" s="69" t="s">
        <v>26</v>
      </c>
      <c r="C66" s="122" t="s">
        <v>25</v>
      </c>
      <c r="D66" s="46"/>
      <c r="E66" s="47"/>
      <c r="F66" s="48"/>
      <c r="G66" s="48" t="s">
        <v>23</v>
      </c>
      <c r="H66" s="8"/>
    </row>
    <row r="67" spans="2:11" ht="12" thickBot="1">
      <c r="B67" s="63"/>
      <c r="C67" s="126" t="s">
        <v>66</v>
      </c>
      <c r="D67" s="64" t="s">
        <v>2</v>
      </c>
      <c r="E67" s="28">
        <v>0</v>
      </c>
      <c r="F67" s="26">
        <v>250</v>
      </c>
      <c r="G67" s="26">
        <f>E67*F67</f>
        <v>0</v>
      </c>
      <c r="H67" s="8"/>
    </row>
    <row r="68" spans="2:11" ht="12" thickBot="1">
      <c r="B68" s="70"/>
      <c r="C68" s="127" t="s">
        <v>5</v>
      </c>
      <c r="D68" s="71"/>
      <c r="E68" s="72"/>
      <c r="F68" s="73"/>
      <c r="G68" s="73" t="s">
        <v>23</v>
      </c>
      <c r="H68" s="8"/>
    </row>
    <row r="69" spans="2:11">
      <c r="B69" s="69" t="s">
        <v>28</v>
      </c>
      <c r="C69" s="122" t="s">
        <v>27</v>
      </c>
      <c r="D69" s="46"/>
      <c r="E69" s="47"/>
      <c r="F69" s="48"/>
      <c r="G69" s="48"/>
      <c r="H69" s="8"/>
    </row>
    <row r="70" spans="2:11" s="49" customFormat="1" ht="12" thickBot="1">
      <c r="B70" s="63"/>
      <c r="C70" s="126" t="s">
        <v>67</v>
      </c>
      <c r="D70" s="74" t="s">
        <v>2</v>
      </c>
      <c r="E70" s="28">
        <v>0</v>
      </c>
      <c r="F70" s="26">
        <v>5</v>
      </c>
      <c r="G70" s="26">
        <f>E70*F70</f>
        <v>0</v>
      </c>
      <c r="H70" s="52"/>
      <c r="I70" s="53"/>
      <c r="J70" s="53"/>
      <c r="K70" s="53"/>
    </row>
    <row r="71" spans="2:11">
      <c r="B71" s="69" t="s">
        <v>31</v>
      </c>
      <c r="C71" s="122" t="s">
        <v>29</v>
      </c>
      <c r="D71" s="46"/>
      <c r="E71" s="47"/>
      <c r="F71" s="48"/>
      <c r="G71" s="48" t="s">
        <v>23</v>
      </c>
      <c r="H71" s="8"/>
    </row>
    <row r="72" spans="2:11" s="49" customFormat="1">
      <c r="B72" s="23"/>
      <c r="C72" s="35" t="s">
        <v>68</v>
      </c>
      <c r="D72" s="68" t="s">
        <v>30</v>
      </c>
      <c r="E72" s="28">
        <v>0</v>
      </c>
      <c r="F72" s="29">
        <v>6000</v>
      </c>
      <c r="G72" s="29">
        <f t="shared" ref="G72:G77" si="4">E72*F72</f>
        <v>0</v>
      </c>
      <c r="H72" s="52"/>
      <c r="I72" s="53"/>
      <c r="J72" s="53"/>
      <c r="K72" s="53"/>
    </row>
    <row r="73" spans="2:11">
      <c r="B73" s="63"/>
      <c r="C73" s="126" t="s">
        <v>69</v>
      </c>
      <c r="D73" s="68" t="s">
        <v>30</v>
      </c>
      <c r="E73" s="28">
        <v>0</v>
      </c>
      <c r="F73" s="29">
        <v>15000</v>
      </c>
      <c r="G73" s="29">
        <f t="shared" si="4"/>
        <v>0</v>
      </c>
      <c r="H73" s="8"/>
    </row>
    <row r="74" spans="2:11">
      <c r="B74" s="23"/>
      <c r="C74" s="35" t="s">
        <v>70</v>
      </c>
      <c r="D74" s="68" t="s">
        <v>30</v>
      </c>
      <c r="E74" s="28">
        <v>0</v>
      </c>
      <c r="F74" s="29">
        <v>25000</v>
      </c>
      <c r="G74" s="26">
        <f t="shared" si="4"/>
        <v>0</v>
      </c>
      <c r="H74" s="8"/>
    </row>
    <row r="75" spans="2:11" s="49" customFormat="1">
      <c r="B75" s="63"/>
      <c r="C75" s="35" t="s">
        <v>40</v>
      </c>
      <c r="D75" s="68" t="s">
        <v>30</v>
      </c>
      <c r="E75" s="28">
        <v>0</v>
      </c>
      <c r="F75" s="75">
        <v>4300</v>
      </c>
      <c r="G75" s="76">
        <f t="shared" si="4"/>
        <v>0</v>
      </c>
      <c r="H75" s="52"/>
      <c r="I75" s="53"/>
      <c r="J75" s="53"/>
      <c r="K75" s="53"/>
    </row>
    <row r="76" spans="2:11">
      <c r="B76" s="23"/>
      <c r="C76" s="35" t="s">
        <v>71</v>
      </c>
      <c r="D76" s="68" t="s">
        <v>30</v>
      </c>
      <c r="E76" s="28">
        <v>0</v>
      </c>
      <c r="F76" s="75">
        <v>7100</v>
      </c>
      <c r="G76" s="77">
        <f t="shared" si="4"/>
        <v>0</v>
      </c>
      <c r="H76" s="8"/>
    </row>
    <row r="77" spans="2:11" ht="12" thickBot="1">
      <c r="B77" s="63"/>
      <c r="C77" s="35" t="s">
        <v>72</v>
      </c>
      <c r="D77" s="68" t="s">
        <v>30</v>
      </c>
      <c r="E77" s="28">
        <v>0</v>
      </c>
      <c r="F77" s="78">
        <v>10500</v>
      </c>
      <c r="G77" s="79">
        <f t="shared" si="4"/>
        <v>0</v>
      </c>
      <c r="H77" s="8"/>
    </row>
    <row r="78" spans="2:11" s="49" customFormat="1">
      <c r="B78" s="69" t="s">
        <v>33</v>
      </c>
      <c r="C78" s="122" t="s">
        <v>32</v>
      </c>
      <c r="D78" s="46"/>
      <c r="E78" s="47"/>
      <c r="F78" s="48"/>
      <c r="G78" s="48"/>
      <c r="H78" s="52"/>
      <c r="I78" s="53"/>
      <c r="J78" s="53"/>
      <c r="K78" s="53"/>
    </row>
    <row r="79" spans="2:11">
      <c r="B79" s="80"/>
      <c r="C79" s="126" t="s">
        <v>73</v>
      </c>
      <c r="D79" s="64" t="s">
        <v>2</v>
      </c>
      <c r="E79" s="27">
        <v>0</v>
      </c>
      <c r="F79" s="26">
        <v>673</v>
      </c>
      <c r="G79" s="26">
        <f>E79*F79</f>
        <v>0</v>
      </c>
      <c r="H79" s="8"/>
    </row>
    <row r="80" spans="2:11" ht="12" thickBot="1">
      <c r="B80" s="81"/>
      <c r="C80" s="126" t="s">
        <v>74</v>
      </c>
      <c r="D80" s="64" t="s">
        <v>2</v>
      </c>
      <c r="E80" s="27">
        <v>0</v>
      </c>
      <c r="F80" s="26">
        <v>673</v>
      </c>
      <c r="G80" s="26">
        <f>E80*F80</f>
        <v>0</v>
      </c>
      <c r="H80" s="8"/>
    </row>
    <row r="81" spans="2:11" s="49" customFormat="1">
      <c r="B81" s="69" t="s">
        <v>37</v>
      </c>
      <c r="C81" s="122" t="s">
        <v>34</v>
      </c>
      <c r="D81" s="46"/>
      <c r="E81" s="47" t="s">
        <v>23</v>
      </c>
      <c r="F81" s="48"/>
      <c r="G81" s="48"/>
      <c r="H81" s="52"/>
      <c r="I81" s="53"/>
      <c r="J81" s="53"/>
      <c r="K81" s="53"/>
    </row>
    <row r="82" spans="2:11">
      <c r="B82" s="80"/>
      <c r="C82" s="126" t="s">
        <v>75</v>
      </c>
      <c r="D82" s="64" t="s">
        <v>35</v>
      </c>
      <c r="E82" s="140">
        <v>4</v>
      </c>
      <c r="F82" s="26">
        <v>500</v>
      </c>
      <c r="G82" s="26">
        <f t="shared" ref="G82:G87" si="5">E82*F82</f>
        <v>2000</v>
      </c>
      <c r="H82" s="8"/>
    </row>
    <row r="83" spans="2:11">
      <c r="B83" s="80"/>
      <c r="C83" s="126" t="s">
        <v>76</v>
      </c>
      <c r="D83" s="64" t="s">
        <v>35</v>
      </c>
      <c r="E83" s="140">
        <v>4</v>
      </c>
      <c r="F83" s="26">
        <v>400</v>
      </c>
      <c r="G83" s="26">
        <f t="shared" si="5"/>
        <v>1600</v>
      </c>
      <c r="H83" s="8"/>
    </row>
    <row r="84" spans="2:11">
      <c r="B84" s="80"/>
      <c r="C84" s="126" t="s">
        <v>77</v>
      </c>
      <c r="D84" s="64" t="s">
        <v>35</v>
      </c>
      <c r="E84" s="140">
        <f>E83</f>
        <v>4</v>
      </c>
      <c r="F84" s="26">
        <v>400</v>
      </c>
      <c r="G84" s="26">
        <f t="shared" si="5"/>
        <v>1600</v>
      </c>
      <c r="H84" s="8"/>
    </row>
    <row r="85" spans="2:11" ht="12" thickBot="1">
      <c r="B85" s="82"/>
      <c r="C85" s="83" t="s">
        <v>78</v>
      </c>
      <c r="D85" s="84" t="s">
        <v>36</v>
      </c>
      <c r="E85" s="85">
        <f>32</f>
        <v>32</v>
      </c>
      <c r="F85" s="86">
        <v>35</v>
      </c>
      <c r="G85" s="86">
        <f t="shared" si="5"/>
        <v>1120</v>
      </c>
      <c r="H85" s="8"/>
    </row>
    <row r="86" spans="2:11" ht="12" thickBot="1">
      <c r="B86" s="87" t="s">
        <v>39</v>
      </c>
      <c r="C86" s="128" t="s">
        <v>38</v>
      </c>
      <c r="D86" s="88" t="s">
        <v>30</v>
      </c>
      <c r="E86" s="89">
        <v>0</v>
      </c>
      <c r="F86" s="90">
        <v>15000</v>
      </c>
      <c r="G86" s="90">
        <f t="shared" si="5"/>
        <v>0</v>
      </c>
      <c r="H86" s="8"/>
    </row>
    <row r="87" spans="2:11" s="49" customFormat="1" ht="12" thickBot="1">
      <c r="B87" s="87" t="s">
        <v>81</v>
      </c>
      <c r="C87" s="128" t="s">
        <v>80</v>
      </c>
      <c r="D87" s="88" t="s">
        <v>30</v>
      </c>
      <c r="E87" s="89">
        <v>0</v>
      </c>
      <c r="F87" s="90">
        <v>4000</v>
      </c>
      <c r="G87" s="90">
        <f t="shared" si="5"/>
        <v>0</v>
      </c>
      <c r="H87" s="52" t="s">
        <v>123</v>
      </c>
      <c r="I87" s="53"/>
      <c r="J87" s="53"/>
      <c r="K87" s="53"/>
    </row>
    <row r="88" spans="2:11" s="49" customFormat="1" ht="12" thickBot="1">
      <c r="B88" s="87" t="s">
        <v>81</v>
      </c>
      <c r="C88" s="128" t="s">
        <v>91</v>
      </c>
      <c r="D88" s="88" t="s">
        <v>30</v>
      </c>
      <c r="E88" s="141">
        <v>0</v>
      </c>
      <c r="F88" s="90">
        <v>2000</v>
      </c>
      <c r="G88" s="90">
        <f>E88*F88</f>
        <v>0</v>
      </c>
      <c r="H88" s="52"/>
      <c r="I88" s="53"/>
      <c r="J88" s="53"/>
      <c r="K88" s="53"/>
    </row>
    <row r="89" spans="2:11" s="49" customFormat="1" ht="12" thickBot="1">
      <c r="B89" s="87" t="s">
        <v>82</v>
      </c>
      <c r="C89" s="128" t="s">
        <v>92</v>
      </c>
      <c r="D89" s="88" t="s">
        <v>30</v>
      </c>
      <c r="E89" s="141">
        <v>1</v>
      </c>
      <c r="F89" s="90">
        <v>1000</v>
      </c>
      <c r="G89" s="90">
        <f>E89*F89</f>
        <v>1000</v>
      </c>
      <c r="H89" s="52"/>
      <c r="I89" s="53"/>
      <c r="J89" s="53"/>
      <c r="K89" s="53"/>
    </row>
    <row r="90" spans="2:11">
      <c r="B90" s="91"/>
      <c r="C90" s="129" t="s">
        <v>16</v>
      </c>
      <c r="D90" s="92"/>
      <c r="E90" s="93"/>
      <c r="F90" s="94"/>
      <c r="G90" s="134">
        <f>SUM(G10:G89)</f>
        <v>7320</v>
      </c>
      <c r="H90" s="167"/>
      <c r="J90" s="159"/>
    </row>
    <row r="91" spans="2:11">
      <c r="B91" s="80"/>
      <c r="C91" s="130" t="s">
        <v>125</v>
      </c>
      <c r="D91" s="24"/>
      <c r="E91" s="95"/>
      <c r="F91" s="96"/>
      <c r="G91" s="97">
        <f>14%*G90</f>
        <v>1024.8000000000002</v>
      </c>
      <c r="H91" s="167"/>
    </row>
    <row r="92" spans="2:11" s="98" customFormat="1" ht="12" thickBot="1">
      <c r="B92" s="99"/>
      <c r="C92" s="131" t="s">
        <v>124</v>
      </c>
      <c r="D92" s="100"/>
      <c r="E92" s="101"/>
      <c r="F92" s="102"/>
      <c r="G92" s="103">
        <f>SUM(G90:G91)</f>
        <v>8344.7999999999993</v>
      </c>
      <c r="H92" s="167"/>
      <c r="J92" s="105"/>
      <c r="K92" s="105"/>
    </row>
    <row r="93" spans="2:11" s="98" customFormat="1">
      <c r="B93" s="2"/>
      <c r="C93" s="132"/>
      <c r="D93" s="106"/>
      <c r="E93" s="107"/>
      <c r="F93" s="5"/>
      <c r="G93" s="108"/>
      <c r="H93" s="105"/>
      <c r="I93" s="105"/>
      <c r="J93" s="105"/>
      <c r="K93" s="105"/>
    </row>
  </sheetData>
  <mergeCells count="1">
    <mergeCell ref="E7:F7"/>
  </mergeCells>
  <pageMargins left="0.7" right="0.63" top="0.28999999999999998" bottom="0.16" header="0.14000000000000001" footer="0.12"/>
  <pageSetup scale="7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3"/>
  <sheetViews>
    <sheetView showWhiteSpace="0" zoomScale="145" zoomScaleNormal="145" zoomScalePageLayoutView="77" workbookViewId="0">
      <pane ySplit="8" topLeftCell="A61" activePane="bottomLeft" state="frozen"/>
      <selection pane="bottomLeft" activeCell="E86" sqref="E86"/>
    </sheetView>
  </sheetViews>
  <sheetFormatPr defaultRowHeight="11.25"/>
  <cols>
    <col min="1" max="1" width="0.85546875" style="1" customWidth="1"/>
    <col min="2" max="2" width="5.7109375" style="2" bestFit="1" customWidth="1"/>
    <col min="3" max="3" width="56.7109375" style="133" bestFit="1" customWidth="1"/>
    <col min="4" max="4" width="4.85546875" style="1" bestFit="1" customWidth="1"/>
    <col min="5" max="5" width="5.7109375" style="4" bestFit="1" customWidth="1"/>
    <col min="6" max="6" width="9" style="5" customWidth="1"/>
    <col min="7" max="7" width="13.28515625" style="6" customWidth="1"/>
    <col min="8" max="8" width="9.5703125" style="2" bestFit="1" customWidth="1"/>
    <col min="9" max="9" width="14" style="2" customWidth="1"/>
    <col min="10" max="10" width="8.7109375" style="2" bestFit="1" customWidth="1"/>
    <col min="11" max="11" width="6.5703125" style="2" bestFit="1" customWidth="1"/>
    <col min="12" max="256" width="9.140625" style="1"/>
    <col min="257" max="257" width="0.85546875" style="1" customWidth="1"/>
    <col min="258" max="258" width="5.7109375" style="1" bestFit="1" customWidth="1"/>
    <col min="259" max="259" width="56.7109375" style="1" bestFit="1" customWidth="1"/>
    <col min="260" max="260" width="4.85546875" style="1" bestFit="1" customWidth="1"/>
    <col min="261" max="261" width="5.7109375" style="1" bestFit="1" customWidth="1"/>
    <col min="262" max="262" width="9" style="1" customWidth="1"/>
    <col min="263" max="263" width="13.28515625" style="1" customWidth="1"/>
    <col min="264" max="265" width="8.7109375" style="1" bestFit="1" customWidth="1"/>
    <col min="266" max="266" width="4.85546875" style="1" bestFit="1" customWidth="1"/>
    <col min="267" max="267" width="6.5703125" style="1" bestFit="1" customWidth="1"/>
    <col min="268" max="512" width="9.140625" style="1"/>
    <col min="513" max="513" width="0.85546875" style="1" customWidth="1"/>
    <col min="514" max="514" width="5.7109375" style="1" bestFit="1" customWidth="1"/>
    <col min="515" max="515" width="56.7109375" style="1" bestFit="1" customWidth="1"/>
    <col min="516" max="516" width="4.85546875" style="1" bestFit="1" customWidth="1"/>
    <col min="517" max="517" width="5.7109375" style="1" bestFit="1" customWidth="1"/>
    <col min="518" max="518" width="9" style="1" customWidth="1"/>
    <col min="519" max="519" width="13.28515625" style="1" customWidth="1"/>
    <col min="520" max="521" width="8.7109375" style="1" bestFit="1" customWidth="1"/>
    <col min="522" max="522" width="4.85546875" style="1" bestFit="1" customWidth="1"/>
    <col min="523" max="523" width="6.5703125" style="1" bestFit="1" customWidth="1"/>
    <col min="524" max="768" width="9.140625" style="1"/>
    <col min="769" max="769" width="0.85546875" style="1" customWidth="1"/>
    <col min="770" max="770" width="5.7109375" style="1" bestFit="1" customWidth="1"/>
    <col min="771" max="771" width="56.7109375" style="1" bestFit="1" customWidth="1"/>
    <col min="772" max="772" width="4.85546875" style="1" bestFit="1" customWidth="1"/>
    <col min="773" max="773" width="5.7109375" style="1" bestFit="1" customWidth="1"/>
    <col min="774" max="774" width="9" style="1" customWidth="1"/>
    <col min="775" max="775" width="13.28515625" style="1" customWidth="1"/>
    <col min="776" max="777" width="8.7109375" style="1" bestFit="1" customWidth="1"/>
    <col min="778" max="778" width="4.85546875" style="1" bestFit="1" customWidth="1"/>
    <col min="779" max="779" width="6.5703125" style="1" bestFit="1" customWidth="1"/>
    <col min="780" max="1024" width="9.140625" style="1"/>
    <col min="1025" max="1025" width="0.85546875" style="1" customWidth="1"/>
    <col min="1026" max="1026" width="5.7109375" style="1" bestFit="1" customWidth="1"/>
    <col min="1027" max="1027" width="56.7109375" style="1" bestFit="1" customWidth="1"/>
    <col min="1028" max="1028" width="4.85546875" style="1" bestFit="1" customWidth="1"/>
    <col min="1029" max="1029" width="5.7109375" style="1" bestFit="1" customWidth="1"/>
    <col min="1030" max="1030" width="9" style="1" customWidth="1"/>
    <col min="1031" max="1031" width="13.28515625" style="1" customWidth="1"/>
    <col min="1032" max="1033" width="8.7109375" style="1" bestFit="1" customWidth="1"/>
    <col min="1034" max="1034" width="4.85546875" style="1" bestFit="1" customWidth="1"/>
    <col min="1035" max="1035" width="6.5703125" style="1" bestFit="1" customWidth="1"/>
    <col min="1036" max="1280" width="9.140625" style="1"/>
    <col min="1281" max="1281" width="0.85546875" style="1" customWidth="1"/>
    <col min="1282" max="1282" width="5.7109375" style="1" bestFit="1" customWidth="1"/>
    <col min="1283" max="1283" width="56.7109375" style="1" bestFit="1" customWidth="1"/>
    <col min="1284" max="1284" width="4.85546875" style="1" bestFit="1" customWidth="1"/>
    <col min="1285" max="1285" width="5.7109375" style="1" bestFit="1" customWidth="1"/>
    <col min="1286" max="1286" width="9" style="1" customWidth="1"/>
    <col min="1287" max="1287" width="13.28515625" style="1" customWidth="1"/>
    <col min="1288" max="1289" width="8.7109375" style="1" bestFit="1" customWidth="1"/>
    <col min="1290" max="1290" width="4.85546875" style="1" bestFit="1" customWidth="1"/>
    <col min="1291" max="1291" width="6.5703125" style="1" bestFit="1" customWidth="1"/>
    <col min="1292" max="1536" width="9.140625" style="1"/>
    <col min="1537" max="1537" width="0.85546875" style="1" customWidth="1"/>
    <col min="1538" max="1538" width="5.7109375" style="1" bestFit="1" customWidth="1"/>
    <col min="1539" max="1539" width="56.7109375" style="1" bestFit="1" customWidth="1"/>
    <col min="1540" max="1540" width="4.85546875" style="1" bestFit="1" customWidth="1"/>
    <col min="1541" max="1541" width="5.7109375" style="1" bestFit="1" customWidth="1"/>
    <col min="1542" max="1542" width="9" style="1" customWidth="1"/>
    <col min="1543" max="1543" width="13.28515625" style="1" customWidth="1"/>
    <col min="1544" max="1545" width="8.7109375" style="1" bestFit="1" customWidth="1"/>
    <col min="1546" max="1546" width="4.85546875" style="1" bestFit="1" customWidth="1"/>
    <col min="1547" max="1547" width="6.5703125" style="1" bestFit="1" customWidth="1"/>
    <col min="1548" max="1792" width="9.140625" style="1"/>
    <col min="1793" max="1793" width="0.85546875" style="1" customWidth="1"/>
    <col min="1794" max="1794" width="5.7109375" style="1" bestFit="1" customWidth="1"/>
    <col min="1795" max="1795" width="56.7109375" style="1" bestFit="1" customWidth="1"/>
    <col min="1796" max="1796" width="4.85546875" style="1" bestFit="1" customWidth="1"/>
    <col min="1797" max="1797" width="5.7109375" style="1" bestFit="1" customWidth="1"/>
    <col min="1798" max="1798" width="9" style="1" customWidth="1"/>
    <col min="1799" max="1799" width="13.28515625" style="1" customWidth="1"/>
    <col min="1800" max="1801" width="8.7109375" style="1" bestFit="1" customWidth="1"/>
    <col min="1802" max="1802" width="4.85546875" style="1" bestFit="1" customWidth="1"/>
    <col min="1803" max="1803" width="6.5703125" style="1" bestFit="1" customWidth="1"/>
    <col min="1804" max="2048" width="9.140625" style="1"/>
    <col min="2049" max="2049" width="0.85546875" style="1" customWidth="1"/>
    <col min="2050" max="2050" width="5.7109375" style="1" bestFit="1" customWidth="1"/>
    <col min="2051" max="2051" width="56.7109375" style="1" bestFit="1" customWidth="1"/>
    <col min="2052" max="2052" width="4.85546875" style="1" bestFit="1" customWidth="1"/>
    <col min="2053" max="2053" width="5.7109375" style="1" bestFit="1" customWidth="1"/>
    <col min="2054" max="2054" width="9" style="1" customWidth="1"/>
    <col min="2055" max="2055" width="13.28515625" style="1" customWidth="1"/>
    <col min="2056" max="2057" width="8.7109375" style="1" bestFit="1" customWidth="1"/>
    <col min="2058" max="2058" width="4.85546875" style="1" bestFit="1" customWidth="1"/>
    <col min="2059" max="2059" width="6.5703125" style="1" bestFit="1" customWidth="1"/>
    <col min="2060" max="2304" width="9.140625" style="1"/>
    <col min="2305" max="2305" width="0.85546875" style="1" customWidth="1"/>
    <col min="2306" max="2306" width="5.7109375" style="1" bestFit="1" customWidth="1"/>
    <col min="2307" max="2307" width="56.7109375" style="1" bestFit="1" customWidth="1"/>
    <col min="2308" max="2308" width="4.85546875" style="1" bestFit="1" customWidth="1"/>
    <col min="2309" max="2309" width="5.7109375" style="1" bestFit="1" customWidth="1"/>
    <col min="2310" max="2310" width="9" style="1" customWidth="1"/>
    <col min="2311" max="2311" width="13.28515625" style="1" customWidth="1"/>
    <col min="2312" max="2313" width="8.7109375" style="1" bestFit="1" customWidth="1"/>
    <col min="2314" max="2314" width="4.85546875" style="1" bestFit="1" customWidth="1"/>
    <col min="2315" max="2315" width="6.5703125" style="1" bestFit="1" customWidth="1"/>
    <col min="2316" max="2560" width="9.140625" style="1"/>
    <col min="2561" max="2561" width="0.85546875" style="1" customWidth="1"/>
    <col min="2562" max="2562" width="5.7109375" style="1" bestFit="1" customWidth="1"/>
    <col min="2563" max="2563" width="56.7109375" style="1" bestFit="1" customWidth="1"/>
    <col min="2564" max="2564" width="4.85546875" style="1" bestFit="1" customWidth="1"/>
    <col min="2565" max="2565" width="5.7109375" style="1" bestFit="1" customWidth="1"/>
    <col min="2566" max="2566" width="9" style="1" customWidth="1"/>
    <col min="2567" max="2567" width="13.28515625" style="1" customWidth="1"/>
    <col min="2568" max="2569" width="8.7109375" style="1" bestFit="1" customWidth="1"/>
    <col min="2570" max="2570" width="4.85546875" style="1" bestFit="1" customWidth="1"/>
    <col min="2571" max="2571" width="6.5703125" style="1" bestFit="1" customWidth="1"/>
    <col min="2572" max="2816" width="9.140625" style="1"/>
    <col min="2817" max="2817" width="0.85546875" style="1" customWidth="1"/>
    <col min="2818" max="2818" width="5.7109375" style="1" bestFit="1" customWidth="1"/>
    <col min="2819" max="2819" width="56.7109375" style="1" bestFit="1" customWidth="1"/>
    <col min="2820" max="2820" width="4.85546875" style="1" bestFit="1" customWidth="1"/>
    <col min="2821" max="2821" width="5.7109375" style="1" bestFit="1" customWidth="1"/>
    <col min="2822" max="2822" width="9" style="1" customWidth="1"/>
    <col min="2823" max="2823" width="13.28515625" style="1" customWidth="1"/>
    <col min="2824" max="2825" width="8.7109375" style="1" bestFit="1" customWidth="1"/>
    <col min="2826" max="2826" width="4.85546875" style="1" bestFit="1" customWidth="1"/>
    <col min="2827" max="2827" width="6.5703125" style="1" bestFit="1" customWidth="1"/>
    <col min="2828" max="3072" width="9.140625" style="1"/>
    <col min="3073" max="3073" width="0.85546875" style="1" customWidth="1"/>
    <col min="3074" max="3074" width="5.7109375" style="1" bestFit="1" customWidth="1"/>
    <col min="3075" max="3075" width="56.7109375" style="1" bestFit="1" customWidth="1"/>
    <col min="3076" max="3076" width="4.85546875" style="1" bestFit="1" customWidth="1"/>
    <col min="3077" max="3077" width="5.7109375" style="1" bestFit="1" customWidth="1"/>
    <col min="3078" max="3078" width="9" style="1" customWidth="1"/>
    <col min="3079" max="3079" width="13.28515625" style="1" customWidth="1"/>
    <col min="3080" max="3081" width="8.7109375" style="1" bestFit="1" customWidth="1"/>
    <col min="3082" max="3082" width="4.85546875" style="1" bestFit="1" customWidth="1"/>
    <col min="3083" max="3083" width="6.5703125" style="1" bestFit="1" customWidth="1"/>
    <col min="3084" max="3328" width="9.140625" style="1"/>
    <col min="3329" max="3329" width="0.85546875" style="1" customWidth="1"/>
    <col min="3330" max="3330" width="5.7109375" style="1" bestFit="1" customWidth="1"/>
    <col min="3331" max="3331" width="56.7109375" style="1" bestFit="1" customWidth="1"/>
    <col min="3332" max="3332" width="4.85546875" style="1" bestFit="1" customWidth="1"/>
    <col min="3333" max="3333" width="5.7109375" style="1" bestFit="1" customWidth="1"/>
    <col min="3334" max="3334" width="9" style="1" customWidth="1"/>
    <col min="3335" max="3335" width="13.28515625" style="1" customWidth="1"/>
    <col min="3336" max="3337" width="8.7109375" style="1" bestFit="1" customWidth="1"/>
    <col min="3338" max="3338" width="4.85546875" style="1" bestFit="1" customWidth="1"/>
    <col min="3339" max="3339" width="6.5703125" style="1" bestFit="1" customWidth="1"/>
    <col min="3340" max="3584" width="9.140625" style="1"/>
    <col min="3585" max="3585" width="0.85546875" style="1" customWidth="1"/>
    <col min="3586" max="3586" width="5.7109375" style="1" bestFit="1" customWidth="1"/>
    <col min="3587" max="3587" width="56.7109375" style="1" bestFit="1" customWidth="1"/>
    <col min="3588" max="3588" width="4.85546875" style="1" bestFit="1" customWidth="1"/>
    <col min="3589" max="3589" width="5.7109375" style="1" bestFit="1" customWidth="1"/>
    <col min="3590" max="3590" width="9" style="1" customWidth="1"/>
    <col min="3591" max="3591" width="13.28515625" style="1" customWidth="1"/>
    <col min="3592" max="3593" width="8.7109375" style="1" bestFit="1" customWidth="1"/>
    <col min="3594" max="3594" width="4.85546875" style="1" bestFit="1" customWidth="1"/>
    <col min="3595" max="3595" width="6.5703125" style="1" bestFit="1" customWidth="1"/>
    <col min="3596" max="3840" width="9.140625" style="1"/>
    <col min="3841" max="3841" width="0.85546875" style="1" customWidth="1"/>
    <col min="3842" max="3842" width="5.7109375" style="1" bestFit="1" customWidth="1"/>
    <col min="3843" max="3843" width="56.7109375" style="1" bestFit="1" customWidth="1"/>
    <col min="3844" max="3844" width="4.85546875" style="1" bestFit="1" customWidth="1"/>
    <col min="3845" max="3845" width="5.7109375" style="1" bestFit="1" customWidth="1"/>
    <col min="3846" max="3846" width="9" style="1" customWidth="1"/>
    <col min="3847" max="3847" width="13.28515625" style="1" customWidth="1"/>
    <col min="3848" max="3849" width="8.7109375" style="1" bestFit="1" customWidth="1"/>
    <col min="3850" max="3850" width="4.85546875" style="1" bestFit="1" customWidth="1"/>
    <col min="3851" max="3851" width="6.5703125" style="1" bestFit="1" customWidth="1"/>
    <col min="3852" max="4096" width="9.140625" style="1"/>
    <col min="4097" max="4097" width="0.85546875" style="1" customWidth="1"/>
    <col min="4098" max="4098" width="5.7109375" style="1" bestFit="1" customWidth="1"/>
    <col min="4099" max="4099" width="56.7109375" style="1" bestFit="1" customWidth="1"/>
    <col min="4100" max="4100" width="4.85546875" style="1" bestFit="1" customWidth="1"/>
    <col min="4101" max="4101" width="5.7109375" style="1" bestFit="1" customWidth="1"/>
    <col min="4102" max="4102" width="9" style="1" customWidth="1"/>
    <col min="4103" max="4103" width="13.28515625" style="1" customWidth="1"/>
    <col min="4104" max="4105" width="8.7109375" style="1" bestFit="1" customWidth="1"/>
    <col min="4106" max="4106" width="4.85546875" style="1" bestFit="1" customWidth="1"/>
    <col min="4107" max="4107" width="6.5703125" style="1" bestFit="1" customWidth="1"/>
    <col min="4108" max="4352" width="9.140625" style="1"/>
    <col min="4353" max="4353" width="0.85546875" style="1" customWidth="1"/>
    <col min="4354" max="4354" width="5.7109375" style="1" bestFit="1" customWidth="1"/>
    <col min="4355" max="4355" width="56.7109375" style="1" bestFit="1" customWidth="1"/>
    <col min="4356" max="4356" width="4.85546875" style="1" bestFit="1" customWidth="1"/>
    <col min="4357" max="4357" width="5.7109375" style="1" bestFit="1" customWidth="1"/>
    <col min="4358" max="4358" width="9" style="1" customWidth="1"/>
    <col min="4359" max="4359" width="13.28515625" style="1" customWidth="1"/>
    <col min="4360" max="4361" width="8.7109375" style="1" bestFit="1" customWidth="1"/>
    <col min="4362" max="4362" width="4.85546875" style="1" bestFit="1" customWidth="1"/>
    <col min="4363" max="4363" width="6.5703125" style="1" bestFit="1" customWidth="1"/>
    <col min="4364" max="4608" width="9.140625" style="1"/>
    <col min="4609" max="4609" width="0.85546875" style="1" customWidth="1"/>
    <col min="4610" max="4610" width="5.7109375" style="1" bestFit="1" customWidth="1"/>
    <col min="4611" max="4611" width="56.7109375" style="1" bestFit="1" customWidth="1"/>
    <col min="4612" max="4612" width="4.85546875" style="1" bestFit="1" customWidth="1"/>
    <col min="4613" max="4613" width="5.7109375" style="1" bestFit="1" customWidth="1"/>
    <col min="4614" max="4614" width="9" style="1" customWidth="1"/>
    <col min="4615" max="4615" width="13.28515625" style="1" customWidth="1"/>
    <col min="4616" max="4617" width="8.7109375" style="1" bestFit="1" customWidth="1"/>
    <col min="4618" max="4618" width="4.85546875" style="1" bestFit="1" customWidth="1"/>
    <col min="4619" max="4619" width="6.5703125" style="1" bestFit="1" customWidth="1"/>
    <col min="4620" max="4864" width="9.140625" style="1"/>
    <col min="4865" max="4865" width="0.85546875" style="1" customWidth="1"/>
    <col min="4866" max="4866" width="5.7109375" style="1" bestFit="1" customWidth="1"/>
    <col min="4867" max="4867" width="56.7109375" style="1" bestFit="1" customWidth="1"/>
    <col min="4868" max="4868" width="4.85546875" style="1" bestFit="1" customWidth="1"/>
    <col min="4869" max="4869" width="5.7109375" style="1" bestFit="1" customWidth="1"/>
    <col min="4870" max="4870" width="9" style="1" customWidth="1"/>
    <col min="4871" max="4871" width="13.28515625" style="1" customWidth="1"/>
    <col min="4872" max="4873" width="8.7109375" style="1" bestFit="1" customWidth="1"/>
    <col min="4874" max="4874" width="4.85546875" style="1" bestFit="1" customWidth="1"/>
    <col min="4875" max="4875" width="6.5703125" style="1" bestFit="1" customWidth="1"/>
    <col min="4876" max="5120" width="9.140625" style="1"/>
    <col min="5121" max="5121" width="0.85546875" style="1" customWidth="1"/>
    <col min="5122" max="5122" width="5.7109375" style="1" bestFit="1" customWidth="1"/>
    <col min="5123" max="5123" width="56.7109375" style="1" bestFit="1" customWidth="1"/>
    <col min="5124" max="5124" width="4.85546875" style="1" bestFit="1" customWidth="1"/>
    <col min="5125" max="5125" width="5.7109375" style="1" bestFit="1" customWidth="1"/>
    <col min="5126" max="5126" width="9" style="1" customWidth="1"/>
    <col min="5127" max="5127" width="13.28515625" style="1" customWidth="1"/>
    <col min="5128" max="5129" width="8.7109375" style="1" bestFit="1" customWidth="1"/>
    <col min="5130" max="5130" width="4.85546875" style="1" bestFit="1" customWidth="1"/>
    <col min="5131" max="5131" width="6.5703125" style="1" bestFit="1" customWidth="1"/>
    <col min="5132" max="5376" width="9.140625" style="1"/>
    <col min="5377" max="5377" width="0.85546875" style="1" customWidth="1"/>
    <col min="5378" max="5378" width="5.7109375" style="1" bestFit="1" customWidth="1"/>
    <col min="5379" max="5379" width="56.7109375" style="1" bestFit="1" customWidth="1"/>
    <col min="5380" max="5380" width="4.85546875" style="1" bestFit="1" customWidth="1"/>
    <col min="5381" max="5381" width="5.7109375" style="1" bestFit="1" customWidth="1"/>
    <col min="5382" max="5382" width="9" style="1" customWidth="1"/>
    <col min="5383" max="5383" width="13.28515625" style="1" customWidth="1"/>
    <col min="5384" max="5385" width="8.7109375" style="1" bestFit="1" customWidth="1"/>
    <col min="5386" max="5386" width="4.85546875" style="1" bestFit="1" customWidth="1"/>
    <col min="5387" max="5387" width="6.5703125" style="1" bestFit="1" customWidth="1"/>
    <col min="5388" max="5632" width="9.140625" style="1"/>
    <col min="5633" max="5633" width="0.85546875" style="1" customWidth="1"/>
    <col min="5634" max="5634" width="5.7109375" style="1" bestFit="1" customWidth="1"/>
    <col min="5635" max="5635" width="56.7109375" style="1" bestFit="1" customWidth="1"/>
    <col min="5636" max="5636" width="4.85546875" style="1" bestFit="1" customWidth="1"/>
    <col min="5637" max="5637" width="5.7109375" style="1" bestFit="1" customWidth="1"/>
    <col min="5638" max="5638" width="9" style="1" customWidth="1"/>
    <col min="5639" max="5639" width="13.28515625" style="1" customWidth="1"/>
    <col min="5640" max="5641" width="8.7109375" style="1" bestFit="1" customWidth="1"/>
    <col min="5642" max="5642" width="4.85546875" style="1" bestFit="1" customWidth="1"/>
    <col min="5643" max="5643" width="6.5703125" style="1" bestFit="1" customWidth="1"/>
    <col min="5644" max="5888" width="9.140625" style="1"/>
    <col min="5889" max="5889" width="0.85546875" style="1" customWidth="1"/>
    <col min="5890" max="5890" width="5.7109375" style="1" bestFit="1" customWidth="1"/>
    <col min="5891" max="5891" width="56.7109375" style="1" bestFit="1" customWidth="1"/>
    <col min="5892" max="5892" width="4.85546875" style="1" bestFit="1" customWidth="1"/>
    <col min="5893" max="5893" width="5.7109375" style="1" bestFit="1" customWidth="1"/>
    <col min="5894" max="5894" width="9" style="1" customWidth="1"/>
    <col min="5895" max="5895" width="13.28515625" style="1" customWidth="1"/>
    <col min="5896" max="5897" width="8.7109375" style="1" bestFit="1" customWidth="1"/>
    <col min="5898" max="5898" width="4.85546875" style="1" bestFit="1" customWidth="1"/>
    <col min="5899" max="5899" width="6.5703125" style="1" bestFit="1" customWidth="1"/>
    <col min="5900" max="6144" width="9.140625" style="1"/>
    <col min="6145" max="6145" width="0.85546875" style="1" customWidth="1"/>
    <col min="6146" max="6146" width="5.7109375" style="1" bestFit="1" customWidth="1"/>
    <col min="6147" max="6147" width="56.7109375" style="1" bestFit="1" customWidth="1"/>
    <col min="6148" max="6148" width="4.85546875" style="1" bestFit="1" customWidth="1"/>
    <col min="6149" max="6149" width="5.7109375" style="1" bestFit="1" customWidth="1"/>
    <col min="6150" max="6150" width="9" style="1" customWidth="1"/>
    <col min="6151" max="6151" width="13.28515625" style="1" customWidth="1"/>
    <col min="6152" max="6153" width="8.7109375" style="1" bestFit="1" customWidth="1"/>
    <col min="6154" max="6154" width="4.85546875" style="1" bestFit="1" customWidth="1"/>
    <col min="6155" max="6155" width="6.5703125" style="1" bestFit="1" customWidth="1"/>
    <col min="6156" max="6400" width="9.140625" style="1"/>
    <col min="6401" max="6401" width="0.85546875" style="1" customWidth="1"/>
    <col min="6402" max="6402" width="5.7109375" style="1" bestFit="1" customWidth="1"/>
    <col min="6403" max="6403" width="56.7109375" style="1" bestFit="1" customWidth="1"/>
    <col min="6404" max="6404" width="4.85546875" style="1" bestFit="1" customWidth="1"/>
    <col min="6405" max="6405" width="5.7109375" style="1" bestFit="1" customWidth="1"/>
    <col min="6406" max="6406" width="9" style="1" customWidth="1"/>
    <col min="6407" max="6407" width="13.28515625" style="1" customWidth="1"/>
    <col min="6408" max="6409" width="8.7109375" style="1" bestFit="1" customWidth="1"/>
    <col min="6410" max="6410" width="4.85546875" style="1" bestFit="1" customWidth="1"/>
    <col min="6411" max="6411" width="6.5703125" style="1" bestFit="1" customWidth="1"/>
    <col min="6412" max="6656" width="9.140625" style="1"/>
    <col min="6657" max="6657" width="0.85546875" style="1" customWidth="1"/>
    <col min="6658" max="6658" width="5.7109375" style="1" bestFit="1" customWidth="1"/>
    <col min="6659" max="6659" width="56.7109375" style="1" bestFit="1" customWidth="1"/>
    <col min="6660" max="6660" width="4.85546875" style="1" bestFit="1" customWidth="1"/>
    <col min="6661" max="6661" width="5.7109375" style="1" bestFit="1" customWidth="1"/>
    <col min="6662" max="6662" width="9" style="1" customWidth="1"/>
    <col min="6663" max="6663" width="13.28515625" style="1" customWidth="1"/>
    <col min="6664" max="6665" width="8.7109375" style="1" bestFit="1" customWidth="1"/>
    <col min="6666" max="6666" width="4.85546875" style="1" bestFit="1" customWidth="1"/>
    <col min="6667" max="6667" width="6.5703125" style="1" bestFit="1" customWidth="1"/>
    <col min="6668" max="6912" width="9.140625" style="1"/>
    <col min="6913" max="6913" width="0.85546875" style="1" customWidth="1"/>
    <col min="6914" max="6914" width="5.7109375" style="1" bestFit="1" customWidth="1"/>
    <col min="6915" max="6915" width="56.7109375" style="1" bestFit="1" customWidth="1"/>
    <col min="6916" max="6916" width="4.85546875" style="1" bestFit="1" customWidth="1"/>
    <col min="6917" max="6917" width="5.7109375" style="1" bestFit="1" customWidth="1"/>
    <col min="6918" max="6918" width="9" style="1" customWidth="1"/>
    <col min="6919" max="6919" width="13.28515625" style="1" customWidth="1"/>
    <col min="6920" max="6921" width="8.7109375" style="1" bestFit="1" customWidth="1"/>
    <col min="6922" max="6922" width="4.85546875" style="1" bestFit="1" customWidth="1"/>
    <col min="6923" max="6923" width="6.5703125" style="1" bestFit="1" customWidth="1"/>
    <col min="6924" max="7168" width="9.140625" style="1"/>
    <col min="7169" max="7169" width="0.85546875" style="1" customWidth="1"/>
    <col min="7170" max="7170" width="5.7109375" style="1" bestFit="1" customWidth="1"/>
    <col min="7171" max="7171" width="56.7109375" style="1" bestFit="1" customWidth="1"/>
    <col min="7172" max="7172" width="4.85546875" style="1" bestFit="1" customWidth="1"/>
    <col min="7173" max="7173" width="5.7109375" style="1" bestFit="1" customWidth="1"/>
    <col min="7174" max="7174" width="9" style="1" customWidth="1"/>
    <col min="7175" max="7175" width="13.28515625" style="1" customWidth="1"/>
    <col min="7176" max="7177" width="8.7109375" style="1" bestFit="1" customWidth="1"/>
    <col min="7178" max="7178" width="4.85546875" style="1" bestFit="1" customWidth="1"/>
    <col min="7179" max="7179" width="6.5703125" style="1" bestFit="1" customWidth="1"/>
    <col min="7180" max="7424" width="9.140625" style="1"/>
    <col min="7425" max="7425" width="0.85546875" style="1" customWidth="1"/>
    <col min="7426" max="7426" width="5.7109375" style="1" bestFit="1" customWidth="1"/>
    <col min="7427" max="7427" width="56.7109375" style="1" bestFit="1" customWidth="1"/>
    <col min="7428" max="7428" width="4.85546875" style="1" bestFit="1" customWidth="1"/>
    <col min="7429" max="7429" width="5.7109375" style="1" bestFit="1" customWidth="1"/>
    <col min="7430" max="7430" width="9" style="1" customWidth="1"/>
    <col min="7431" max="7431" width="13.28515625" style="1" customWidth="1"/>
    <col min="7432" max="7433" width="8.7109375" style="1" bestFit="1" customWidth="1"/>
    <col min="7434" max="7434" width="4.85546875" style="1" bestFit="1" customWidth="1"/>
    <col min="7435" max="7435" width="6.5703125" style="1" bestFit="1" customWidth="1"/>
    <col min="7436" max="7680" width="9.140625" style="1"/>
    <col min="7681" max="7681" width="0.85546875" style="1" customWidth="1"/>
    <col min="7682" max="7682" width="5.7109375" style="1" bestFit="1" customWidth="1"/>
    <col min="7683" max="7683" width="56.7109375" style="1" bestFit="1" customWidth="1"/>
    <col min="7684" max="7684" width="4.85546875" style="1" bestFit="1" customWidth="1"/>
    <col min="7685" max="7685" width="5.7109375" style="1" bestFit="1" customWidth="1"/>
    <col min="7686" max="7686" width="9" style="1" customWidth="1"/>
    <col min="7687" max="7687" width="13.28515625" style="1" customWidth="1"/>
    <col min="7688" max="7689" width="8.7109375" style="1" bestFit="1" customWidth="1"/>
    <col min="7690" max="7690" width="4.85546875" style="1" bestFit="1" customWidth="1"/>
    <col min="7691" max="7691" width="6.5703125" style="1" bestFit="1" customWidth="1"/>
    <col min="7692" max="7936" width="9.140625" style="1"/>
    <col min="7937" max="7937" width="0.85546875" style="1" customWidth="1"/>
    <col min="7938" max="7938" width="5.7109375" style="1" bestFit="1" customWidth="1"/>
    <col min="7939" max="7939" width="56.7109375" style="1" bestFit="1" customWidth="1"/>
    <col min="7940" max="7940" width="4.85546875" style="1" bestFit="1" customWidth="1"/>
    <col min="7941" max="7941" width="5.7109375" style="1" bestFit="1" customWidth="1"/>
    <col min="7942" max="7942" width="9" style="1" customWidth="1"/>
    <col min="7943" max="7943" width="13.28515625" style="1" customWidth="1"/>
    <col min="7944" max="7945" width="8.7109375" style="1" bestFit="1" customWidth="1"/>
    <col min="7946" max="7946" width="4.85546875" style="1" bestFit="1" customWidth="1"/>
    <col min="7947" max="7947" width="6.5703125" style="1" bestFit="1" customWidth="1"/>
    <col min="7948" max="8192" width="9.140625" style="1"/>
    <col min="8193" max="8193" width="0.85546875" style="1" customWidth="1"/>
    <col min="8194" max="8194" width="5.7109375" style="1" bestFit="1" customWidth="1"/>
    <col min="8195" max="8195" width="56.7109375" style="1" bestFit="1" customWidth="1"/>
    <col min="8196" max="8196" width="4.85546875" style="1" bestFit="1" customWidth="1"/>
    <col min="8197" max="8197" width="5.7109375" style="1" bestFit="1" customWidth="1"/>
    <col min="8198" max="8198" width="9" style="1" customWidth="1"/>
    <col min="8199" max="8199" width="13.28515625" style="1" customWidth="1"/>
    <col min="8200" max="8201" width="8.7109375" style="1" bestFit="1" customWidth="1"/>
    <col min="8202" max="8202" width="4.85546875" style="1" bestFit="1" customWidth="1"/>
    <col min="8203" max="8203" width="6.5703125" style="1" bestFit="1" customWidth="1"/>
    <col min="8204" max="8448" width="9.140625" style="1"/>
    <col min="8449" max="8449" width="0.85546875" style="1" customWidth="1"/>
    <col min="8450" max="8450" width="5.7109375" style="1" bestFit="1" customWidth="1"/>
    <col min="8451" max="8451" width="56.7109375" style="1" bestFit="1" customWidth="1"/>
    <col min="8452" max="8452" width="4.85546875" style="1" bestFit="1" customWidth="1"/>
    <col min="8453" max="8453" width="5.7109375" style="1" bestFit="1" customWidth="1"/>
    <col min="8454" max="8454" width="9" style="1" customWidth="1"/>
    <col min="8455" max="8455" width="13.28515625" style="1" customWidth="1"/>
    <col min="8456" max="8457" width="8.7109375" style="1" bestFit="1" customWidth="1"/>
    <col min="8458" max="8458" width="4.85546875" style="1" bestFit="1" customWidth="1"/>
    <col min="8459" max="8459" width="6.5703125" style="1" bestFit="1" customWidth="1"/>
    <col min="8460" max="8704" width="9.140625" style="1"/>
    <col min="8705" max="8705" width="0.85546875" style="1" customWidth="1"/>
    <col min="8706" max="8706" width="5.7109375" style="1" bestFit="1" customWidth="1"/>
    <col min="8707" max="8707" width="56.7109375" style="1" bestFit="1" customWidth="1"/>
    <col min="8708" max="8708" width="4.85546875" style="1" bestFit="1" customWidth="1"/>
    <col min="8709" max="8709" width="5.7109375" style="1" bestFit="1" customWidth="1"/>
    <col min="8710" max="8710" width="9" style="1" customWidth="1"/>
    <col min="8711" max="8711" width="13.28515625" style="1" customWidth="1"/>
    <col min="8712" max="8713" width="8.7109375" style="1" bestFit="1" customWidth="1"/>
    <col min="8714" max="8714" width="4.85546875" style="1" bestFit="1" customWidth="1"/>
    <col min="8715" max="8715" width="6.5703125" style="1" bestFit="1" customWidth="1"/>
    <col min="8716" max="8960" width="9.140625" style="1"/>
    <col min="8961" max="8961" width="0.85546875" style="1" customWidth="1"/>
    <col min="8962" max="8962" width="5.7109375" style="1" bestFit="1" customWidth="1"/>
    <col min="8963" max="8963" width="56.7109375" style="1" bestFit="1" customWidth="1"/>
    <col min="8964" max="8964" width="4.85546875" style="1" bestFit="1" customWidth="1"/>
    <col min="8965" max="8965" width="5.7109375" style="1" bestFit="1" customWidth="1"/>
    <col min="8966" max="8966" width="9" style="1" customWidth="1"/>
    <col min="8967" max="8967" width="13.28515625" style="1" customWidth="1"/>
    <col min="8968" max="8969" width="8.7109375" style="1" bestFit="1" customWidth="1"/>
    <col min="8970" max="8970" width="4.85546875" style="1" bestFit="1" customWidth="1"/>
    <col min="8971" max="8971" width="6.5703125" style="1" bestFit="1" customWidth="1"/>
    <col min="8972" max="9216" width="9.140625" style="1"/>
    <col min="9217" max="9217" width="0.85546875" style="1" customWidth="1"/>
    <col min="9218" max="9218" width="5.7109375" style="1" bestFit="1" customWidth="1"/>
    <col min="9219" max="9219" width="56.7109375" style="1" bestFit="1" customWidth="1"/>
    <col min="9220" max="9220" width="4.85546875" style="1" bestFit="1" customWidth="1"/>
    <col min="9221" max="9221" width="5.7109375" style="1" bestFit="1" customWidth="1"/>
    <col min="9222" max="9222" width="9" style="1" customWidth="1"/>
    <col min="9223" max="9223" width="13.28515625" style="1" customWidth="1"/>
    <col min="9224" max="9225" width="8.7109375" style="1" bestFit="1" customWidth="1"/>
    <col min="9226" max="9226" width="4.85546875" style="1" bestFit="1" customWidth="1"/>
    <col min="9227" max="9227" width="6.5703125" style="1" bestFit="1" customWidth="1"/>
    <col min="9228" max="9472" width="9.140625" style="1"/>
    <col min="9473" max="9473" width="0.85546875" style="1" customWidth="1"/>
    <col min="9474" max="9474" width="5.7109375" style="1" bestFit="1" customWidth="1"/>
    <col min="9475" max="9475" width="56.7109375" style="1" bestFit="1" customWidth="1"/>
    <col min="9476" max="9476" width="4.85546875" style="1" bestFit="1" customWidth="1"/>
    <col min="9477" max="9477" width="5.7109375" style="1" bestFit="1" customWidth="1"/>
    <col min="9478" max="9478" width="9" style="1" customWidth="1"/>
    <col min="9479" max="9479" width="13.28515625" style="1" customWidth="1"/>
    <col min="9480" max="9481" width="8.7109375" style="1" bestFit="1" customWidth="1"/>
    <col min="9482" max="9482" width="4.85546875" style="1" bestFit="1" customWidth="1"/>
    <col min="9483" max="9483" width="6.5703125" style="1" bestFit="1" customWidth="1"/>
    <col min="9484" max="9728" width="9.140625" style="1"/>
    <col min="9729" max="9729" width="0.85546875" style="1" customWidth="1"/>
    <col min="9730" max="9730" width="5.7109375" style="1" bestFit="1" customWidth="1"/>
    <col min="9731" max="9731" width="56.7109375" style="1" bestFit="1" customWidth="1"/>
    <col min="9732" max="9732" width="4.85546875" style="1" bestFit="1" customWidth="1"/>
    <col min="9733" max="9733" width="5.7109375" style="1" bestFit="1" customWidth="1"/>
    <col min="9734" max="9734" width="9" style="1" customWidth="1"/>
    <col min="9735" max="9735" width="13.28515625" style="1" customWidth="1"/>
    <col min="9736" max="9737" width="8.7109375" style="1" bestFit="1" customWidth="1"/>
    <col min="9738" max="9738" width="4.85546875" style="1" bestFit="1" customWidth="1"/>
    <col min="9739" max="9739" width="6.5703125" style="1" bestFit="1" customWidth="1"/>
    <col min="9740" max="9984" width="9.140625" style="1"/>
    <col min="9985" max="9985" width="0.85546875" style="1" customWidth="1"/>
    <col min="9986" max="9986" width="5.7109375" style="1" bestFit="1" customWidth="1"/>
    <col min="9987" max="9987" width="56.7109375" style="1" bestFit="1" customWidth="1"/>
    <col min="9988" max="9988" width="4.85546875" style="1" bestFit="1" customWidth="1"/>
    <col min="9989" max="9989" width="5.7109375" style="1" bestFit="1" customWidth="1"/>
    <col min="9990" max="9990" width="9" style="1" customWidth="1"/>
    <col min="9991" max="9991" width="13.28515625" style="1" customWidth="1"/>
    <col min="9992" max="9993" width="8.7109375" style="1" bestFit="1" customWidth="1"/>
    <col min="9994" max="9994" width="4.85546875" style="1" bestFit="1" customWidth="1"/>
    <col min="9995" max="9995" width="6.5703125" style="1" bestFit="1" customWidth="1"/>
    <col min="9996" max="10240" width="9.140625" style="1"/>
    <col min="10241" max="10241" width="0.85546875" style="1" customWidth="1"/>
    <col min="10242" max="10242" width="5.7109375" style="1" bestFit="1" customWidth="1"/>
    <col min="10243" max="10243" width="56.7109375" style="1" bestFit="1" customWidth="1"/>
    <col min="10244" max="10244" width="4.85546875" style="1" bestFit="1" customWidth="1"/>
    <col min="10245" max="10245" width="5.7109375" style="1" bestFit="1" customWidth="1"/>
    <col min="10246" max="10246" width="9" style="1" customWidth="1"/>
    <col min="10247" max="10247" width="13.28515625" style="1" customWidth="1"/>
    <col min="10248" max="10249" width="8.7109375" style="1" bestFit="1" customWidth="1"/>
    <col min="10250" max="10250" width="4.85546875" style="1" bestFit="1" customWidth="1"/>
    <col min="10251" max="10251" width="6.5703125" style="1" bestFit="1" customWidth="1"/>
    <col min="10252" max="10496" width="9.140625" style="1"/>
    <col min="10497" max="10497" width="0.85546875" style="1" customWidth="1"/>
    <col min="10498" max="10498" width="5.7109375" style="1" bestFit="1" customWidth="1"/>
    <col min="10499" max="10499" width="56.7109375" style="1" bestFit="1" customWidth="1"/>
    <col min="10500" max="10500" width="4.85546875" style="1" bestFit="1" customWidth="1"/>
    <col min="10501" max="10501" width="5.7109375" style="1" bestFit="1" customWidth="1"/>
    <col min="10502" max="10502" width="9" style="1" customWidth="1"/>
    <col min="10503" max="10503" width="13.28515625" style="1" customWidth="1"/>
    <col min="10504" max="10505" width="8.7109375" style="1" bestFit="1" customWidth="1"/>
    <col min="10506" max="10506" width="4.85546875" style="1" bestFit="1" customWidth="1"/>
    <col min="10507" max="10507" width="6.5703125" style="1" bestFit="1" customWidth="1"/>
    <col min="10508" max="10752" width="9.140625" style="1"/>
    <col min="10753" max="10753" width="0.85546875" style="1" customWidth="1"/>
    <col min="10754" max="10754" width="5.7109375" style="1" bestFit="1" customWidth="1"/>
    <col min="10755" max="10755" width="56.7109375" style="1" bestFit="1" customWidth="1"/>
    <col min="10756" max="10756" width="4.85546875" style="1" bestFit="1" customWidth="1"/>
    <col min="10757" max="10757" width="5.7109375" style="1" bestFit="1" customWidth="1"/>
    <col min="10758" max="10758" width="9" style="1" customWidth="1"/>
    <col min="10759" max="10759" width="13.28515625" style="1" customWidth="1"/>
    <col min="10760" max="10761" width="8.7109375" style="1" bestFit="1" customWidth="1"/>
    <col min="10762" max="10762" width="4.85546875" style="1" bestFit="1" customWidth="1"/>
    <col min="10763" max="10763" width="6.5703125" style="1" bestFit="1" customWidth="1"/>
    <col min="10764" max="11008" width="9.140625" style="1"/>
    <col min="11009" max="11009" width="0.85546875" style="1" customWidth="1"/>
    <col min="11010" max="11010" width="5.7109375" style="1" bestFit="1" customWidth="1"/>
    <col min="11011" max="11011" width="56.7109375" style="1" bestFit="1" customWidth="1"/>
    <col min="11012" max="11012" width="4.85546875" style="1" bestFit="1" customWidth="1"/>
    <col min="11013" max="11013" width="5.7109375" style="1" bestFit="1" customWidth="1"/>
    <col min="11014" max="11014" width="9" style="1" customWidth="1"/>
    <col min="11015" max="11015" width="13.28515625" style="1" customWidth="1"/>
    <col min="11016" max="11017" width="8.7109375" style="1" bestFit="1" customWidth="1"/>
    <col min="11018" max="11018" width="4.85546875" style="1" bestFit="1" customWidth="1"/>
    <col min="11019" max="11019" width="6.5703125" style="1" bestFit="1" customWidth="1"/>
    <col min="11020" max="11264" width="9.140625" style="1"/>
    <col min="11265" max="11265" width="0.85546875" style="1" customWidth="1"/>
    <col min="11266" max="11266" width="5.7109375" style="1" bestFit="1" customWidth="1"/>
    <col min="11267" max="11267" width="56.7109375" style="1" bestFit="1" customWidth="1"/>
    <col min="11268" max="11268" width="4.85546875" style="1" bestFit="1" customWidth="1"/>
    <col min="11269" max="11269" width="5.7109375" style="1" bestFit="1" customWidth="1"/>
    <col min="11270" max="11270" width="9" style="1" customWidth="1"/>
    <col min="11271" max="11271" width="13.28515625" style="1" customWidth="1"/>
    <col min="11272" max="11273" width="8.7109375" style="1" bestFit="1" customWidth="1"/>
    <col min="11274" max="11274" width="4.85546875" style="1" bestFit="1" customWidth="1"/>
    <col min="11275" max="11275" width="6.5703125" style="1" bestFit="1" customWidth="1"/>
    <col min="11276" max="11520" width="9.140625" style="1"/>
    <col min="11521" max="11521" width="0.85546875" style="1" customWidth="1"/>
    <col min="11522" max="11522" width="5.7109375" style="1" bestFit="1" customWidth="1"/>
    <col min="11523" max="11523" width="56.7109375" style="1" bestFit="1" customWidth="1"/>
    <col min="11524" max="11524" width="4.85546875" style="1" bestFit="1" customWidth="1"/>
    <col min="11525" max="11525" width="5.7109375" style="1" bestFit="1" customWidth="1"/>
    <col min="11526" max="11526" width="9" style="1" customWidth="1"/>
    <col min="11527" max="11527" width="13.28515625" style="1" customWidth="1"/>
    <col min="11528" max="11529" width="8.7109375" style="1" bestFit="1" customWidth="1"/>
    <col min="11530" max="11530" width="4.85546875" style="1" bestFit="1" customWidth="1"/>
    <col min="11531" max="11531" width="6.5703125" style="1" bestFit="1" customWidth="1"/>
    <col min="11532" max="11776" width="9.140625" style="1"/>
    <col min="11777" max="11777" width="0.85546875" style="1" customWidth="1"/>
    <col min="11778" max="11778" width="5.7109375" style="1" bestFit="1" customWidth="1"/>
    <col min="11779" max="11779" width="56.7109375" style="1" bestFit="1" customWidth="1"/>
    <col min="11780" max="11780" width="4.85546875" style="1" bestFit="1" customWidth="1"/>
    <col min="11781" max="11781" width="5.7109375" style="1" bestFit="1" customWidth="1"/>
    <col min="11782" max="11782" width="9" style="1" customWidth="1"/>
    <col min="11783" max="11783" width="13.28515625" style="1" customWidth="1"/>
    <col min="11784" max="11785" width="8.7109375" style="1" bestFit="1" customWidth="1"/>
    <col min="11786" max="11786" width="4.85546875" style="1" bestFit="1" customWidth="1"/>
    <col min="11787" max="11787" width="6.5703125" style="1" bestFit="1" customWidth="1"/>
    <col min="11788" max="12032" width="9.140625" style="1"/>
    <col min="12033" max="12033" width="0.85546875" style="1" customWidth="1"/>
    <col min="12034" max="12034" width="5.7109375" style="1" bestFit="1" customWidth="1"/>
    <col min="12035" max="12035" width="56.7109375" style="1" bestFit="1" customWidth="1"/>
    <col min="12036" max="12036" width="4.85546875" style="1" bestFit="1" customWidth="1"/>
    <col min="12037" max="12037" width="5.7109375" style="1" bestFit="1" customWidth="1"/>
    <col min="12038" max="12038" width="9" style="1" customWidth="1"/>
    <col min="12039" max="12039" width="13.28515625" style="1" customWidth="1"/>
    <col min="12040" max="12041" width="8.7109375" style="1" bestFit="1" customWidth="1"/>
    <col min="12042" max="12042" width="4.85546875" style="1" bestFit="1" customWidth="1"/>
    <col min="12043" max="12043" width="6.5703125" style="1" bestFit="1" customWidth="1"/>
    <col min="12044" max="12288" width="9.140625" style="1"/>
    <col min="12289" max="12289" width="0.85546875" style="1" customWidth="1"/>
    <col min="12290" max="12290" width="5.7109375" style="1" bestFit="1" customWidth="1"/>
    <col min="12291" max="12291" width="56.7109375" style="1" bestFit="1" customWidth="1"/>
    <col min="12292" max="12292" width="4.85546875" style="1" bestFit="1" customWidth="1"/>
    <col min="12293" max="12293" width="5.7109375" style="1" bestFit="1" customWidth="1"/>
    <col min="12294" max="12294" width="9" style="1" customWidth="1"/>
    <col min="12295" max="12295" width="13.28515625" style="1" customWidth="1"/>
    <col min="12296" max="12297" width="8.7109375" style="1" bestFit="1" customWidth="1"/>
    <col min="12298" max="12298" width="4.85546875" style="1" bestFit="1" customWidth="1"/>
    <col min="12299" max="12299" width="6.5703125" style="1" bestFit="1" customWidth="1"/>
    <col min="12300" max="12544" width="9.140625" style="1"/>
    <col min="12545" max="12545" width="0.85546875" style="1" customWidth="1"/>
    <col min="12546" max="12546" width="5.7109375" style="1" bestFit="1" customWidth="1"/>
    <col min="12547" max="12547" width="56.7109375" style="1" bestFit="1" customWidth="1"/>
    <col min="12548" max="12548" width="4.85546875" style="1" bestFit="1" customWidth="1"/>
    <col min="12549" max="12549" width="5.7109375" style="1" bestFit="1" customWidth="1"/>
    <col min="12550" max="12550" width="9" style="1" customWidth="1"/>
    <col min="12551" max="12551" width="13.28515625" style="1" customWidth="1"/>
    <col min="12552" max="12553" width="8.7109375" style="1" bestFit="1" customWidth="1"/>
    <col min="12554" max="12554" width="4.85546875" style="1" bestFit="1" customWidth="1"/>
    <col min="12555" max="12555" width="6.5703125" style="1" bestFit="1" customWidth="1"/>
    <col min="12556" max="12800" width="9.140625" style="1"/>
    <col min="12801" max="12801" width="0.85546875" style="1" customWidth="1"/>
    <col min="12802" max="12802" width="5.7109375" style="1" bestFit="1" customWidth="1"/>
    <col min="12803" max="12803" width="56.7109375" style="1" bestFit="1" customWidth="1"/>
    <col min="12804" max="12804" width="4.85546875" style="1" bestFit="1" customWidth="1"/>
    <col min="12805" max="12805" width="5.7109375" style="1" bestFit="1" customWidth="1"/>
    <col min="12806" max="12806" width="9" style="1" customWidth="1"/>
    <col min="12807" max="12807" width="13.28515625" style="1" customWidth="1"/>
    <col min="12808" max="12809" width="8.7109375" style="1" bestFit="1" customWidth="1"/>
    <col min="12810" max="12810" width="4.85546875" style="1" bestFit="1" customWidth="1"/>
    <col min="12811" max="12811" width="6.5703125" style="1" bestFit="1" customWidth="1"/>
    <col min="12812" max="13056" width="9.140625" style="1"/>
    <col min="13057" max="13057" width="0.85546875" style="1" customWidth="1"/>
    <col min="13058" max="13058" width="5.7109375" style="1" bestFit="1" customWidth="1"/>
    <col min="13059" max="13059" width="56.7109375" style="1" bestFit="1" customWidth="1"/>
    <col min="13060" max="13060" width="4.85546875" style="1" bestFit="1" customWidth="1"/>
    <col min="13061" max="13061" width="5.7109375" style="1" bestFit="1" customWidth="1"/>
    <col min="13062" max="13062" width="9" style="1" customWidth="1"/>
    <col min="13063" max="13063" width="13.28515625" style="1" customWidth="1"/>
    <col min="13064" max="13065" width="8.7109375" style="1" bestFit="1" customWidth="1"/>
    <col min="13066" max="13066" width="4.85546875" style="1" bestFit="1" customWidth="1"/>
    <col min="13067" max="13067" width="6.5703125" style="1" bestFit="1" customWidth="1"/>
    <col min="13068" max="13312" width="9.140625" style="1"/>
    <col min="13313" max="13313" width="0.85546875" style="1" customWidth="1"/>
    <col min="13314" max="13314" width="5.7109375" style="1" bestFit="1" customWidth="1"/>
    <col min="13315" max="13315" width="56.7109375" style="1" bestFit="1" customWidth="1"/>
    <col min="13316" max="13316" width="4.85546875" style="1" bestFit="1" customWidth="1"/>
    <col min="13317" max="13317" width="5.7109375" style="1" bestFit="1" customWidth="1"/>
    <col min="13318" max="13318" width="9" style="1" customWidth="1"/>
    <col min="13319" max="13319" width="13.28515625" style="1" customWidth="1"/>
    <col min="13320" max="13321" width="8.7109375" style="1" bestFit="1" customWidth="1"/>
    <col min="13322" max="13322" width="4.85546875" style="1" bestFit="1" customWidth="1"/>
    <col min="13323" max="13323" width="6.5703125" style="1" bestFit="1" customWidth="1"/>
    <col min="13324" max="13568" width="9.140625" style="1"/>
    <col min="13569" max="13569" width="0.85546875" style="1" customWidth="1"/>
    <col min="13570" max="13570" width="5.7109375" style="1" bestFit="1" customWidth="1"/>
    <col min="13571" max="13571" width="56.7109375" style="1" bestFit="1" customWidth="1"/>
    <col min="13572" max="13572" width="4.85546875" style="1" bestFit="1" customWidth="1"/>
    <col min="13573" max="13573" width="5.7109375" style="1" bestFit="1" customWidth="1"/>
    <col min="13574" max="13574" width="9" style="1" customWidth="1"/>
    <col min="13575" max="13575" width="13.28515625" style="1" customWidth="1"/>
    <col min="13576" max="13577" width="8.7109375" style="1" bestFit="1" customWidth="1"/>
    <col min="13578" max="13578" width="4.85546875" style="1" bestFit="1" customWidth="1"/>
    <col min="13579" max="13579" width="6.5703125" style="1" bestFit="1" customWidth="1"/>
    <col min="13580" max="13824" width="9.140625" style="1"/>
    <col min="13825" max="13825" width="0.85546875" style="1" customWidth="1"/>
    <col min="13826" max="13826" width="5.7109375" style="1" bestFit="1" customWidth="1"/>
    <col min="13827" max="13827" width="56.7109375" style="1" bestFit="1" customWidth="1"/>
    <col min="13828" max="13828" width="4.85546875" style="1" bestFit="1" customWidth="1"/>
    <col min="13829" max="13829" width="5.7109375" style="1" bestFit="1" customWidth="1"/>
    <col min="13830" max="13830" width="9" style="1" customWidth="1"/>
    <col min="13831" max="13831" width="13.28515625" style="1" customWidth="1"/>
    <col min="13832" max="13833" width="8.7109375" style="1" bestFit="1" customWidth="1"/>
    <col min="13834" max="13834" width="4.85546875" style="1" bestFit="1" customWidth="1"/>
    <col min="13835" max="13835" width="6.5703125" style="1" bestFit="1" customWidth="1"/>
    <col min="13836" max="14080" width="9.140625" style="1"/>
    <col min="14081" max="14081" width="0.85546875" style="1" customWidth="1"/>
    <col min="14082" max="14082" width="5.7109375" style="1" bestFit="1" customWidth="1"/>
    <col min="14083" max="14083" width="56.7109375" style="1" bestFit="1" customWidth="1"/>
    <col min="14084" max="14084" width="4.85546875" style="1" bestFit="1" customWidth="1"/>
    <col min="14085" max="14085" width="5.7109375" style="1" bestFit="1" customWidth="1"/>
    <col min="14086" max="14086" width="9" style="1" customWidth="1"/>
    <col min="14087" max="14087" width="13.28515625" style="1" customWidth="1"/>
    <col min="14088" max="14089" width="8.7109375" style="1" bestFit="1" customWidth="1"/>
    <col min="14090" max="14090" width="4.85546875" style="1" bestFit="1" customWidth="1"/>
    <col min="14091" max="14091" width="6.5703125" style="1" bestFit="1" customWidth="1"/>
    <col min="14092" max="14336" width="9.140625" style="1"/>
    <col min="14337" max="14337" width="0.85546875" style="1" customWidth="1"/>
    <col min="14338" max="14338" width="5.7109375" style="1" bestFit="1" customWidth="1"/>
    <col min="14339" max="14339" width="56.7109375" style="1" bestFit="1" customWidth="1"/>
    <col min="14340" max="14340" width="4.85546875" style="1" bestFit="1" customWidth="1"/>
    <col min="14341" max="14341" width="5.7109375" style="1" bestFit="1" customWidth="1"/>
    <col min="14342" max="14342" width="9" style="1" customWidth="1"/>
    <col min="14343" max="14343" width="13.28515625" style="1" customWidth="1"/>
    <col min="14344" max="14345" width="8.7109375" style="1" bestFit="1" customWidth="1"/>
    <col min="14346" max="14346" width="4.85546875" style="1" bestFit="1" customWidth="1"/>
    <col min="14347" max="14347" width="6.5703125" style="1" bestFit="1" customWidth="1"/>
    <col min="14348" max="14592" width="9.140625" style="1"/>
    <col min="14593" max="14593" width="0.85546875" style="1" customWidth="1"/>
    <col min="14594" max="14594" width="5.7109375" style="1" bestFit="1" customWidth="1"/>
    <col min="14595" max="14595" width="56.7109375" style="1" bestFit="1" customWidth="1"/>
    <col min="14596" max="14596" width="4.85546875" style="1" bestFit="1" customWidth="1"/>
    <col min="14597" max="14597" width="5.7109375" style="1" bestFit="1" customWidth="1"/>
    <col min="14598" max="14598" width="9" style="1" customWidth="1"/>
    <col min="14599" max="14599" width="13.28515625" style="1" customWidth="1"/>
    <col min="14600" max="14601" width="8.7109375" style="1" bestFit="1" customWidth="1"/>
    <col min="14602" max="14602" width="4.85546875" style="1" bestFit="1" customWidth="1"/>
    <col min="14603" max="14603" width="6.5703125" style="1" bestFit="1" customWidth="1"/>
    <col min="14604" max="14848" width="9.140625" style="1"/>
    <col min="14849" max="14849" width="0.85546875" style="1" customWidth="1"/>
    <col min="14850" max="14850" width="5.7109375" style="1" bestFit="1" customWidth="1"/>
    <col min="14851" max="14851" width="56.7109375" style="1" bestFit="1" customWidth="1"/>
    <col min="14852" max="14852" width="4.85546875" style="1" bestFit="1" customWidth="1"/>
    <col min="14853" max="14853" width="5.7109375" style="1" bestFit="1" customWidth="1"/>
    <col min="14854" max="14854" width="9" style="1" customWidth="1"/>
    <col min="14855" max="14855" width="13.28515625" style="1" customWidth="1"/>
    <col min="14856" max="14857" width="8.7109375" style="1" bestFit="1" customWidth="1"/>
    <col min="14858" max="14858" width="4.85546875" style="1" bestFit="1" customWidth="1"/>
    <col min="14859" max="14859" width="6.5703125" style="1" bestFit="1" customWidth="1"/>
    <col min="14860" max="15104" width="9.140625" style="1"/>
    <col min="15105" max="15105" width="0.85546875" style="1" customWidth="1"/>
    <col min="15106" max="15106" width="5.7109375" style="1" bestFit="1" customWidth="1"/>
    <col min="15107" max="15107" width="56.7109375" style="1" bestFit="1" customWidth="1"/>
    <col min="15108" max="15108" width="4.85546875" style="1" bestFit="1" customWidth="1"/>
    <col min="15109" max="15109" width="5.7109375" style="1" bestFit="1" customWidth="1"/>
    <col min="15110" max="15110" width="9" style="1" customWidth="1"/>
    <col min="15111" max="15111" width="13.28515625" style="1" customWidth="1"/>
    <col min="15112" max="15113" width="8.7109375" style="1" bestFit="1" customWidth="1"/>
    <col min="15114" max="15114" width="4.85546875" style="1" bestFit="1" customWidth="1"/>
    <col min="15115" max="15115" width="6.5703125" style="1" bestFit="1" customWidth="1"/>
    <col min="15116" max="15360" width="9.140625" style="1"/>
    <col min="15361" max="15361" width="0.85546875" style="1" customWidth="1"/>
    <col min="15362" max="15362" width="5.7109375" style="1" bestFit="1" customWidth="1"/>
    <col min="15363" max="15363" width="56.7109375" style="1" bestFit="1" customWidth="1"/>
    <col min="15364" max="15364" width="4.85546875" style="1" bestFit="1" customWidth="1"/>
    <col min="15365" max="15365" width="5.7109375" style="1" bestFit="1" customWidth="1"/>
    <col min="15366" max="15366" width="9" style="1" customWidth="1"/>
    <col min="15367" max="15367" width="13.28515625" style="1" customWidth="1"/>
    <col min="15368" max="15369" width="8.7109375" style="1" bestFit="1" customWidth="1"/>
    <col min="15370" max="15370" width="4.85546875" style="1" bestFit="1" customWidth="1"/>
    <col min="15371" max="15371" width="6.5703125" style="1" bestFit="1" customWidth="1"/>
    <col min="15372" max="15616" width="9.140625" style="1"/>
    <col min="15617" max="15617" width="0.85546875" style="1" customWidth="1"/>
    <col min="15618" max="15618" width="5.7109375" style="1" bestFit="1" customWidth="1"/>
    <col min="15619" max="15619" width="56.7109375" style="1" bestFit="1" customWidth="1"/>
    <col min="15620" max="15620" width="4.85546875" style="1" bestFit="1" customWidth="1"/>
    <col min="15621" max="15621" width="5.7109375" style="1" bestFit="1" customWidth="1"/>
    <col min="15622" max="15622" width="9" style="1" customWidth="1"/>
    <col min="15623" max="15623" width="13.28515625" style="1" customWidth="1"/>
    <col min="15624" max="15625" width="8.7109375" style="1" bestFit="1" customWidth="1"/>
    <col min="15626" max="15626" width="4.85546875" style="1" bestFit="1" customWidth="1"/>
    <col min="15627" max="15627" width="6.5703125" style="1" bestFit="1" customWidth="1"/>
    <col min="15628" max="15872" width="9.140625" style="1"/>
    <col min="15873" max="15873" width="0.85546875" style="1" customWidth="1"/>
    <col min="15874" max="15874" width="5.7109375" style="1" bestFit="1" customWidth="1"/>
    <col min="15875" max="15875" width="56.7109375" style="1" bestFit="1" customWidth="1"/>
    <col min="15876" max="15876" width="4.85546875" style="1" bestFit="1" customWidth="1"/>
    <col min="15877" max="15877" width="5.7109375" style="1" bestFit="1" customWidth="1"/>
    <col min="15878" max="15878" width="9" style="1" customWidth="1"/>
    <col min="15879" max="15879" width="13.28515625" style="1" customWidth="1"/>
    <col min="15880" max="15881" width="8.7109375" style="1" bestFit="1" customWidth="1"/>
    <col min="15882" max="15882" width="4.85546875" style="1" bestFit="1" customWidth="1"/>
    <col min="15883" max="15883" width="6.5703125" style="1" bestFit="1" customWidth="1"/>
    <col min="15884" max="16128" width="9.140625" style="1"/>
    <col min="16129" max="16129" width="0.85546875" style="1" customWidth="1"/>
    <col min="16130" max="16130" width="5.7109375" style="1" bestFit="1" customWidth="1"/>
    <col min="16131" max="16131" width="56.7109375" style="1" bestFit="1" customWidth="1"/>
    <col min="16132" max="16132" width="4.85546875" style="1" bestFit="1" customWidth="1"/>
    <col min="16133" max="16133" width="5.7109375" style="1" bestFit="1" customWidth="1"/>
    <col min="16134" max="16134" width="9" style="1" customWidth="1"/>
    <col min="16135" max="16135" width="13.28515625" style="1" customWidth="1"/>
    <col min="16136" max="16137" width="8.7109375" style="1" bestFit="1" customWidth="1"/>
    <col min="16138" max="16138" width="4.85546875" style="1" bestFit="1" customWidth="1"/>
    <col min="16139" max="16139" width="6.5703125" style="1" bestFit="1" customWidth="1"/>
    <col min="16140" max="16384" width="9.140625" style="1"/>
  </cols>
  <sheetData>
    <row r="2" spans="2:11" ht="16.5" thickBot="1">
      <c r="C2" s="3"/>
    </row>
    <row r="3" spans="2:11" ht="15.75">
      <c r="B3" s="109"/>
      <c r="C3" s="110"/>
      <c r="D3" s="111"/>
      <c r="E3" s="112"/>
      <c r="F3" s="113"/>
      <c r="G3" s="114"/>
    </row>
    <row r="4" spans="2:11">
      <c r="B4" s="115"/>
      <c r="C4" s="158" t="s">
        <v>133</v>
      </c>
      <c r="D4" s="116"/>
      <c r="E4" s="117"/>
      <c r="F4" s="118"/>
      <c r="G4" s="119"/>
    </row>
    <row r="5" spans="2:11">
      <c r="B5" s="115"/>
      <c r="C5" s="158"/>
      <c r="D5" s="116"/>
      <c r="E5" s="117"/>
      <c r="F5" s="118"/>
      <c r="G5" s="119"/>
    </row>
    <row r="6" spans="2:11" ht="12" thickBot="1">
      <c r="B6" s="120"/>
      <c r="C6" s="9"/>
      <c r="D6" s="9"/>
      <c r="E6" s="10"/>
      <c r="F6" s="156" t="s">
        <v>128</v>
      </c>
      <c r="G6" s="161" t="s">
        <v>130</v>
      </c>
      <c r="H6" s="161"/>
      <c r="I6" s="161"/>
    </row>
    <row r="7" spans="2:11" ht="12" thickBot="1">
      <c r="B7" s="11"/>
      <c r="C7" s="12"/>
      <c r="D7" s="12" t="s">
        <v>95</v>
      </c>
      <c r="E7" s="169"/>
      <c r="F7" s="170"/>
      <c r="G7" s="160"/>
      <c r="H7" s="8"/>
    </row>
    <row r="8" spans="2:11" s="14" customFormat="1" ht="12" thickBot="1">
      <c r="B8" s="15" t="s">
        <v>44</v>
      </c>
      <c r="C8" s="15" t="s">
        <v>41</v>
      </c>
      <c r="D8" s="15" t="s">
        <v>42</v>
      </c>
      <c r="E8" s="15" t="s">
        <v>43</v>
      </c>
      <c r="F8" s="16" t="s">
        <v>96</v>
      </c>
      <c r="G8" s="17" t="s">
        <v>97</v>
      </c>
      <c r="H8" s="8"/>
      <c r="I8" s="18"/>
      <c r="J8" s="18"/>
      <c r="K8" s="18"/>
    </row>
    <row r="9" spans="2:11">
      <c r="B9" s="19" t="s">
        <v>0</v>
      </c>
      <c r="C9" s="121" t="s">
        <v>1</v>
      </c>
      <c r="D9" s="20"/>
      <c r="E9" s="20"/>
      <c r="F9" s="21"/>
      <c r="G9" s="22"/>
      <c r="H9" s="8"/>
    </row>
    <row r="10" spans="2:11">
      <c r="B10" s="23"/>
      <c r="C10" s="35" t="s">
        <v>50</v>
      </c>
      <c r="D10" s="24" t="s">
        <v>30</v>
      </c>
      <c r="E10" s="25">
        <v>0</v>
      </c>
      <c r="F10" s="26">
        <v>1500</v>
      </c>
      <c r="G10" s="26">
        <f>E10*F10</f>
        <v>0</v>
      </c>
      <c r="H10" s="8"/>
    </row>
    <row r="11" spans="2:11">
      <c r="B11" s="23"/>
      <c r="C11" s="35" t="s">
        <v>51</v>
      </c>
      <c r="D11" s="24" t="s">
        <v>30</v>
      </c>
      <c r="E11" s="27">
        <v>0</v>
      </c>
      <c r="F11" s="26">
        <v>12000</v>
      </c>
      <c r="G11" s="26">
        <f t="shared" ref="G11:G29" si="0">E11*F11</f>
        <v>0</v>
      </c>
      <c r="H11" s="8"/>
    </row>
    <row r="12" spans="2:11">
      <c r="B12" s="23"/>
      <c r="C12" s="35" t="s">
        <v>52</v>
      </c>
      <c r="D12" s="24" t="s">
        <v>2</v>
      </c>
      <c r="E12" s="27">
        <v>0</v>
      </c>
      <c r="F12" s="26">
        <v>90</v>
      </c>
      <c r="G12" s="26">
        <f t="shared" si="0"/>
        <v>0</v>
      </c>
      <c r="H12" s="8"/>
    </row>
    <row r="13" spans="2:11">
      <c r="B13" s="23"/>
      <c r="C13" s="35" t="s">
        <v>53</v>
      </c>
      <c r="D13" s="24" t="s">
        <v>2</v>
      </c>
      <c r="E13" s="27">
        <v>0</v>
      </c>
      <c r="F13" s="26">
        <v>180</v>
      </c>
      <c r="G13" s="26">
        <f t="shared" si="0"/>
        <v>0</v>
      </c>
      <c r="H13" s="8"/>
    </row>
    <row r="14" spans="2:11">
      <c r="B14" s="23"/>
      <c r="C14" s="35" t="s">
        <v>54</v>
      </c>
      <c r="D14" s="24" t="s">
        <v>2</v>
      </c>
      <c r="E14" s="27">
        <v>0</v>
      </c>
      <c r="F14" s="26">
        <v>360</v>
      </c>
      <c r="G14" s="26">
        <f t="shared" si="0"/>
        <v>0</v>
      </c>
      <c r="H14" s="8"/>
    </row>
    <row r="15" spans="2:11">
      <c r="B15" s="23"/>
      <c r="C15" s="35" t="s">
        <v>3</v>
      </c>
      <c r="D15" s="24" t="s">
        <v>2</v>
      </c>
      <c r="E15" s="27">
        <v>0</v>
      </c>
      <c r="F15" s="26">
        <v>54</v>
      </c>
      <c r="G15" s="26">
        <f t="shared" si="0"/>
        <v>0</v>
      </c>
      <c r="H15" s="8"/>
    </row>
    <row r="16" spans="2:11">
      <c r="B16" s="23"/>
      <c r="C16" s="35" t="s">
        <v>4</v>
      </c>
      <c r="D16" s="24" t="s">
        <v>2</v>
      </c>
      <c r="E16" s="28">
        <v>0</v>
      </c>
      <c r="F16" s="29">
        <v>6.2</v>
      </c>
      <c r="G16" s="26">
        <f t="shared" si="0"/>
        <v>0</v>
      </c>
      <c r="H16" s="8"/>
    </row>
    <row r="17" spans="1:9">
      <c r="B17" s="23"/>
      <c r="C17" s="35" t="s">
        <v>55</v>
      </c>
      <c r="D17" s="24" t="s">
        <v>30</v>
      </c>
      <c r="E17" s="30">
        <v>0</v>
      </c>
      <c r="F17" s="31">
        <v>1140</v>
      </c>
      <c r="G17" s="26">
        <f t="shared" si="0"/>
        <v>0</v>
      </c>
      <c r="H17" s="8"/>
    </row>
    <row r="18" spans="1:9">
      <c r="B18" s="23"/>
      <c r="C18" s="35" t="s">
        <v>56</v>
      </c>
      <c r="D18" s="28" t="s">
        <v>30</v>
      </c>
      <c r="E18" s="28">
        <v>0</v>
      </c>
      <c r="F18" s="32">
        <v>1800</v>
      </c>
      <c r="G18" s="26">
        <f t="shared" si="0"/>
        <v>0</v>
      </c>
      <c r="H18" s="8"/>
    </row>
    <row r="19" spans="1:9">
      <c r="B19" s="23"/>
      <c r="C19" s="35" t="s">
        <v>98</v>
      </c>
      <c r="D19" s="24" t="s">
        <v>30</v>
      </c>
      <c r="E19" s="28">
        <v>0</v>
      </c>
      <c r="F19" s="29">
        <v>8000</v>
      </c>
      <c r="G19" s="26">
        <f t="shared" si="0"/>
        <v>0</v>
      </c>
      <c r="H19" s="7"/>
      <c r="I19" s="33"/>
    </row>
    <row r="20" spans="1:9">
      <c r="B20" s="23"/>
      <c r="C20" s="35" t="s">
        <v>99</v>
      </c>
      <c r="D20" s="24" t="s">
        <v>30</v>
      </c>
      <c r="E20" s="28">
        <v>0</v>
      </c>
      <c r="F20" s="29">
        <v>12000</v>
      </c>
      <c r="G20" s="26">
        <f t="shared" si="0"/>
        <v>0</v>
      </c>
      <c r="H20" s="7"/>
      <c r="I20" s="33"/>
    </row>
    <row r="21" spans="1:9">
      <c r="B21" s="23"/>
      <c r="C21" s="35" t="s">
        <v>100</v>
      </c>
      <c r="D21" s="24" t="s">
        <v>30</v>
      </c>
      <c r="E21" s="28">
        <v>0</v>
      </c>
      <c r="F21" s="29">
        <v>16000</v>
      </c>
      <c r="G21" s="26">
        <f>E21*F21</f>
        <v>0</v>
      </c>
      <c r="H21" s="7"/>
      <c r="I21" s="33"/>
    </row>
    <row r="22" spans="1:9">
      <c r="B22" s="23"/>
      <c r="C22" s="35" t="s">
        <v>101</v>
      </c>
      <c r="D22" s="24" t="s">
        <v>30</v>
      </c>
      <c r="E22" s="28">
        <v>0</v>
      </c>
      <c r="F22" s="29">
        <v>3000</v>
      </c>
      <c r="G22" s="26">
        <f t="shared" si="0"/>
        <v>0</v>
      </c>
      <c r="H22" s="7"/>
      <c r="I22" s="33"/>
    </row>
    <row r="23" spans="1:9">
      <c r="B23" s="23"/>
      <c r="C23" s="35" t="s">
        <v>102</v>
      </c>
      <c r="D23" s="24" t="s">
        <v>103</v>
      </c>
      <c r="E23" s="28">
        <v>0</v>
      </c>
      <c r="F23" s="29">
        <v>25000</v>
      </c>
      <c r="G23" s="26">
        <f>E23*F23</f>
        <v>0</v>
      </c>
      <c r="H23" s="7"/>
      <c r="I23" s="33"/>
    </row>
    <row r="24" spans="1:9">
      <c r="B24" s="23"/>
      <c r="C24" s="35" t="s">
        <v>104</v>
      </c>
      <c r="D24" s="24" t="s">
        <v>30</v>
      </c>
      <c r="E24" s="28">
        <v>0</v>
      </c>
      <c r="F24" s="29">
        <v>405.3</v>
      </c>
      <c r="G24" s="26">
        <f t="shared" si="0"/>
        <v>0</v>
      </c>
      <c r="H24" s="8"/>
    </row>
    <row r="25" spans="1:9">
      <c r="B25" s="23"/>
      <c r="C25" s="35" t="s">
        <v>105</v>
      </c>
      <c r="D25" s="24" t="s">
        <v>30</v>
      </c>
      <c r="E25" s="28">
        <v>0</v>
      </c>
      <c r="F25" s="29">
        <v>758.6</v>
      </c>
      <c r="G25" s="26">
        <f t="shared" si="0"/>
        <v>0</v>
      </c>
      <c r="H25" s="8"/>
    </row>
    <row r="26" spans="1:9">
      <c r="B26" s="23"/>
      <c r="C26" s="35" t="s">
        <v>106</v>
      </c>
      <c r="D26" s="24" t="s">
        <v>30</v>
      </c>
      <c r="E26" s="28">
        <v>0</v>
      </c>
      <c r="F26" s="29">
        <v>798</v>
      </c>
      <c r="G26" s="26">
        <f t="shared" si="0"/>
        <v>0</v>
      </c>
      <c r="H26" s="8"/>
    </row>
    <row r="27" spans="1:9">
      <c r="B27" s="23"/>
      <c r="C27" s="35" t="s">
        <v>107</v>
      </c>
      <c r="D27" s="24" t="s">
        <v>108</v>
      </c>
      <c r="E27" s="28">
        <v>0</v>
      </c>
      <c r="F27" s="29">
        <v>400.7</v>
      </c>
      <c r="G27" s="26">
        <f t="shared" si="0"/>
        <v>0</v>
      </c>
      <c r="H27" s="8"/>
    </row>
    <row r="28" spans="1:9">
      <c r="B28" s="23"/>
      <c r="C28" s="35" t="s">
        <v>109</v>
      </c>
      <c r="D28" s="24" t="s">
        <v>30</v>
      </c>
      <c r="E28" s="28">
        <v>0</v>
      </c>
      <c r="F28" s="29">
        <v>3300</v>
      </c>
      <c r="G28" s="26">
        <f t="shared" si="0"/>
        <v>0</v>
      </c>
      <c r="H28" s="8"/>
    </row>
    <row r="29" spans="1:9" ht="12" thickBot="1">
      <c r="B29" s="34"/>
      <c r="C29" s="35" t="s">
        <v>110</v>
      </c>
      <c r="D29" s="36" t="s">
        <v>108</v>
      </c>
      <c r="E29" s="28">
        <v>0</v>
      </c>
      <c r="F29" s="37">
        <v>5500</v>
      </c>
      <c r="G29" s="38">
        <f t="shared" si="0"/>
        <v>0</v>
      </c>
      <c r="H29" s="8"/>
    </row>
    <row r="30" spans="1:9" s="2" customFormat="1">
      <c r="A30" s="1"/>
      <c r="B30" s="19" t="s">
        <v>6</v>
      </c>
      <c r="C30" s="39" t="s">
        <v>7</v>
      </c>
      <c r="D30" s="40"/>
      <c r="E30" s="41"/>
      <c r="F30" s="42"/>
      <c r="G30" s="42"/>
      <c r="H30" s="8"/>
    </row>
    <row r="31" spans="1:9" s="2" customFormat="1">
      <c r="A31" s="1"/>
      <c r="B31" s="23"/>
      <c r="C31" s="35" t="s">
        <v>49</v>
      </c>
      <c r="D31" s="24" t="s">
        <v>10</v>
      </c>
      <c r="E31" s="140">
        <v>0</v>
      </c>
      <c r="F31" s="43">
        <v>6500</v>
      </c>
      <c r="G31" s="43">
        <f t="shared" ref="G31:G36" si="1">E31*F31</f>
        <v>0</v>
      </c>
      <c r="H31" s="8"/>
    </row>
    <row r="32" spans="1:9" s="2" customFormat="1">
      <c r="A32" s="1"/>
      <c r="B32" s="23"/>
      <c r="C32" s="35" t="s">
        <v>48</v>
      </c>
      <c r="D32" s="44" t="s">
        <v>8</v>
      </c>
      <c r="E32" s="140">
        <v>0</v>
      </c>
      <c r="F32" s="29">
        <v>5800</v>
      </c>
      <c r="G32" s="43">
        <f t="shared" si="1"/>
        <v>0</v>
      </c>
      <c r="H32" s="8"/>
    </row>
    <row r="33" spans="1:11" s="2" customFormat="1">
      <c r="A33" s="1"/>
      <c r="B33" s="23"/>
      <c r="C33" s="35" t="s">
        <v>47</v>
      </c>
      <c r="D33" s="44" t="s">
        <v>2</v>
      </c>
      <c r="E33" s="28">
        <v>0</v>
      </c>
      <c r="F33" s="29">
        <v>70</v>
      </c>
      <c r="G33" s="43">
        <f t="shared" si="1"/>
        <v>0</v>
      </c>
      <c r="H33" s="8"/>
    </row>
    <row r="34" spans="1:11" s="2" customFormat="1">
      <c r="A34" s="1"/>
      <c r="B34" s="23"/>
      <c r="C34" s="35" t="s">
        <v>9</v>
      </c>
      <c r="D34" s="44" t="s">
        <v>2</v>
      </c>
      <c r="E34" s="28">
        <v>0</v>
      </c>
      <c r="F34" s="29">
        <v>17.5</v>
      </c>
      <c r="G34" s="43">
        <f t="shared" si="1"/>
        <v>0</v>
      </c>
      <c r="H34" s="8"/>
    </row>
    <row r="35" spans="1:11" s="2" customFormat="1">
      <c r="A35" s="1"/>
      <c r="B35" s="23"/>
      <c r="C35" s="35" t="s">
        <v>45</v>
      </c>
      <c r="D35" s="24" t="s">
        <v>8</v>
      </c>
      <c r="E35" s="140">
        <v>0</v>
      </c>
      <c r="F35" s="29">
        <v>5500</v>
      </c>
      <c r="G35" s="43">
        <f t="shared" si="1"/>
        <v>0</v>
      </c>
      <c r="H35" s="8"/>
    </row>
    <row r="36" spans="1:11" s="2" customFormat="1">
      <c r="A36" s="1"/>
      <c r="B36" s="23"/>
      <c r="C36" s="35" t="s">
        <v>46</v>
      </c>
      <c r="D36" s="24" t="s">
        <v>10</v>
      </c>
      <c r="E36" s="140">
        <f>BREAKDOWN!F16</f>
        <v>0</v>
      </c>
      <c r="F36" s="29">
        <v>1000</v>
      </c>
      <c r="G36" s="43">
        <f t="shared" si="1"/>
        <v>0</v>
      </c>
      <c r="H36" s="8"/>
    </row>
    <row r="37" spans="1:11" s="2" customFormat="1" ht="12" thickBot="1">
      <c r="A37" s="1"/>
      <c r="B37" s="23"/>
      <c r="C37" s="35" t="s">
        <v>11</v>
      </c>
      <c r="D37" s="24" t="s">
        <v>10</v>
      </c>
      <c r="E37" s="28">
        <v>0</v>
      </c>
      <c r="F37" s="29">
        <v>1500</v>
      </c>
      <c r="G37" s="43">
        <f>E37*F37</f>
        <v>0</v>
      </c>
      <c r="H37" s="8"/>
    </row>
    <row r="38" spans="1:11" s="2" customFormat="1">
      <c r="A38" s="1"/>
      <c r="B38" s="19" t="s">
        <v>12</v>
      </c>
      <c r="C38" s="39" t="s">
        <v>111</v>
      </c>
      <c r="D38" s="40"/>
      <c r="E38" s="41"/>
      <c r="F38" s="42"/>
      <c r="G38" s="42"/>
      <c r="H38" s="8"/>
    </row>
    <row r="39" spans="1:11" s="2" customFormat="1" ht="9.75" customHeight="1">
      <c r="A39" s="1"/>
      <c r="B39" s="23"/>
      <c r="C39" s="35" t="s">
        <v>112</v>
      </c>
      <c r="D39" s="44" t="s">
        <v>30</v>
      </c>
      <c r="E39" s="28">
        <v>0</v>
      </c>
      <c r="F39" s="29">
        <v>3000</v>
      </c>
      <c r="G39" s="43">
        <f t="shared" ref="G39:G44" si="2">E39*F39</f>
        <v>0</v>
      </c>
      <c r="H39" s="8"/>
    </row>
    <row r="40" spans="1:11" s="2" customFormat="1" ht="9.75" customHeight="1">
      <c r="A40" s="1"/>
      <c r="B40" s="23"/>
      <c r="C40" s="35" t="s">
        <v>113</v>
      </c>
      <c r="D40" s="44" t="s">
        <v>30</v>
      </c>
      <c r="E40" s="28">
        <v>0</v>
      </c>
      <c r="F40" s="29">
        <v>3500</v>
      </c>
      <c r="G40" s="43">
        <f t="shared" si="2"/>
        <v>0</v>
      </c>
      <c r="H40" s="8"/>
    </row>
    <row r="41" spans="1:11" s="2" customFormat="1" ht="11.25" customHeight="1">
      <c r="A41" s="1"/>
      <c r="B41" s="23"/>
      <c r="C41" s="35" t="s">
        <v>114</v>
      </c>
      <c r="D41" s="44" t="s">
        <v>108</v>
      </c>
      <c r="E41" s="28">
        <v>0</v>
      </c>
      <c r="F41" s="29">
        <v>3000</v>
      </c>
      <c r="G41" s="43">
        <f t="shared" si="2"/>
        <v>0</v>
      </c>
      <c r="H41" s="8"/>
    </row>
    <row r="42" spans="1:11" s="2" customFormat="1">
      <c r="A42" s="1"/>
      <c r="B42" s="23"/>
      <c r="C42" s="35" t="s">
        <v>115</v>
      </c>
      <c r="D42" s="44" t="s">
        <v>30</v>
      </c>
      <c r="E42" s="28">
        <v>0</v>
      </c>
      <c r="F42" s="29">
        <v>1250</v>
      </c>
      <c r="G42" s="43">
        <f t="shared" si="2"/>
        <v>0</v>
      </c>
      <c r="H42" s="8"/>
    </row>
    <row r="43" spans="1:11" s="2" customFormat="1">
      <c r="A43" s="1"/>
      <c r="B43" s="23"/>
      <c r="C43" s="35" t="s">
        <v>116</v>
      </c>
      <c r="D43" s="44" t="s">
        <v>30</v>
      </c>
      <c r="E43" s="28">
        <v>0</v>
      </c>
      <c r="F43" s="29">
        <v>2000</v>
      </c>
      <c r="G43" s="43">
        <f t="shared" si="2"/>
        <v>0</v>
      </c>
      <c r="H43" s="8"/>
    </row>
    <row r="44" spans="1:11" s="2" customFormat="1" ht="12" thickBot="1">
      <c r="A44" s="1"/>
      <c r="B44" s="23"/>
      <c r="C44" s="35" t="s">
        <v>117</v>
      </c>
      <c r="D44" s="44" t="s">
        <v>30</v>
      </c>
      <c r="E44" s="28">
        <v>0</v>
      </c>
      <c r="F44" s="29">
        <v>1000</v>
      </c>
      <c r="G44" s="43">
        <f t="shared" si="2"/>
        <v>0</v>
      </c>
      <c r="H44" s="8"/>
    </row>
    <row r="45" spans="1:11" s="2" customFormat="1">
      <c r="A45" s="1"/>
      <c r="B45" s="45" t="s">
        <v>14</v>
      </c>
      <c r="C45" s="122" t="s">
        <v>13</v>
      </c>
      <c r="D45" s="46"/>
      <c r="E45" s="47"/>
      <c r="F45" s="48"/>
      <c r="G45" s="48"/>
      <c r="H45" s="8"/>
    </row>
    <row r="46" spans="1:11">
      <c r="B46" s="23"/>
      <c r="C46" s="35" t="s">
        <v>57</v>
      </c>
      <c r="D46" s="24" t="s">
        <v>2</v>
      </c>
      <c r="E46" s="28">
        <v>0</v>
      </c>
      <c r="F46" s="29">
        <v>200</v>
      </c>
      <c r="G46" s="29">
        <f t="shared" ref="G46:G54" si="3">E46*F46</f>
        <v>0</v>
      </c>
      <c r="H46" s="8"/>
    </row>
    <row r="47" spans="1:11" s="49" customFormat="1">
      <c r="B47" s="23"/>
      <c r="C47" s="35" t="s">
        <v>118</v>
      </c>
      <c r="D47" s="24" t="s">
        <v>2</v>
      </c>
      <c r="E47" s="28">
        <v>0</v>
      </c>
      <c r="F47" s="50">
        <v>250</v>
      </c>
      <c r="G47" s="51">
        <f t="shared" si="3"/>
        <v>0</v>
      </c>
      <c r="H47" s="52"/>
      <c r="I47" s="53"/>
      <c r="J47" s="53"/>
      <c r="K47" s="53"/>
    </row>
    <row r="48" spans="1:11">
      <c r="B48" s="23"/>
      <c r="C48" s="35" t="s">
        <v>119</v>
      </c>
      <c r="D48" s="24" t="s">
        <v>2</v>
      </c>
      <c r="E48" s="28">
        <v>0</v>
      </c>
      <c r="F48" s="50">
        <v>645</v>
      </c>
      <c r="G48" s="51">
        <f t="shared" si="3"/>
        <v>0</v>
      </c>
      <c r="H48" s="8"/>
    </row>
    <row r="49" spans="2:8">
      <c r="B49" s="23"/>
      <c r="C49" s="35" t="s">
        <v>79</v>
      </c>
      <c r="D49" s="24" t="s">
        <v>2</v>
      </c>
      <c r="E49" s="28">
        <v>0</v>
      </c>
      <c r="F49" s="50">
        <v>845</v>
      </c>
      <c r="G49" s="51">
        <f t="shared" si="3"/>
        <v>0</v>
      </c>
      <c r="H49" s="8"/>
    </row>
    <row r="50" spans="2:8">
      <c r="B50" s="23"/>
      <c r="C50" s="35" t="s">
        <v>58</v>
      </c>
      <c r="D50" s="24" t="s">
        <v>2</v>
      </c>
      <c r="E50" s="54">
        <v>0</v>
      </c>
      <c r="F50" s="50">
        <v>890</v>
      </c>
      <c r="G50" s="51">
        <f t="shared" si="3"/>
        <v>0</v>
      </c>
      <c r="H50" s="8"/>
    </row>
    <row r="51" spans="2:8">
      <c r="B51" s="23"/>
      <c r="C51" s="35" t="s">
        <v>59</v>
      </c>
      <c r="D51" s="24" t="s">
        <v>2</v>
      </c>
      <c r="E51" s="28">
        <v>0</v>
      </c>
      <c r="F51" s="29">
        <v>1020</v>
      </c>
      <c r="G51" s="29">
        <f t="shared" si="3"/>
        <v>0</v>
      </c>
      <c r="H51" s="8"/>
    </row>
    <row r="52" spans="2:8">
      <c r="B52" s="23"/>
      <c r="C52" s="35" t="s">
        <v>120</v>
      </c>
      <c r="D52" s="24" t="s">
        <v>2</v>
      </c>
      <c r="E52" s="28">
        <v>0</v>
      </c>
      <c r="F52" s="29">
        <v>515</v>
      </c>
      <c r="G52" s="29">
        <f t="shared" si="3"/>
        <v>0</v>
      </c>
      <c r="H52" s="8"/>
    </row>
    <row r="53" spans="2:8">
      <c r="B53" s="23"/>
      <c r="C53" s="35" t="s">
        <v>60</v>
      </c>
      <c r="D53" s="24" t="s">
        <v>2</v>
      </c>
      <c r="E53" s="28">
        <v>0</v>
      </c>
      <c r="F53" s="29">
        <v>3000</v>
      </c>
      <c r="G53" s="29">
        <f t="shared" si="3"/>
        <v>0</v>
      </c>
      <c r="H53" s="8"/>
    </row>
    <row r="54" spans="2:8">
      <c r="B54" s="55"/>
      <c r="C54" s="123" t="s">
        <v>121</v>
      </c>
      <c r="D54" s="56" t="s">
        <v>2</v>
      </c>
      <c r="E54" s="57">
        <v>0</v>
      </c>
      <c r="F54" s="58">
        <v>13000</v>
      </c>
      <c r="G54" s="58">
        <f t="shared" si="3"/>
        <v>0</v>
      </c>
      <c r="H54" s="8"/>
    </row>
    <row r="55" spans="2:8">
      <c r="B55" s="45" t="s">
        <v>17</v>
      </c>
      <c r="C55" s="59" t="s">
        <v>15</v>
      </c>
      <c r="D55" s="60"/>
      <c r="E55" s="61"/>
      <c r="F55" s="62"/>
      <c r="G55" s="62"/>
      <c r="H55" s="8"/>
    </row>
    <row r="56" spans="2:8">
      <c r="B56" s="63"/>
      <c r="C56" s="124" t="s">
        <v>61</v>
      </c>
      <c r="D56" s="64" t="s">
        <v>2</v>
      </c>
      <c r="E56" s="65">
        <v>0</v>
      </c>
      <c r="F56" s="26">
        <v>6</v>
      </c>
      <c r="G56" s="26">
        <f>E56*F56</f>
        <v>0</v>
      </c>
      <c r="H56" s="8"/>
    </row>
    <row r="57" spans="2:8">
      <c r="B57" s="63"/>
      <c r="C57" s="124" t="s">
        <v>62</v>
      </c>
      <c r="D57" s="64" t="s">
        <v>2</v>
      </c>
      <c r="E57" s="65">
        <v>0</v>
      </c>
      <c r="F57" s="26">
        <v>8</v>
      </c>
      <c r="G57" s="26">
        <f>E57*F57</f>
        <v>0</v>
      </c>
      <c r="H57" s="8"/>
    </row>
    <row r="58" spans="2:8">
      <c r="B58" s="63"/>
      <c r="C58" s="124" t="s">
        <v>63</v>
      </c>
      <c r="D58" s="64" t="s">
        <v>2</v>
      </c>
      <c r="E58" s="65">
        <v>0</v>
      </c>
      <c r="F58" s="26">
        <v>11</v>
      </c>
      <c r="G58" s="26">
        <f>E58*F58</f>
        <v>0</v>
      </c>
      <c r="H58" s="8"/>
    </row>
    <row r="59" spans="2:8">
      <c r="B59" s="45" t="s">
        <v>20</v>
      </c>
      <c r="C59" s="125" t="s">
        <v>18</v>
      </c>
      <c r="D59" s="60"/>
      <c r="E59" s="66"/>
      <c r="F59" s="67"/>
      <c r="G59" s="67"/>
      <c r="H59" s="8"/>
    </row>
    <row r="60" spans="2:8">
      <c r="B60" s="63"/>
      <c r="C60" s="124" t="s">
        <v>64</v>
      </c>
      <c r="D60" s="68" t="s">
        <v>2</v>
      </c>
      <c r="E60" s="28">
        <v>0</v>
      </c>
      <c r="F60" s="26">
        <v>737</v>
      </c>
      <c r="G60" s="26">
        <f>E60*F60</f>
        <v>0</v>
      </c>
      <c r="H60" s="8"/>
    </row>
    <row r="61" spans="2:8">
      <c r="B61" s="63"/>
      <c r="C61" s="124" t="s">
        <v>65</v>
      </c>
      <c r="D61" s="68" t="s">
        <v>2</v>
      </c>
      <c r="E61" s="28">
        <v>0</v>
      </c>
      <c r="F61" s="26">
        <v>1795</v>
      </c>
      <c r="G61" s="26">
        <f>E61*F61</f>
        <v>0</v>
      </c>
      <c r="H61" s="8"/>
    </row>
    <row r="62" spans="2:8" ht="12" thickBot="1">
      <c r="B62" s="63"/>
      <c r="C62" s="124" t="s">
        <v>19</v>
      </c>
      <c r="D62" s="64" t="s">
        <v>30</v>
      </c>
      <c r="E62" s="27">
        <v>0</v>
      </c>
      <c r="F62" s="26">
        <v>1794</v>
      </c>
      <c r="G62" s="26">
        <f>E62*F62</f>
        <v>0</v>
      </c>
      <c r="H62" s="8"/>
    </row>
    <row r="63" spans="2:8">
      <c r="B63" s="69" t="s">
        <v>24</v>
      </c>
      <c r="C63" s="135" t="s">
        <v>21</v>
      </c>
      <c r="D63" s="136"/>
      <c r="E63" s="137"/>
      <c r="F63" s="138"/>
      <c r="G63" s="138"/>
      <c r="H63" s="8"/>
    </row>
    <row r="64" spans="2:8">
      <c r="B64" s="63"/>
      <c r="C64" s="126" t="s">
        <v>22</v>
      </c>
      <c r="D64" s="64" t="s">
        <v>2</v>
      </c>
      <c r="E64" s="28">
        <v>0</v>
      </c>
      <c r="F64" s="26">
        <v>25</v>
      </c>
      <c r="G64" s="26">
        <f>E64*F64</f>
        <v>0</v>
      </c>
      <c r="H64" s="8"/>
    </row>
    <row r="65" spans="2:11" ht="12" thickBot="1">
      <c r="B65" s="139"/>
      <c r="C65" s="83" t="s">
        <v>122</v>
      </c>
      <c r="D65" s="84" t="s">
        <v>2</v>
      </c>
      <c r="E65" s="85">
        <v>0</v>
      </c>
      <c r="F65" s="86">
        <v>40</v>
      </c>
      <c r="G65" s="86">
        <f>E65*F65</f>
        <v>0</v>
      </c>
      <c r="H65" s="8"/>
    </row>
    <row r="66" spans="2:11">
      <c r="B66" s="69" t="s">
        <v>26</v>
      </c>
      <c r="C66" s="122" t="s">
        <v>25</v>
      </c>
      <c r="D66" s="46"/>
      <c r="E66" s="47"/>
      <c r="F66" s="48"/>
      <c r="G66" s="48" t="s">
        <v>23</v>
      </c>
      <c r="H66" s="8"/>
    </row>
    <row r="67" spans="2:11" ht="12" thickBot="1">
      <c r="B67" s="63"/>
      <c r="C67" s="126" t="s">
        <v>66</v>
      </c>
      <c r="D67" s="64" t="s">
        <v>2</v>
      </c>
      <c r="E67" s="28">
        <v>0</v>
      </c>
      <c r="F67" s="26">
        <v>250</v>
      </c>
      <c r="G67" s="26">
        <f>E67*F67</f>
        <v>0</v>
      </c>
      <c r="H67" s="8"/>
    </row>
    <row r="68" spans="2:11" ht="12" thickBot="1">
      <c r="B68" s="70"/>
      <c r="C68" s="127" t="s">
        <v>5</v>
      </c>
      <c r="D68" s="71"/>
      <c r="E68" s="72"/>
      <c r="F68" s="73"/>
      <c r="G68" s="73" t="s">
        <v>23</v>
      </c>
      <c r="H68" s="8"/>
    </row>
    <row r="69" spans="2:11">
      <c r="B69" s="69" t="s">
        <v>28</v>
      </c>
      <c r="C69" s="122" t="s">
        <v>27</v>
      </c>
      <c r="D69" s="46"/>
      <c r="E69" s="47"/>
      <c r="F69" s="48"/>
      <c r="G69" s="48"/>
      <c r="H69" s="8"/>
    </row>
    <row r="70" spans="2:11" s="49" customFormat="1" ht="12" thickBot="1">
      <c r="B70" s="63"/>
      <c r="C70" s="126" t="s">
        <v>67</v>
      </c>
      <c r="D70" s="74" t="s">
        <v>2</v>
      </c>
      <c r="E70" s="28">
        <v>0</v>
      </c>
      <c r="F70" s="26">
        <v>5</v>
      </c>
      <c r="G70" s="26">
        <f>E70*F70</f>
        <v>0</v>
      </c>
      <c r="H70" s="52"/>
      <c r="I70" s="53"/>
      <c r="J70" s="53"/>
      <c r="K70" s="53"/>
    </row>
    <row r="71" spans="2:11">
      <c r="B71" s="69" t="s">
        <v>31</v>
      </c>
      <c r="C71" s="122" t="s">
        <v>29</v>
      </c>
      <c r="D71" s="46"/>
      <c r="E71" s="47"/>
      <c r="F71" s="48"/>
      <c r="G71" s="48" t="s">
        <v>23</v>
      </c>
      <c r="H71" s="8"/>
    </row>
    <row r="72" spans="2:11" s="49" customFormat="1">
      <c r="B72" s="23"/>
      <c r="C72" s="35" t="s">
        <v>68</v>
      </c>
      <c r="D72" s="68" t="s">
        <v>30</v>
      </c>
      <c r="E72" s="28">
        <v>0</v>
      </c>
      <c r="F72" s="29">
        <v>6000</v>
      </c>
      <c r="G72" s="29">
        <f t="shared" ref="G72:G77" si="4">E72*F72</f>
        <v>0</v>
      </c>
      <c r="H72" s="52"/>
      <c r="I72" s="53"/>
      <c r="J72" s="53"/>
      <c r="K72" s="53"/>
    </row>
    <row r="73" spans="2:11">
      <c r="B73" s="63"/>
      <c r="C73" s="126" t="s">
        <v>69</v>
      </c>
      <c r="D73" s="68" t="s">
        <v>30</v>
      </c>
      <c r="E73" s="28">
        <v>0</v>
      </c>
      <c r="F73" s="29">
        <v>15000</v>
      </c>
      <c r="G73" s="29">
        <f t="shared" si="4"/>
        <v>0</v>
      </c>
      <c r="H73" s="8"/>
    </row>
    <row r="74" spans="2:11">
      <c r="B74" s="23"/>
      <c r="C74" s="35" t="s">
        <v>70</v>
      </c>
      <c r="D74" s="68" t="s">
        <v>30</v>
      </c>
      <c r="E74" s="28">
        <v>0</v>
      </c>
      <c r="F74" s="29">
        <v>25000</v>
      </c>
      <c r="G74" s="26">
        <f t="shared" si="4"/>
        <v>0</v>
      </c>
      <c r="H74" s="8"/>
    </row>
    <row r="75" spans="2:11" s="49" customFormat="1">
      <c r="B75" s="63"/>
      <c r="C75" s="35" t="s">
        <v>40</v>
      </c>
      <c r="D75" s="68" t="s">
        <v>30</v>
      </c>
      <c r="E75" s="28">
        <v>0</v>
      </c>
      <c r="F75" s="75">
        <v>4300</v>
      </c>
      <c r="G75" s="76">
        <f t="shared" si="4"/>
        <v>0</v>
      </c>
      <c r="H75" s="52"/>
      <c r="I75" s="53"/>
      <c r="J75" s="53"/>
      <c r="K75" s="53"/>
    </row>
    <row r="76" spans="2:11">
      <c r="B76" s="23"/>
      <c r="C76" s="35" t="s">
        <v>71</v>
      </c>
      <c r="D76" s="68" t="s">
        <v>30</v>
      </c>
      <c r="E76" s="28">
        <v>0</v>
      </c>
      <c r="F76" s="75">
        <v>7100</v>
      </c>
      <c r="G76" s="77">
        <f t="shared" si="4"/>
        <v>0</v>
      </c>
      <c r="H76" s="8"/>
    </row>
    <row r="77" spans="2:11" ht="12" thickBot="1">
      <c r="B77" s="63"/>
      <c r="C77" s="35" t="s">
        <v>72</v>
      </c>
      <c r="D77" s="68" t="s">
        <v>30</v>
      </c>
      <c r="E77" s="28">
        <v>0</v>
      </c>
      <c r="F77" s="78">
        <v>10500</v>
      </c>
      <c r="G77" s="79">
        <f t="shared" si="4"/>
        <v>0</v>
      </c>
      <c r="H77" s="8"/>
    </row>
    <row r="78" spans="2:11" s="49" customFormat="1">
      <c r="B78" s="69" t="s">
        <v>33</v>
      </c>
      <c r="C78" s="122" t="s">
        <v>32</v>
      </c>
      <c r="D78" s="46"/>
      <c r="E78" s="47"/>
      <c r="F78" s="48"/>
      <c r="G78" s="48"/>
      <c r="H78" s="52"/>
      <c r="I78" s="53"/>
      <c r="J78" s="53"/>
      <c r="K78" s="53"/>
    </row>
    <row r="79" spans="2:11">
      <c r="B79" s="80"/>
      <c r="C79" s="126" t="s">
        <v>73</v>
      </c>
      <c r="D79" s="64" t="s">
        <v>2</v>
      </c>
      <c r="E79" s="27">
        <v>0</v>
      </c>
      <c r="F79" s="26">
        <v>673</v>
      </c>
      <c r="G79" s="26">
        <f>E79*F79</f>
        <v>0</v>
      </c>
      <c r="H79" s="8"/>
    </row>
    <row r="80" spans="2:11" ht="12" thickBot="1">
      <c r="B80" s="81"/>
      <c r="C80" s="126" t="s">
        <v>74</v>
      </c>
      <c r="D80" s="64" t="s">
        <v>2</v>
      </c>
      <c r="E80" s="27">
        <v>0</v>
      </c>
      <c r="F80" s="26">
        <v>673</v>
      </c>
      <c r="G80" s="26">
        <f>E80*F80</f>
        <v>0</v>
      </c>
      <c r="H80" s="8"/>
    </row>
    <row r="81" spans="2:11" s="49" customFormat="1">
      <c r="B81" s="69" t="s">
        <v>37</v>
      </c>
      <c r="C81" s="122" t="s">
        <v>34</v>
      </c>
      <c r="D81" s="46"/>
      <c r="E81" s="47" t="s">
        <v>23</v>
      </c>
      <c r="F81" s="48"/>
      <c r="G81" s="48"/>
      <c r="H81" s="52"/>
      <c r="I81" s="53"/>
      <c r="J81" s="53"/>
      <c r="K81" s="53"/>
    </row>
    <row r="82" spans="2:11">
      <c r="B82" s="80"/>
      <c r="C82" s="126" t="s">
        <v>75</v>
      </c>
      <c r="D82" s="64" t="s">
        <v>35</v>
      </c>
      <c r="E82" s="140">
        <v>10</v>
      </c>
      <c r="F82" s="26">
        <v>500</v>
      </c>
      <c r="G82" s="26">
        <f t="shared" ref="G82:G87" si="5">E82*F82</f>
        <v>5000</v>
      </c>
      <c r="H82" s="8"/>
    </row>
    <row r="83" spans="2:11">
      <c r="B83" s="80"/>
      <c r="C83" s="126" t="s">
        <v>76</v>
      </c>
      <c r="D83" s="64" t="s">
        <v>35</v>
      </c>
      <c r="E83" s="140">
        <f>E82</f>
        <v>10</v>
      </c>
      <c r="F83" s="26">
        <v>400</v>
      </c>
      <c r="G83" s="26">
        <f t="shared" si="5"/>
        <v>4000</v>
      </c>
      <c r="H83" s="8"/>
    </row>
    <row r="84" spans="2:11">
      <c r="B84" s="80"/>
      <c r="C84" s="126" t="s">
        <v>77</v>
      </c>
      <c r="D84" s="64" t="s">
        <v>35</v>
      </c>
      <c r="E84" s="140">
        <f>E83</f>
        <v>10</v>
      </c>
      <c r="F84" s="26">
        <v>400</v>
      </c>
      <c r="G84" s="26">
        <f t="shared" si="5"/>
        <v>4000</v>
      </c>
      <c r="H84" s="8"/>
    </row>
    <row r="85" spans="2:11" ht="12" thickBot="1">
      <c r="B85" s="82"/>
      <c r="C85" s="83" t="s">
        <v>78</v>
      </c>
      <c r="D85" s="84" t="s">
        <v>36</v>
      </c>
      <c r="E85" s="85">
        <f>32</f>
        <v>32</v>
      </c>
      <c r="F85" s="86">
        <v>35</v>
      </c>
      <c r="G85" s="86">
        <f t="shared" si="5"/>
        <v>1120</v>
      </c>
      <c r="H85" s="8"/>
    </row>
    <row r="86" spans="2:11" ht="12" thickBot="1">
      <c r="B86" s="87" t="s">
        <v>39</v>
      </c>
      <c r="C86" s="128" t="s">
        <v>38</v>
      </c>
      <c r="D86" s="88" t="s">
        <v>30</v>
      </c>
      <c r="E86" s="89">
        <v>0</v>
      </c>
      <c r="F86" s="90">
        <v>15000</v>
      </c>
      <c r="G86" s="90">
        <f t="shared" si="5"/>
        <v>0</v>
      </c>
      <c r="H86" s="8"/>
    </row>
    <row r="87" spans="2:11" s="49" customFormat="1" ht="12" thickBot="1">
      <c r="B87" s="87" t="s">
        <v>81</v>
      </c>
      <c r="C87" s="128" t="s">
        <v>80</v>
      </c>
      <c r="D87" s="88" t="s">
        <v>30</v>
      </c>
      <c r="E87" s="89">
        <v>0</v>
      </c>
      <c r="F87" s="90">
        <v>4000</v>
      </c>
      <c r="G87" s="90">
        <f t="shared" si="5"/>
        <v>0</v>
      </c>
      <c r="H87" s="52" t="s">
        <v>123</v>
      </c>
      <c r="I87" s="53"/>
      <c r="J87" s="53"/>
      <c r="K87" s="53"/>
    </row>
    <row r="88" spans="2:11" s="49" customFormat="1" ht="12" thickBot="1">
      <c r="B88" s="87" t="s">
        <v>81</v>
      </c>
      <c r="C88" s="128" t="s">
        <v>91</v>
      </c>
      <c r="D88" s="88" t="s">
        <v>30</v>
      </c>
      <c r="E88" s="141">
        <v>0</v>
      </c>
      <c r="F88" s="90">
        <v>2000</v>
      </c>
      <c r="G88" s="90">
        <f>E88*F88</f>
        <v>0</v>
      </c>
      <c r="H88" s="52"/>
      <c r="I88" s="53"/>
      <c r="J88" s="53"/>
      <c r="K88" s="53"/>
    </row>
    <row r="89" spans="2:11" s="49" customFormat="1" ht="12" thickBot="1">
      <c r="B89" s="87" t="s">
        <v>82</v>
      </c>
      <c r="C89" s="128" t="s">
        <v>92</v>
      </c>
      <c r="D89" s="88" t="s">
        <v>30</v>
      </c>
      <c r="E89" s="141">
        <v>1</v>
      </c>
      <c r="F89" s="90">
        <v>1000</v>
      </c>
      <c r="G89" s="90">
        <f>E89*F89</f>
        <v>1000</v>
      </c>
      <c r="H89" s="52"/>
      <c r="I89" s="53"/>
      <c r="J89" s="53"/>
      <c r="K89" s="53"/>
    </row>
    <row r="90" spans="2:11">
      <c r="B90" s="91"/>
      <c r="C90" s="129" t="s">
        <v>16</v>
      </c>
      <c r="D90" s="92"/>
      <c r="E90" s="93"/>
      <c r="F90" s="94"/>
      <c r="G90" s="134">
        <f>SUM(G10:G89)</f>
        <v>15120</v>
      </c>
      <c r="H90" s="167"/>
      <c r="J90" s="159"/>
    </row>
    <row r="91" spans="2:11">
      <c r="B91" s="80"/>
      <c r="C91" s="130" t="s">
        <v>125</v>
      </c>
      <c r="D91" s="24"/>
      <c r="E91" s="95"/>
      <c r="F91" s="96"/>
      <c r="G91" s="97">
        <f>14%*G90</f>
        <v>2116.8000000000002</v>
      </c>
      <c r="H91" s="167"/>
    </row>
    <row r="92" spans="2:11" s="98" customFormat="1" ht="12" thickBot="1">
      <c r="B92" s="99"/>
      <c r="C92" s="131" t="s">
        <v>124</v>
      </c>
      <c r="D92" s="100"/>
      <c r="E92" s="101"/>
      <c r="F92" s="102"/>
      <c r="G92" s="103">
        <f>SUM(G90:G91)</f>
        <v>17236.8</v>
      </c>
      <c r="H92" s="167"/>
      <c r="J92" s="105"/>
      <c r="K92" s="105"/>
    </row>
    <row r="93" spans="2:11" s="98" customFormat="1">
      <c r="B93" s="2"/>
      <c r="C93" s="132"/>
      <c r="D93" s="106"/>
      <c r="E93" s="107"/>
      <c r="F93" s="5"/>
      <c r="G93" s="108"/>
      <c r="H93" s="105"/>
      <c r="I93" s="105"/>
      <c r="J93" s="105"/>
      <c r="K93" s="105"/>
    </row>
  </sheetData>
  <mergeCells count="1">
    <mergeCell ref="E7:F7"/>
  </mergeCells>
  <pageMargins left="0.7" right="0.63" top="0.28999999999999998" bottom="0.16" header="0.14000000000000001" footer="0.12"/>
  <pageSetup scale="7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3"/>
  <sheetViews>
    <sheetView showWhiteSpace="0" zoomScale="145" zoomScaleNormal="145" zoomScalePageLayoutView="77" workbookViewId="0">
      <pane ySplit="8" topLeftCell="A59" activePane="bottomLeft" state="frozen"/>
      <selection pane="bottomLeft" activeCell="I86" sqref="I86"/>
    </sheetView>
  </sheetViews>
  <sheetFormatPr defaultRowHeight="11.25"/>
  <cols>
    <col min="1" max="1" width="0.85546875" style="1" customWidth="1"/>
    <col min="2" max="2" width="5.7109375" style="2" bestFit="1" customWidth="1"/>
    <col min="3" max="3" width="56.7109375" style="133" bestFit="1" customWidth="1"/>
    <col min="4" max="4" width="4.85546875" style="1" bestFit="1" customWidth="1"/>
    <col min="5" max="5" width="5.7109375" style="4" bestFit="1" customWidth="1"/>
    <col min="6" max="6" width="9" style="5" customWidth="1"/>
    <col min="7" max="7" width="13.28515625" style="6" customWidth="1"/>
    <col min="8" max="8" width="9.5703125" style="2" bestFit="1" customWidth="1"/>
    <col min="9" max="9" width="14" style="2" customWidth="1"/>
    <col min="10" max="10" width="8.7109375" style="2" bestFit="1" customWidth="1"/>
    <col min="11" max="11" width="6.5703125" style="2" bestFit="1" customWidth="1"/>
    <col min="12" max="256" width="9.140625" style="1"/>
    <col min="257" max="257" width="0.85546875" style="1" customWidth="1"/>
    <col min="258" max="258" width="5.7109375" style="1" bestFit="1" customWidth="1"/>
    <col min="259" max="259" width="56.7109375" style="1" bestFit="1" customWidth="1"/>
    <col min="260" max="260" width="4.85546875" style="1" bestFit="1" customWidth="1"/>
    <col min="261" max="261" width="5.7109375" style="1" bestFit="1" customWidth="1"/>
    <col min="262" max="262" width="9" style="1" customWidth="1"/>
    <col min="263" max="263" width="13.28515625" style="1" customWidth="1"/>
    <col min="264" max="265" width="8.7109375" style="1" bestFit="1" customWidth="1"/>
    <col min="266" max="266" width="4.85546875" style="1" bestFit="1" customWidth="1"/>
    <col min="267" max="267" width="6.5703125" style="1" bestFit="1" customWidth="1"/>
    <col min="268" max="512" width="9.140625" style="1"/>
    <col min="513" max="513" width="0.85546875" style="1" customWidth="1"/>
    <col min="514" max="514" width="5.7109375" style="1" bestFit="1" customWidth="1"/>
    <col min="515" max="515" width="56.7109375" style="1" bestFit="1" customWidth="1"/>
    <col min="516" max="516" width="4.85546875" style="1" bestFit="1" customWidth="1"/>
    <col min="517" max="517" width="5.7109375" style="1" bestFit="1" customWidth="1"/>
    <col min="518" max="518" width="9" style="1" customWidth="1"/>
    <col min="519" max="519" width="13.28515625" style="1" customWidth="1"/>
    <col min="520" max="521" width="8.7109375" style="1" bestFit="1" customWidth="1"/>
    <col min="522" max="522" width="4.85546875" style="1" bestFit="1" customWidth="1"/>
    <col min="523" max="523" width="6.5703125" style="1" bestFit="1" customWidth="1"/>
    <col min="524" max="768" width="9.140625" style="1"/>
    <col min="769" max="769" width="0.85546875" style="1" customWidth="1"/>
    <col min="770" max="770" width="5.7109375" style="1" bestFit="1" customWidth="1"/>
    <col min="771" max="771" width="56.7109375" style="1" bestFit="1" customWidth="1"/>
    <col min="772" max="772" width="4.85546875" style="1" bestFit="1" customWidth="1"/>
    <col min="773" max="773" width="5.7109375" style="1" bestFit="1" customWidth="1"/>
    <col min="774" max="774" width="9" style="1" customWidth="1"/>
    <col min="775" max="775" width="13.28515625" style="1" customWidth="1"/>
    <col min="776" max="777" width="8.7109375" style="1" bestFit="1" customWidth="1"/>
    <col min="778" max="778" width="4.85546875" style="1" bestFit="1" customWidth="1"/>
    <col min="779" max="779" width="6.5703125" style="1" bestFit="1" customWidth="1"/>
    <col min="780" max="1024" width="9.140625" style="1"/>
    <col min="1025" max="1025" width="0.85546875" style="1" customWidth="1"/>
    <col min="1026" max="1026" width="5.7109375" style="1" bestFit="1" customWidth="1"/>
    <col min="1027" max="1027" width="56.7109375" style="1" bestFit="1" customWidth="1"/>
    <col min="1028" max="1028" width="4.85546875" style="1" bestFit="1" customWidth="1"/>
    <col min="1029" max="1029" width="5.7109375" style="1" bestFit="1" customWidth="1"/>
    <col min="1030" max="1030" width="9" style="1" customWidth="1"/>
    <col min="1031" max="1031" width="13.28515625" style="1" customWidth="1"/>
    <col min="1032" max="1033" width="8.7109375" style="1" bestFit="1" customWidth="1"/>
    <col min="1034" max="1034" width="4.85546875" style="1" bestFit="1" customWidth="1"/>
    <col min="1035" max="1035" width="6.5703125" style="1" bestFit="1" customWidth="1"/>
    <col min="1036" max="1280" width="9.140625" style="1"/>
    <col min="1281" max="1281" width="0.85546875" style="1" customWidth="1"/>
    <col min="1282" max="1282" width="5.7109375" style="1" bestFit="1" customWidth="1"/>
    <col min="1283" max="1283" width="56.7109375" style="1" bestFit="1" customWidth="1"/>
    <col min="1284" max="1284" width="4.85546875" style="1" bestFit="1" customWidth="1"/>
    <col min="1285" max="1285" width="5.7109375" style="1" bestFit="1" customWidth="1"/>
    <col min="1286" max="1286" width="9" style="1" customWidth="1"/>
    <col min="1287" max="1287" width="13.28515625" style="1" customWidth="1"/>
    <col min="1288" max="1289" width="8.7109375" style="1" bestFit="1" customWidth="1"/>
    <col min="1290" max="1290" width="4.85546875" style="1" bestFit="1" customWidth="1"/>
    <col min="1291" max="1291" width="6.5703125" style="1" bestFit="1" customWidth="1"/>
    <col min="1292" max="1536" width="9.140625" style="1"/>
    <col min="1537" max="1537" width="0.85546875" style="1" customWidth="1"/>
    <col min="1538" max="1538" width="5.7109375" style="1" bestFit="1" customWidth="1"/>
    <col min="1539" max="1539" width="56.7109375" style="1" bestFit="1" customWidth="1"/>
    <col min="1540" max="1540" width="4.85546875" style="1" bestFit="1" customWidth="1"/>
    <col min="1541" max="1541" width="5.7109375" style="1" bestFit="1" customWidth="1"/>
    <col min="1542" max="1542" width="9" style="1" customWidth="1"/>
    <col min="1543" max="1543" width="13.28515625" style="1" customWidth="1"/>
    <col min="1544" max="1545" width="8.7109375" style="1" bestFit="1" customWidth="1"/>
    <col min="1546" max="1546" width="4.85546875" style="1" bestFit="1" customWidth="1"/>
    <col min="1547" max="1547" width="6.5703125" style="1" bestFit="1" customWidth="1"/>
    <col min="1548" max="1792" width="9.140625" style="1"/>
    <col min="1793" max="1793" width="0.85546875" style="1" customWidth="1"/>
    <col min="1794" max="1794" width="5.7109375" style="1" bestFit="1" customWidth="1"/>
    <col min="1795" max="1795" width="56.7109375" style="1" bestFit="1" customWidth="1"/>
    <col min="1796" max="1796" width="4.85546875" style="1" bestFit="1" customWidth="1"/>
    <col min="1797" max="1797" width="5.7109375" style="1" bestFit="1" customWidth="1"/>
    <col min="1798" max="1798" width="9" style="1" customWidth="1"/>
    <col min="1799" max="1799" width="13.28515625" style="1" customWidth="1"/>
    <col min="1800" max="1801" width="8.7109375" style="1" bestFit="1" customWidth="1"/>
    <col min="1802" max="1802" width="4.85546875" style="1" bestFit="1" customWidth="1"/>
    <col min="1803" max="1803" width="6.5703125" style="1" bestFit="1" customWidth="1"/>
    <col min="1804" max="2048" width="9.140625" style="1"/>
    <col min="2049" max="2049" width="0.85546875" style="1" customWidth="1"/>
    <col min="2050" max="2050" width="5.7109375" style="1" bestFit="1" customWidth="1"/>
    <col min="2051" max="2051" width="56.7109375" style="1" bestFit="1" customWidth="1"/>
    <col min="2052" max="2052" width="4.85546875" style="1" bestFit="1" customWidth="1"/>
    <col min="2053" max="2053" width="5.7109375" style="1" bestFit="1" customWidth="1"/>
    <col min="2054" max="2054" width="9" style="1" customWidth="1"/>
    <col min="2055" max="2055" width="13.28515625" style="1" customWidth="1"/>
    <col min="2056" max="2057" width="8.7109375" style="1" bestFit="1" customWidth="1"/>
    <col min="2058" max="2058" width="4.85546875" style="1" bestFit="1" customWidth="1"/>
    <col min="2059" max="2059" width="6.5703125" style="1" bestFit="1" customWidth="1"/>
    <col min="2060" max="2304" width="9.140625" style="1"/>
    <col min="2305" max="2305" width="0.85546875" style="1" customWidth="1"/>
    <col min="2306" max="2306" width="5.7109375" style="1" bestFit="1" customWidth="1"/>
    <col min="2307" max="2307" width="56.7109375" style="1" bestFit="1" customWidth="1"/>
    <col min="2308" max="2308" width="4.85546875" style="1" bestFit="1" customWidth="1"/>
    <col min="2309" max="2309" width="5.7109375" style="1" bestFit="1" customWidth="1"/>
    <col min="2310" max="2310" width="9" style="1" customWidth="1"/>
    <col min="2311" max="2311" width="13.28515625" style="1" customWidth="1"/>
    <col min="2312" max="2313" width="8.7109375" style="1" bestFit="1" customWidth="1"/>
    <col min="2314" max="2314" width="4.85546875" style="1" bestFit="1" customWidth="1"/>
    <col min="2315" max="2315" width="6.5703125" style="1" bestFit="1" customWidth="1"/>
    <col min="2316" max="2560" width="9.140625" style="1"/>
    <col min="2561" max="2561" width="0.85546875" style="1" customWidth="1"/>
    <col min="2562" max="2562" width="5.7109375" style="1" bestFit="1" customWidth="1"/>
    <col min="2563" max="2563" width="56.7109375" style="1" bestFit="1" customWidth="1"/>
    <col min="2564" max="2564" width="4.85546875" style="1" bestFit="1" customWidth="1"/>
    <col min="2565" max="2565" width="5.7109375" style="1" bestFit="1" customWidth="1"/>
    <col min="2566" max="2566" width="9" style="1" customWidth="1"/>
    <col min="2567" max="2567" width="13.28515625" style="1" customWidth="1"/>
    <col min="2568" max="2569" width="8.7109375" style="1" bestFit="1" customWidth="1"/>
    <col min="2570" max="2570" width="4.85546875" style="1" bestFit="1" customWidth="1"/>
    <col min="2571" max="2571" width="6.5703125" style="1" bestFit="1" customWidth="1"/>
    <col min="2572" max="2816" width="9.140625" style="1"/>
    <col min="2817" max="2817" width="0.85546875" style="1" customWidth="1"/>
    <col min="2818" max="2818" width="5.7109375" style="1" bestFit="1" customWidth="1"/>
    <col min="2819" max="2819" width="56.7109375" style="1" bestFit="1" customWidth="1"/>
    <col min="2820" max="2820" width="4.85546875" style="1" bestFit="1" customWidth="1"/>
    <col min="2821" max="2821" width="5.7109375" style="1" bestFit="1" customWidth="1"/>
    <col min="2822" max="2822" width="9" style="1" customWidth="1"/>
    <col min="2823" max="2823" width="13.28515625" style="1" customWidth="1"/>
    <col min="2824" max="2825" width="8.7109375" style="1" bestFit="1" customWidth="1"/>
    <col min="2826" max="2826" width="4.85546875" style="1" bestFit="1" customWidth="1"/>
    <col min="2827" max="2827" width="6.5703125" style="1" bestFit="1" customWidth="1"/>
    <col min="2828" max="3072" width="9.140625" style="1"/>
    <col min="3073" max="3073" width="0.85546875" style="1" customWidth="1"/>
    <col min="3074" max="3074" width="5.7109375" style="1" bestFit="1" customWidth="1"/>
    <col min="3075" max="3075" width="56.7109375" style="1" bestFit="1" customWidth="1"/>
    <col min="3076" max="3076" width="4.85546875" style="1" bestFit="1" customWidth="1"/>
    <col min="3077" max="3077" width="5.7109375" style="1" bestFit="1" customWidth="1"/>
    <col min="3078" max="3078" width="9" style="1" customWidth="1"/>
    <col min="3079" max="3079" width="13.28515625" style="1" customWidth="1"/>
    <col min="3080" max="3081" width="8.7109375" style="1" bestFit="1" customWidth="1"/>
    <col min="3082" max="3082" width="4.85546875" style="1" bestFit="1" customWidth="1"/>
    <col min="3083" max="3083" width="6.5703125" style="1" bestFit="1" customWidth="1"/>
    <col min="3084" max="3328" width="9.140625" style="1"/>
    <col min="3329" max="3329" width="0.85546875" style="1" customWidth="1"/>
    <col min="3330" max="3330" width="5.7109375" style="1" bestFit="1" customWidth="1"/>
    <col min="3331" max="3331" width="56.7109375" style="1" bestFit="1" customWidth="1"/>
    <col min="3332" max="3332" width="4.85546875" style="1" bestFit="1" customWidth="1"/>
    <col min="3333" max="3333" width="5.7109375" style="1" bestFit="1" customWidth="1"/>
    <col min="3334" max="3334" width="9" style="1" customWidth="1"/>
    <col min="3335" max="3335" width="13.28515625" style="1" customWidth="1"/>
    <col min="3336" max="3337" width="8.7109375" style="1" bestFit="1" customWidth="1"/>
    <col min="3338" max="3338" width="4.85546875" style="1" bestFit="1" customWidth="1"/>
    <col min="3339" max="3339" width="6.5703125" style="1" bestFit="1" customWidth="1"/>
    <col min="3340" max="3584" width="9.140625" style="1"/>
    <col min="3585" max="3585" width="0.85546875" style="1" customWidth="1"/>
    <col min="3586" max="3586" width="5.7109375" style="1" bestFit="1" customWidth="1"/>
    <col min="3587" max="3587" width="56.7109375" style="1" bestFit="1" customWidth="1"/>
    <col min="3588" max="3588" width="4.85546875" style="1" bestFit="1" customWidth="1"/>
    <col min="3589" max="3589" width="5.7109375" style="1" bestFit="1" customWidth="1"/>
    <col min="3590" max="3590" width="9" style="1" customWidth="1"/>
    <col min="3591" max="3591" width="13.28515625" style="1" customWidth="1"/>
    <col min="3592" max="3593" width="8.7109375" style="1" bestFit="1" customWidth="1"/>
    <col min="3594" max="3594" width="4.85546875" style="1" bestFit="1" customWidth="1"/>
    <col min="3595" max="3595" width="6.5703125" style="1" bestFit="1" customWidth="1"/>
    <col min="3596" max="3840" width="9.140625" style="1"/>
    <col min="3841" max="3841" width="0.85546875" style="1" customWidth="1"/>
    <col min="3842" max="3842" width="5.7109375" style="1" bestFit="1" customWidth="1"/>
    <col min="3843" max="3843" width="56.7109375" style="1" bestFit="1" customWidth="1"/>
    <col min="3844" max="3844" width="4.85546875" style="1" bestFit="1" customWidth="1"/>
    <col min="3845" max="3845" width="5.7109375" style="1" bestFit="1" customWidth="1"/>
    <col min="3846" max="3846" width="9" style="1" customWidth="1"/>
    <col min="3847" max="3847" width="13.28515625" style="1" customWidth="1"/>
    <col min="3848" max="3849" width="8.7109375" style="1" bestFit="1" customWidth="1"/>
    <col min="3850" max="3850" width="4.85546875" style="1" bestFit="1" customWidth="1"/>
    <col min="3851" max="3851" width="6.5703125" style="1" bestFit="1" customWidth="1"/>
    <col min="3852" max="4096" width="9.140625" style="1"/>
    <col min="4097" max="4097" width="0.85546875" style="1" customWidth="1"/>
    <col min="4098" max="4098" width="5.7109375" style="1" bestFit="1" customWidth="1"/>
    <col min="4099" max="4099" width="56.7109375" style="1" bestFit="1" customWidth="1"/>
    <col min="4100" max="4100" width="4.85546875" style="1" bestFit="1" customWidth="1"/>
    <col min="4101" max="4101" width="5.7109375" style="1" bestFit="1" customWidth="1"/>
    <col min="4102" max="4102" width="9" style="1" customWidth="1"/>
    <col min="4103" max="4103" width="13.28515625" style="1" customWidth="1"/>
    <col min="4104" max="4105" width="8.7109375" style="1" bestFit="1" customWidth="1"/>
    <col min="4106" max="4106" width="4.85546875" style="1" bestFit="1" customWidth="1"/>
    <col min="4107" max="4107" width="6.5703125" style="1" bestFit="1" customWidth="1"/>
    <col min="4108" max="4352" width="9.140625" style="1"/>
    <col min="4353" max="4353" width="0.85546875" style="1" customWidth="1"/>
    <col min="4354" max="4354" width="5.7109375" style="1" bestFit="1" customWidth="1"/>
    <col min="4355" max="4355" width="56.7109375" style="1" bestFit="1" customWidth="1"/>
    <col min="4356" max="4356" width="4.85546875" style="1" bestFit="1" customWidth="1"/>
    <col min="4357" max="4357" width="5.7109375" style="1" bestFit="1" customWidth="1"/>
    <col min="4358" max="4358" width="9" style="1" customWidth="1"/>
    <col min="4359" max="4359" width="13.28515625" style="1" customWidth="1"/>
    <col min="4360" max="4361" width="8.7109375" style="1" bestFit="1" customWidth="1"/>
    <col min="4362" max="4362" width="4.85546875" style="1" bestFit="1" customWidth="1"/>
    <col min="4363" max="4363" width="6.5703125" style="1" bestFit="1" customWidth="1"/>
    <col min="4364" max="4608" width="9.140625" style="1"/>
    <col min="4609" max="4609" width="0.85546875" style="1" customWidth="1"/>
    <col min="4610" max="4610" width="5.7109375" style="1" bestFit="1" customWidth="1"/>
    <col min="4611" max="4611" width="56.7109375" style="1" bestFit="1" customWidth="1"/>
    <col min="4612" max="4612" width="4.85546875" style="1" bestFit="1" customWidth="1"/>
    <col min="4613" max="4613" width="5.7109375" style="1" bestFit="1" customWidth="1"/>
    <col min="4614" max="4614" width="9" style="1" customWidth="1"/>
    <col min="4615" max="4615" width="13.28515625" style="1" customWidth="1"/>
    <col min="4616" max="4617" width="8.7109375" style="1" bestFit="1" customWidth="1"/>
    <col min="4618" max="4618" width="4.85546875" style="1" bestFit="1" customWidth="1"/>
    <col min="4619" max="4619" width="6.5703125" style="1" bestFit="1" customWidth="1"/>
    <col min="4620" max="4864" width="9.140625" style="1"/>
    <col min="4865" max="4865" width="0.85546875" style="1" customWidth="1"/>
    <col min="4866" max="4866" width="5.7109375" style="1" bestFit="1" customWidth="1"/>
    <col min="4867" max="4867" width="56.7109375" style="1" bestFit="1" customWidth="1"/>
    <col min="4868" max="4868" width="4.85546875" style="1" bestFit="1" customWidth="1"/>
    <col min="4869" max="4869" width="5.7109375" style="1" bestFit="1" customWidth="1"/>
    <col min="4870" max="4870" width="9" style="1" customWidth="1"/>
    <col min="4871" max="4871" width="13.28515625" style="1" customWidth="1"/>
    <col min="4872" max="4873" width="8.7109375" style="1" bestFit="1" customWidth="1"/>
    <col min="4874" max="4874" width="4.85546875" style="1" bestFit="1" customWidth="1"/>
    <col min="4875" max="4875" width="6.5703125" style="1" bestFit="1" customWidth="1"/>
    <col min="4876" max="5120" width="9.140625" style="1"/>
    <col min="5121" max="5121" width="0.85546875" style="1" customWidth="1"/>
    <col min="5122" max="5122" width="5.7109375" style="1" bestFit="1" customWidth="1"/>
    <col min="5123" max="5123" width="56.7109375" style="1" bestFit="1" customWidth="1"/>
    <col min="5124" max="5124" width="4.85546875" style="1" bestFit="1" customWidth="1"/>
    <col min="5125" max="5125" width="5.7109375" style="1" bestFit="1" customWidth="1"/>
    <col min="5126" max="5126" width="9" style="1" customWidth="1"/>
    <col min="5127" max="5127" width="13.28515625" style="1" customWidth="1"/>
    <col min="5128" max="5129" width="8.7109375" style="1" bestFit="1" customWidth="1"/>
    <col min="5130" max="5130" width="4.85546875" style="1" bestFit="1" customWidth="1"/>
    <col min="5131" max="5131" width="6.5703125" style="1" bestFit="1" customWidth="1"/>
    <col min="5132" max="5376" width="9.140625" style="1"/>
    <col min="5377" max="5377" width="0.85546875" style="1" customWidth="1"/>
    <col min="5378" max="5378" width="5.7109375" style="1" bestFit="1" customWidth="1"/>
    <col min="5379" max="5379" width="56.7109375" style="1" bestFit="1" customWidth="1"/>
    <col min="5380" max="5380" width="4.85546875" style="1" bestFit="1" customWidth="1"/>
    <col min="5381" max="5381" width="5.7109375" style="1" bestFit="1" customWidth="1"/>
    <col min="5382" max="5382" width="9" style="1" customWidth="1"/>
    <col min="5383" max="5383" width="13.28515625" style="1" customWidth="1"/>
    <col min="5384" max="5385" width="8.7109375" style="1" bestFit="1" customWidth="1"/>
    <col min="5386" max="5386" width="4.85546875" style="1" bestFit="1" customWidth="1"/>
    <col min="5387" max="5387" width="6.5703125" style="1" bestFit="1" customWidth="1"/>
    <col min="5388" max="5632" width="9.140625" style="1"/>
    <col min="5633" max="5633" width="0.85546875" style="1" customWidth="1"/>
    <col min="5634" max="5634" width="5.7109375" style="1" bestFit="1" customWidth="1"/>
    <col min="5635" max="5635" width="56.7109375" style="1" bestFit="1" customWidth="1"/>
    <col min="5636" max="5636" width="4.85546875" style="1" bestFit="1" customWidth="1"/>
    <col min="5637" max="5637" width="5.7109375" style="1" bestFit="1" customWidth="1"/>
    <col min="5638" max="5638" width="9" style="1" customWidth="1"/>
    <col min="5639" max="5639" width="13.28515625" style="1" customWidth="1"/>
    <col min="5640" max="5641" width="8.7109375" style="1" bestFit="1" customWidth="1"/>
    <col min="5642" max="5642" width="4.85546875" style="1" bestFit="1" customWidth="1"/>
    <col min="5643" max="5643" width="6.5703125" style="1" bestFit="1" customWidth="1"/>
    <col min="5644" max="5888" width="9.140625" style="1"/>
    <col min="5889" max="5889" width="0.85546875" style="1" customWidth="1"/>
    <col min="5890" max="5890" width="5.7109375" style="1" bestFit="1" customWidth="1"/>
    <col min="5891" max="5891" width="56.7109375" style="1" bestFit="1" customWidth="1"/>
    <col min="5892" max="5892" width="4.85546875" style="1" bestFit="1" customWidth="1"/>
    <col min="5893" max="5893" width="5.7109375" style="1" bestFit="1" customWidth="1"/>
    <col min="5894" max="5894" width="9" style="1" customWidth="1"/>
    <col min="5895" max="5895" width="13.28515625" style="1" customWidth="1"/>
    <col min="5896" max="5897" width="8.7109375" style="1" bestFit="1" customWidth="1"/>
    <col min="5898" max="5898" width="4.85546875" style="1" bestFit="1" customWidth="1"/>
    <col min="5899" max="5899" width="6.5703125" style="1" bestFit="1" customWidth="1"/>
    <col min="5900" max="6144" width="9.140625" style="1"/>
    <col min="6145" max="6145" width="0.85546875" style="1" customWidth="1"/>
    <col min="6146" max="6146" width="5.7109375" style="1" bestFit="1" customWidth="1"/>
    <col min="6147" max="6147" width="56.7109375" style="1" bestFit="1" customWidth="1"/>
    <col min="6148" max="6148" width="4.85546875" style="1" bestFit="1" customWidth="1"/>
    <col min="6149" max="6149" width="5.7109375" style="1" bestFit="1" customWidth="1"/>
    <col min="6150" max="6150" width="9" style="1" customWidth="1"/>
    <col min="6151" max="6151" width="13.28515625" style="1" customWidth="1"/>
    <col min="6152" max="6153" width="8.7109375" style="1" bestFit="1" customWidth="1"/>
    <col min="6154" max="6154" width="4.85546875" style="1" bestFit="1" customWidth="1"/>
    <col min="6155" max="6155" width="6.5703125" style="1" bestFit="1" customWidth="1"/>
    <col min="6156" max="6400" width="9.140625" style="1"/>
    <col min="6401" max="6401" width="0.85546875" style="1" customWidth="1"/>
    <col min="6402" max="6402" width="5.7109375" style="1" bestFit="1" customWidth="1"/>
    <col min="6403" max="6403" width="56.7109375" style="1" bestFit="1" customWidth="1"/>
    <col min="6404" max="6404" width="4.85546875" style="1" bestFit="1" customWidth="1"/>
    <col min="6405" max="6405" width="5.7109375" style="1" bestFit="1" customWidth="1"/>
    <col min="6406" max="6406" width="9" style="1" customWidth="1"/>
    <col min="6407" max="6407" width="13.28515625" style="1" customWidth="1"/>
    <col min="6408" max="6409" width="8.7109375" style="1" bestFit="1" customWidth="1"/>
    <col min="6410" max="6410" width="4.85546875" style="1" bestFit="1" customWidth="1"/>
    <col min="6411" max="6411" width="6.5703125" style="1" bestFit="1" customWidth="1"/>
    <col min="6412" max="6656" width="9.140625" style="1"/>
    <col min="6657" max="6657" width="0.85546875" style="1" customWidth="1"/>
    <col min="6658" max="6658" width="5.7109375" style="1" bestFit="1" customWidth="1"/>
    <col min="6659" max="6659" width="56.7109375" style="1" bestFit="1" customWidth="1"/>
    <col min="6660" max="6660" width="4.85546875" style="1" bestFit="1" customWidth="1"/>
    <col min="6661" max="6661" width="5.7109375" style="1" bestFit="1" customWidth="1"/>
    <col min="6662" max="6662" width="9" style="1" customWidth="1"/>
    <col min="6663" max="6663" width="13.28515625" style="1" customWidth="1"/>
    <col min="6664" max="6665" width="8.7109375" style="1" bestFit="1" customWidth="1"/>
    <col min="6666" max="6666" width="4.85546875" style="1" bestFit="1" customWidth="1"/>
    <col min="6667" max="6667" width="6.5703125" style="1" bestFit="1" customWidth="1"/>
    <col min="6668" max="6912" width="9.140625" style="1"/>
    <col min="6913" max="6913" width="0.85546875" style="1" customWidth="1"/>
    <col min="6914" max="6914" width="5.7109375" style="1" bestFit="1" customWidth="1"/>
    <col min="6915" max="6915" width="56.7109375" style="1" bestFit="1" customWidth="1"/>
    <col min="6916" max="6916" width="4.85546875" style="1" bestFit="1" customWidth="1"/>
    <col min="6917" max="6917" width="5.7109375" style="1" bestFit="1" customWidth="1"/>
    <col min="6918" max="6918" width="9" style="1" customWidth="1"/>
    <col min="6919" max="6919" width="13.28515625" style="1" customWidth="1"/>
    <col min="6920" max="6921" width="8.7109375" style="1" bestFit="1" customWidth="1"/>
    <col min="6922" max="6922" width="4.85546875" style="1" bestFit="1" customWidth="1"/>
    <col min="6923" max="6923" width="6.5703125" style="1" bestFit="1" customWidth="1"/>
    <col min="6924" max="7168" width="9.140625" style="1"/>
    <col min="7169" max="7169" width="0.85546875" style="1" customWidth="1"/>
    <col min="7170" max="7170" width="5.7109375" style="1" bestFit="1" customWidth="1"/>
    <col min="7171" max="7171" width="56.7109375" style="1" bestFit="1" customWidth="1"/>
    <col min="7172" max="7172" width="4.85546875" style="1" bestFit="1" customWidth="1"/>
    <col min="7173" max="7173" width="5.7109375" style="1" bestFit="1" customWidth="1"/>
    <col min="7174" max="7174" width="9" style="1" customWidth="1"/>
    <col min="7175" max="7175" width="13.28515625" style="1" customWidth="1"/>
    <col min="7176" max="7177" width="8.7109375" style="1" bestFit="1" customWidth="1"/>
    <col min="7178" max="7178" width="4.85546875" style="1" bestFit="1" customWidth="1"/>
    <col min="7179" max="7179" width="6.5703125" style="1" bestFit="1" customWidth="1"/>
    <col min="7180" max="7424" width="9.140625" style="1"/>
    <col min="7425" max="7425" width="0.85546875" style="1" customWidth="1"/>
    <col min="7426" max="7426" width="5.7109375" style="1" bestFit="1" customWidth="1"/>
    <col min="7427" max="7427" width="56.7109375" style="1" bestFit="1" customWidth="1"/>
    <col min="7428" max="7428" width="4.85546875" style="1" bestFit="1" customWidth="1"/>
    <col min="7429" max="7429" width="5.7109375" style="1" bestFit="1" customWidth="1"/>
    <col min="7430" max="7430" width="9" style="1" customWidth="1"/>
    <col min="7431" max="7431" width="13.28515625" style="1" customWidth="1"/>
    <col min="7432" max="7433" width="8.7109375" style="1" bestFit="1" customWidth="1"/>
    <col min="7434" max="7434" width="4.85546875" style="1" bestFit="1" customWidth="1"/>
    <col min="7435" max="7435" width="6.5703125" style="1" bestFit="1" customWidth="1"/>
    <col min="7436" max="7680" width="9.140625" style="1"/>
    <col min="7681" max="7681" width="0.85546875" style="1" customWidth="1"/>
    <col min="7682" max="7682" width="5.7109375" style="1" bestFit="1" customWidth="1"/>
    <col min="7683" max="7683" width="56.7109375" style="1" bestFit="1" customWidth="1"/>
    <col min="7684" max="7684" width="4.85546875" style="1" bestFit="1" customWidth="1"/>
    <col min="7685" max="7685" width="5.7109375" style="1" bestFit="1" customWidth="1"/>
    <col min="7686" max="7686" width="9" style="1" customWidth="1"/>
    <col min="7687" max="7687" width="13.28515625" style="1" customWidth="1"/>
    <col min="7688" max="7689" width="8.7109375" style="1" bestFit="1" customWidth="1"/>
    <col min="7690" max="7690" width="4.85546875" style="1" bestFit="1" customWidth="1"/>
    <col min="7691" max="7691" width="6.5703125" style="1" bestFit="1" customWidth="1"/>
    <col min="7692" max="7936" width="9.140625" style="1"/>
    <col min="7937" max="7937" width="0.85546875" style="1" customWidth="1"/>
    <col min="7938" max="7938" width="5.7109375" style="1" bestFit="1" customWidth="1"/>
    <col min="7939" max="7939" width="56.7109375" style="1" bestFit="1" customWidth="1"/>
    <col min="7940" max="7940" width="4.85546875" style="1" bestFit="1" customWidth="1"/>
    <col min="7941" max="7941" width="5.7109375" style="1" bestFit="1" customWidth="1"/>
    <col min="7942" max="7942" width="9" style="1" customWidth="1"/>
    <col min="7943" max="7943" width="13.28515625" style="1" customWidth="1"/>
    <col min="7944" max="7945" width="8.7109375" style="1" bestFit="1" customWidth="1"/>
    <col min="7946" max="7946" width="4.85546875" style="1" bestFit="1" customWidth="1"/>
    <col min="7947" max="7947" width="6.5703125" style="1" bestFit="1" customWidth="1"/>
    <col min="7948" max="8192" width="9.140625" style="1"/>
    <col min="8193" max="8193" width="0.85546875" style="1" customWidth="1"/>
    <col min="8194" max="8194" width="5.7109375" style="1" bestFit="1" customWidth="1"/>
    <col min="8195" max="8195" width="56.7109375" style="1" bestFit="1" customWidth="1"/>
    <col min="8196" max="8196" width="4.85546875" style="1" bestFit="1" customWidth="1"/>
    <col min="8197" max="8197" width="5.7109375" style="1" bestFit="1" customWidth="1"/>
    <col min="8198" max="8198" width="9" style="1" customWidth="1"/>
    <col min="8199" max="8199" width="13.28515625" style="1" customWidth="1"/>
    <col min="8200" max="8201" width="8.7109375" style="1" bestFit="1" customWidth="1"/>
    <col min="8202" max="8202" width="4.85546875" style="1" bestFit="1" customWidth="1"/>
    <col min="8203" max="8203" width="6.5703125" style="1" bestFit="1" customWidth="1"/>
    <col min="8204" max="8448" width="9.140625" style="1"/>
    <col min="8449" max="8449" width="0.85546875" style="1" customWidth="1"/>
    <col min="8450" max="8450" width="5.7109375" style="1" bestFit="1" customWidth="1"/>
    <col min="8451" max="8451" width="56.7109375" style="1" bestFit="1" customWidth="1"/>
    <col min="8452" max="8452" width="4.85546875" style="1" bestFit="1" customWidth="1"/>
    <col min="8453" max="8453" width="5.7109375" style="1" bestFit="1" customWidth="1"/>
    <col min="8454" max="8454" width="9" style="1" customWidth="1"/>
    <col min="8455" max="8455" width="13.28515625" style="1" customWidth="1"/>
    <col min="8456" max="8457" width="8.7109375" style="1" bestFit="1" customWidth="1"/>
    <col min="8458" max="8458" width="4.85546875" style="1" bestFit="1" customWidth="1"/>
    <col min="8459" max="8459" width="6.5703125" style="1" bestFit="1" customWidth="1"/>
    <col min="8460" max="8704" width="9.140625" style="1"/>
    <col min="8705" max="8705" width="0.85546875" style="1" customWidth="1"/>
    <col min="8706" max="8706" width="5.7109375" style="1" bestFit="1" customWidth="1"/>
    <col min="8707" max="8707" width="56.7109375" style="1" bestFit="1" customWidth="1"/>
    <col min="8708" max="8708" width="4.85546875" style="1" bestFit="1" customWidth="1"/>
    <col min="8709" max="8709" width="5.7109375" style="1" bestFit="1" customWidth="1"/>
    <col min="8710" max="8710" width="9" style="1" customWidth="1"/>
    <col min="8711" max="8711" width="13.28515625" style="1" customWidth="1"/>
    <col min="8712" max="8713" width="8.7109375" style="1" bestFit="1" customWidth="1"/>
    <col min="8714" max="8714" width="4.85546875" style="1" bestFit="1" customWidth="1"/>
    <col min="8715" max="8715" width="6.5703125" style="1" bestFit="1" customWidth="1"/>
    <col min="8716" max="8960" width="9.140625" style="1"/>
    <col min="8961" max="8961" width="0.85546875" style="1" customWidth="1"/>
    <col min="8962" max="8962" width="5.7109375" style="1" bestFit="1" customWidth="1"/>
    <col min="8963" max="8963" width="56.7109375" style="1" bestFit="1" customWidth="1"/>
    <col min="8964" max="8964" width="4.85546875" style="1" bestFit="1" customWidth="1"/>
    <col min="8965" max="8965" width="5.7109375" style="1" bestFit="1" customWidth="1"/>
    <col min="8966" max="8966" width="9" style="1" customWidth="1"/>
    <col min="8967" max="8967" width="13.28515625" style="1" customWidth="1"/>
    <col min="8968" max="8969" width="8.7109375" style="1" bestFit="1" customWidth="1"/>
    <col min="8970" max="8970" width="4.85546875" style="1" bestFit="1" customWidth="1"/>
    <col min="8971" max="8971" width="6.5703125" style="1" bestFit="1" customWidth="1"/>
    <col min="8972" max="9216" width="9.140625" style="1"/>
    <col min="9217" max="9217" width="0.85546875" style="1" customWidth="1"/>
    <col min="9218" max="9218" width="5.7109375" style="1" bestFit="1" customWidth="1"/>
    <col min="9219" max="9219" width="56.7109375" style="1" bestFit="1" customWidth="1"/>
    <col min="9220" max="9220" width="4.85546875" style="1" bestFit="1" customWidth="1"/>
    <col min="9221" max="9221" width="5.7109375" style="1" bestFit="1" customWidth="1"/>
    <col min="9222" max="9222" width="9" style="1" customWidth="1"/>
    <col min="9223" max="9223" width="13.28515625" style="1" customWidth="1"/>
    <col min="9224" max="9225" width="8.7109375" style="1" bestFit="1" customWidth="1"/>
    <col min="9226" max="9226" width="4.85546875" style="1" bestFit="1" customWidth="1"/>
    <col min="9227" max="9227" width="6.5703125" style="1" bestFit="1" customWidth="1"/>
    <col min="9228" max="9472" width="9.140625" style="1"/>
    <col min="9473" max="9473" width="0.85546875" style="1" customWidth="1"/>
    <col min="9474" max="9474" width="5.7109375" style="1" bestFit="1" customWidth="1"/>
    <col min="9475" max="9475" width="56.7109375" style="1" bestFit="1" customWidth="1"/>
    <col min="9476" max="9476" width="4.85546875" style="1" bestFit="1" customWidth="1"/>
    <col min="9477" max="9477" width="5.7109375" style="1" bestFit="1" customWidth="1"/>
    <col min="9478" max="9478" width="9" style="1" customWidth="1"/>
    <col min="9479" max="9479" width="13.28515625" style="1" customWidth="1"/>
    <col min="9480" max="9481" width="8.7109375" style="1" bestFit="1" customWidth="1"/>
    <col min="9482" max="9482" width="4.85546875" style="1" bestFit="1" customWidth="1"/>
    <col min="9483" max="9483" width="6.5703125" style="1" bestFit="1" customWidth="1"/>
    <col min="9484" max="9728" width="9.140625" style="1"/>
    <col min="9729" max="9729" width="0.85546875" style="1" customWidth="1"/>
    <col min="9730" max="9730" width="5.7109375" style="1" bestFit="1" customWidth="1"/>
    <col min="9731" max="9731" width="56.7109375" style="1" bestFit="1" customWidth="1"/>
    <col min="9732" max="9732" width="4.85546875" style="1" bestFit="1" customWidth="1"/>
    <col min="9733" max="9733" width="5.7109375" style="1" bestFit="1" customWidth="1"/>
    <col min="9734" max="9734" width="9" style="1" customWidth="1"/>
    <col min="9735" max="9735" width="13.28515625" style="1" customWidth="1"/>
    <col min="9736" max="9737" width="8.7109375" style="1" bestFit="1" customWidth="1"/>
    <col min="9738" max="9738" width="4.85546875" style="1" bestFit="1" customWidth="1"/>
    <col min="9739" max="9739" width="6.5703125" style="1" bestFit="1" customWidth="1"/>
    <col min="9740" max="9984" width="9.140625" style="1"/>
    <col min="9985" max="9985" width="0.85546875" style="1" customWidth="1"/>
    <col min="9986" max="9986" width="5.7109375" style="1" bestFit="1" customWidth="1"/>
    <col min="9987" max="9987" width="56.7109375" style="1" bestFit="1" customWidth="1"/>
    <col min="9988" max="9988" width="4.85546875" style="1" bestFit="1" customWidth="1"/>
    <col min="9989" max="9989" width="5.7109375" style="1" bestFit="1" customWidth="1"/>
    <col min="9990" max="9990" width="9" style="1" customWidth="1"/>
    <col min="9991" max="9991" width="13.28515625" style="1" customWidth="1"/>
    <col min="9992" max="9993" width="8.7109375" style="1" bestFit="1" customWidth="1"/>
    <col min="9994" max="9994" width="4.85546875" style="1" bestFit="1" customWidth="1"/>
    <col min="9995" max="9995" width="6.5703125" style="1" bestFit="1" customWidth="1"/>
    <col min="9996" max="10240" width="9.140625" style="1"/>
    <col min="10241" max="10241" width="0.85546875" style="1" customWidth="1"/>
    <col min="10242" max="10242" width="5.7109375" style="1" bestFit="1" customWidth="1"/>
    <col min="10243" max="10243" width="56.7109375" style="1" bestFit="1" customWidth="1"/>
    <col min="10244" max="10244" width="4.85546875" style="1" bestFit="1" customWidth="1"/>
    <col min="10245" max="10245" width="5.7109375" style="1" bestFit="1" customWidth="1"/>
    <col min="10246" max="10246" width="9" style="1" customWidth="1"/>
    <col min="10247" max="10247" width="13.28515625" style="1" customWidth="1"/>
    <col min="10248" max="10249" width="8.7109375" style="1" bestFit="1" customWidth="1"/>
    <col min="10250" max="10250" width="4.85546875" style="1" bestFit="1" customWidth="1"/>
    <col min="10251" max="10251" width="6.5703125" style="1" bestFit="1" customWidth="1"/>
    <col min="10252" max="10496" width="9.140625" style="1"/>
    <col min="10497" max="10497" width="0.85546875" style="1" customWidth="1"/>
    <col min="10498" max="10498" width="5.7109375" style="1" bestFit="1" customWidth="1"/>
    <col min="10499" max="10499" width="56.7109375" style="1" bestFit="1" customWidth="1"/>
    <col min="10500" max="10500" width="4.85546875" style="1" bestFit="1" customWidth="1"/>
    <col min="10501" max="10501" width="5.7109375" style="1" bestFit="1" customWidth="1"/>
    <col min="10502" max="10502" width="9" style="1" customWidth="1"/>
    <col min="10503" max="10503" width="13.28515625" style="1" customWidth="1"/>
    <col min="10504" max="10505" width="8.7109375" style="1" bestFit="1" customWidth="1"/>
    <col min="10506" max="10506" width="4.85546875" style="1" bestFit="1" customWidth="1"/>
    <col min="10507" max="10507" width="6.5703125" style="1" bestFit="1" customWidth="1"/>
    <col min="10508" max="10752" width="9.140625" style="1"/>
    <col min="10753" max="10753" width="0.85546875" style="1" customWidth="1"/>
    <col min="10754" max="10754" width="5.7109375" style="1" bestFit="1" customWidth="1"/>
    <col min="10755" max="10755" width="56.7109375" style="1" bestFit="1" customWidth="1"/>
    <col min="10756" max="10756" width="4.85546875" style="1" bestFit="1" customWidth="1"/>
    <col min="10757" max="10757" width="5.7109375" style="1" bestFit="1" customWidth="1"/>
    <col min="10758" max="10758" width="9" style="1" customWidth="1"/>
    <col min="10759" max="10759" width="13.28515625" style="1" customWidth="1"/>
    <col min="10760" max="10761" width="8.7109375" style="1" bestFit="1" customWidth="1"/>
    <col min="10762" max="10762" width="4.85546875" style="1" bestFit="1" customWidth="1"/>
    <col min="10763" max="10763" width="6.5703125" style="1" bestFit="1" customWidth="1"/>
    <col min="10764" max="11008" width="9.140625" style="1"/>
    <col min="11009" max="11009" width="0.85546875" style="1" customWidth="1"/>
    <col min="11010" max="11010" width="5.7109375" style="1" bestFit="1" customWidth="1"/>
    <col min="11011" max="11011" width="56.7109375" style="1" bestFit="1" customWidth="1"/>
    <col min="11012" max="11012" width="4.85546875" style="1" bestFit="1" customWidth="1"/>
    <col min="11013" max="11013" width="5.7109375" style="1" bestFit="1" customWidth="1"/>
    <col min="11014" max="11014" width="9" style="1" customWidth="1"/>
    <col min="11015" max="11015" width="13.28515625" style="1" customWidth="1"/>
    <col min="11016" max="11017" width="8.7109375" style="1" bestFit="1" customWidth="1"/>
    <col min="11018" max="11018" width="4.85546875" style="1" bestFit="1" customWidth="1"/>
    <col min="11019" max="11019" width="6.5703125" style="1" bestFit="1" customWidth="1"/>
    <col min="11020" max="11264" width="9.140625" style="1"/>
    <col min="11265" max="11265" width="0.85546875" style="1" customWidth="1"/>
    <col min="11266" max="11266" width="5.7109375" style="1" bestFit="1" customWidth="1"/>
    <col min="11267" max="11267" width="56.7109375" style="1" bestFit="1" customWidth="1"/>
    <col min="11268" max="11268" width="4.85546875" style="1" bestFit="1" customWidth="1"/>
    <col min="11269" max="11269" width="5.7109375" style="1" bestFit="1" customWidth="1"/>
    <col min="11270" max="11270" width="9" style="1" customWidth="1"/>
    <col min="11271" max="11271" width="13.28515625" style="1" customWidth="1"/>
    <col min="11272" max="11273" width="8.7109375" style="1" bestFit="1" customWidth="1"/>
    <col min="11274" max="11274" width="4.85546875" style="1" bestFit="1" customWidth="1"/>
    <col min="11275" max="11275" width="6.5703125" style="1" bestFit="1" customWidth="1"/>
    <col min="11276" max="11520" width="9.140625" style="1"/>
    <col min="11521" max="11521" width="0.85546875" style="1" customWidth="1"/>
    <col min="11522" max="11522" width="5.7109375" style="1" bestFit="1" customWidth="1"/>
    <col min="11523" max="11523" width="56.7109375" style="1" bestFit="1" customWidth="1"/>
    <col min="11524" max="11524" width="4.85546875" style="1" bestFit="1" customWidth="1"/>
    <col min="11525" max="11525" width="5.7109375" style="1" bestFit="1" customWidth="1"/>
    <col min="11526" max="11526" width="9" style="1" customWidth="1"/>
    <col min="11527" max="11527" width="13.28515625" style="1" customWidth="1"/>
    <col min="11528" max="11529" width="8.7109375" style="1" bestFit="1" customWidth="1"/>
    <col min="11530" max="11530" width="4.85546875" style="1" bestFit="1" customWidth="1"/>
    <col min="11531" max="11531" width="6.5703125" style="1" bestFit="1" customWidth="1"/>
    <col min="11532" max="11776" width="9.140625" style="1"/>
    <col min="11777" max="11777" width="0.85546875" style="1" customWidth="1"/>
    <col min="11778" max="11778" width="5.7109375" style="1" bestFit="1" customWidth="1"/>
    <col min="11779" max="11779" width="56.7109375" style="1" bestFit="1" customWidth="1"/>
    <col min="11780" max="11780" width="4.85546875" style="1" bestFit="1" customWidth="1"/>
    <col min="11781" max="11781" width="5.7109375" style="1" bestFit="1" customWidth="1"/>
    <col min="11782" max="11782" width="9" style="1" customWidth="1"/>
    <col min="11783" max="11783" width="13.28515625" style="1" customWidth="1"/>
    <col min="11784" max="11785" width="8.7109375" style="1" bestFit="1" customWidth="1"/>
    <col min="11786" max="11786" width="4.85546875" style="1" bestFit="1" customWidth="1"/>
    <col min="11787" max="11787" width="6.5703125" style="1" bestFit="1" customWidth="1"/>
    <col min="11788" max="12032" width="9.140625" style="1"/>
    <col min="12033" max="12033" width="0.85546875" style="1" customWidth="1"/>
    <col min="12034" max="12034" width="5.7109375" style="1" bestFit="1" customWidth="1"/>
    <col min="12035" max="12035" width="56.7109375" style="1" bestFit="1" customWidth="1"/>
    <col min="12036" max="12036" width="4.85546875" style="1" bestFit="1" customWidth="1"/>
    <col min="12037" max="12037" width="5.7109375" style="1" bestFit="1" customWidth="1"/>
    <col min="12038" max="12038" width="9" style="1" customWidth="1"/>
    <col min="12039" max="12039" width="13.28515625" style="1" customWidth="1"/>
    <col min="12040" max="12041" width="8.7109375" style="1" bestFit="1" customWidth="1"/>
    <col min="12042" max="12042" width="4.85546875" style="1" bestFit="1" customWidth="1"/>
    <col min="12043" max="12043" width="6.5703125" style="1" bestFit="1" customWidth="1"/>
    <col min="12044" max="12288" width="9.140625" style="1"/>
    <col min="12289" max="12289" width="0.85546875" style="1" customWidth="1"/>
    <col min="12290" max="12290" width="5.7109375" style="1" bestFit="1" customWidth="1"/>
    <col min="12291" max="12291" width="56.7109375" style="1" bestFit="1" customWidth="1"/>
    <col min="12292" max="12292" width="4.85546875" style="1" bestFit="1" customWidth="1"/>
    <col min="12293" max="12293" width="5.7109375" style="1" bestFit="1" customWidth="1"/>
    <col min="12294" max="12294" width="9" style="1" customWidth="1"/>
    <col min="12295" max="12295" width="13.28515625" style="1" customWidth="1"/>
    <col min="12296" max="12297" width="8.7109375" style="1" bestFit="1" customWidth="1"/>
    <col min="12298" max="12298" width="4.85546875" style="1" bestFit="1" customWidth="1"/>
    <col min="12299" max="12299" width="6.5703125" style="1" bestFit="1" customWidth="1"/>
    <col min="12300" max="12544" width="9.140625" style="1"/>
    <col min="12545" max="12545" width="0.85546875" style="1" customWidth="1"/>
    <col min="12546" max="12546" width="5.7109375" style="1" bestFit="1" customWidth="1"/>
    <col min="12547" max="12547" width="56.7109375" style="1" bestFit="1" customWidth="1"/>
    <col min="12548" max="12548" width="4.85546875" style="1" bestFit="1" customWidth="1"/>
    <col min="12549" max="12549" width="5.7109375" style="1" bestFit="1" customWidth="1"/>
    <col min="12550" max="12550" width="9" style="1" customWidth="1"/>
    <col min="12551" max="12551" width="13.28515625" style="1" customWidth="1"/>
    <col min="12552" max="12553" width="8.7109375" style="1" bestFit="1" customWidth="1"/>
    <col min="12554" max="12554" width="4.85546875" style="1" bestFit="1" customWidth="1"/>
    <col min="12555" max="12555" width="6.5703125" style="1" bestFit="1" customWidth="1"/>
    <col min="12556" max="12800" width="9.140625" style="1"/>
    <col min="12801" max="12801" width="0.85546875" style="1" customWidth="1"/>
    <col min="12802" max="12802" width="5.7109375" style="1" bestFit="1" customWidth="1"/>
    <col min="12803" max="12803" width="56.7109375" style="1" bestFit="1" customWidth="1"/>
    <col min="12804" max="12804" width="4.85546875" style="1" bestFit="1" customWidth="1"/>
    <col min="12805" max="12805" width="5.7109375" style="1" bestFit="1" customWidth="1"/>
    <col min="12806" max="12806" width="9" style="1" customWidth="1"/>
    <col min="12807" max="12807" width="13.28515625" style="1" customWidth="1"/>
    <col min="12808" max="12809" width="8.7109375" style="1" bestFit="1" customWidth="1"/>
    <col min="12810" max="12810" width="4.85546875" style="1" bestFit="1" customWidth="1"/>
    <col min="12811" max="12811" width="6.5703125" style="1" bestFit="1" customWidth="1"/>
    <col min="12812" max="13056" width="9.140625" style="1"/>
    <col min="13057" max="13057" width="0.85546875" style="1" customWidth="1"/>
    <col min="13058" max="13058" width="5.7109375" style="1" bestFit="1" customWidth="1"/>
    <col min="13059" max="13059" width="56.7109375" style="1" bestFit="1" customWidth="1"/>
    <col min="13060" max="13060" width="4.85546875" style="1" bestFit="1" customWidth="1"/>
    <col min="13061" max="13061" width="5.7109375" style="1" bestFit="1" customWidth="1"/>
    <col min="13062" max="13062" width="9" style="1" customWidth="1"/>
    <col min="13063" max="13063" width="13.28515625" style="1" customWidth="1"/>
    <col min="13064" max="13065" width="8.7109375" style="1" bestFit="1" customWidth="1"/>
    <col min="13066" max="13066" width="4.85546875" style="1" bestFit="1" customWidth="1"/>
    <col min="13067" max="13067" width="6.5703125" style="1" bestFit="1" customWidth="1"/>
    <col min="13068" max="13312" width="9.140625" style="1"/>
    <col min="13313" max="13313" width="0.85546875" style="1" customWidth="1"/>
    <col min="13314" max="13314" width="5.7109375" style="1" bestFit="1" customWidth="1"/>
    <col min="13315" max="13315" width="56.7109375" style="1" bestFit="1" customWidth="1"/>
    <col min="13316" max="13316" width="4.85546875" style="1" bestFit="1" customWidth="1"/>
    <col min="13317" max="13317" width="5.7109375" style="1" bestFit="1" customWidth="1"/>
    <col min="13318" max="13318" width="9" style="1" customWidth="1"/>
    <col min="13319" max="13319" width="13.28515625" style="1" customWidth="1"/>
    <col min="13320" max="13321" width="8.7109375" style="1" bestFit="1" customWidth="1"/>
    <col min="13322" max="13322" width="4.85546875" style="1" bestFit="1" customWidth="1"/>
    <col min="13323" max="13323" width="6.5703125" style="1" bestFit="1" customWidth="1"/>
    <col min="13324" max="13568" width="9.140625" style="1"/>
    <col min="13569" max="13569" width="0.85546875" style="1" customWidth="1"/>
    <col min="13570" max="13570" width="5.7109375" style="1" bestFit="1" customWidth="1"/>
    <col min="13571" max="13571" width="56.7109375" style="1" bestFit="1" customWidth="1"/>
    <col min="13572" max="13572" width="4.85546875" style="1" bestFit="1" customWidth="1"/>
    <col min="13573" max="13573" width="5.7109375" style="1" bestFit="1" customWidth="1"/>
    <col min="13574" max="13574" width="9" style="1" customWidth="1"/>
    <col min="13575" max="13575" width="13.28515625" style="1" customWidth="1"/>
    <col min="13576" max="13577" width="8.7109375" style="1" bestFit="1" customWidth="1"/>
    <col min="13578" max="13578" width="4.85546875" style="1" bestFit="1" customWidth="1"/>
    <col min="13579" max="13579" width="6.5703125" style="1" bestFit="1" customWidth="1"/>
    <col min="13580" max="13824" width="9.140625" style="1"/>
    <col min="13825" max="13825" width="0.85546875" style="1" customWidth="1"/>
    <col min="13826" max="13826" width="5.7109375" style="1" bestFit="1" customWidth="1"/>
    <col min="13827" max="13827" width="56.7109375" style="1" bestFit="1" customWidth="1"/>
    <col min="13828" max="13828" width="4.85546875" style="1" bestFit="1" customWidth="1"/>
    <col min="13829" max="13829" width="5.7109375" style="1" bestFit="1" customWidth="1"/>
    <col min="13830" max="13830" width="9" style="1" customWidth="1"/>
    <col min="13831" max="13831" width="13.28515625" style="1" customWidth="1"/>
    <col min="13832" max="13833" width="8.7109375" style="1" bestFit="1" customWidth="1"/>
    <col min="13834" max="13834" width="4.85546875" style="1" bestFit="1" customWidth="1"/>
    <col min="13835" max="13835" width="6.5703125" style="1" bestFit="1" customWidth="1"/>
    <col min="13836" max="14080" width="9.140625" style="1"/>
    <col min="14081" max="14081" width="0.85546875" style="1" customWidth="1"/>
    <col min="14082" max="14082" width="5.7109375" style="1" bestFit="1" customWidth="1"/>
    <col min="14083" max="14083" width="56.7109375" style="1" bestFit="1" customWidth="1"/>
    <col min="14084" max="14084" width="4.85546875" style="1" bestFit="1" customWidth="1"/>
    <col min="14085" max="14085" width="5.7109375" style="1" bestFit="1" customWidth="1"/>
    <col min="14086" max="14086" width="9" style="1" customWidth="1"/>
    <col min="14087" max="14087" width="13.28515625" style="1" customWidth="1"/>
    <col min="14088" max="14089" width="8.7109375" style="1" bestFit="1" customWidth="1"/>
    <col min="14090" max="14090" width="4.85546875" style="1" bestFit="1" customWidth="1"/>
    <col min="14091" max="14091" width="6.5703125" style="1" bestFit="1" customWidth="1"/>
    <col min="14092" max="14336" width="9.140625" style="1"/>
    <col min="14337" max="14337" width="0.85546875" style="1" customWidth="1"/>
    <col min="14338" max="14338" width="5.7109375" style="1" bestFit="1" customWidth="1"/>
    <col min="14339" max="14339" width="56.7109375" style="1" bestFit="1" customWidth="1"/>
    <col min="14340" max="14340" width="4.85546875" style="1" bestFit="1" customWidth="1"/>
    <col min="14341" max="14341" width="5.7109375" style="1" bestFit="1" customWidth="1"/>
    <col min="14342" max="14342" width="9" style="1" customWidth="1"/>
    <col min="14343" max="14343" width="13.28515625" style="1" customWidth="1"/>
    <col min="14344" max="14345" width="8.7109375" style="1" bestFit="1" customWidth="1"/>
    <col min="14346" max="14346" width="4.85546875" style="1" bestFit="1" customWidth="1"/>
    <col min="14347" max="14347" width="6.5703125" style="1" bestFit="1" customWidth="1"/>
    <col min="14348" max="14592" width="9.140625" style="1"/>
    <col min="14593" max="14593" width="0.85546875" style="1" customWidth="1"/>
    <col min="14594" max="14594" width="5.7109375" style="1" bestFit="1" customWidth="1"/>
    <col min="14595" max="14595" width="56.7109375" style="1" bestFit="1" customWidth="1"/>
    <col min="14596" max="14596" width="4.85546875" style="1" bestFit="1" customWidth="1"/>
    <col min="14597" max="14597" width="5.7109375" style="1" bestFit="1" customWidth="1"/>
    <col min="14598" max="14598" width="9" style="1" customWidth="1"/>
    <col min="14599" max="14599" width="13.28515625" style="1" customWidth="1"/>
    <col min="14600" max="14601" width="8.7109375" style="1" bestFit="1" customWidth="1"/>
    <col min="14602" max="14602" width="4.85546875" style="1" bestFit="1" customWidth="1"/>
    <col min="14603" max="14603" width="6.5703125" style="1" bestFit="1" customWidth="1"/>
    <col min="14604" max="14848" width="9.140625" style="1"/>
    <col min="14849" max="14849" width="0.85546875" style="1" customWidth="1"/>
    <col min="14850" max="14850" width="5.7109375" style="1" bestFit="1" customWidth="1"/>
    <col min="14851" max="14851" width="56.7109375" style="1" bestFit="1" customWidth="1"/>
    <col min="14852" max="14852" width="4.85546875" style="1" bestFit="1" customWidth="1"/>
    <col min="14853" max="14853" width="5.7109375" style="1" bestFit="1" customWidth="1"/>
    <col min="14854" max="14854" width="9" style="1" customWidth="1"/>
    <col min="14855" max="14855" width="13.28515625" style="1" customWidth="1"/>
    <col min="14856" max="14857" width="8.7109375" style="1" bestFit="1" customWidth="1"/>
    <col min="14858" max="14858" width="4.85546875" style="1" bestFit="1" customWidth="1"/>
    <col min="14859" max="14859" width="6.5703125" style="1" bestFit="1" customWidth="1"/>
    <col min="14860" max="15104" width="9.140625" style="1"/>
    <col min="15105" max="15105" width="0.85546875" style="1" customWidth="1"/>
    <col min="15106" max="15106" width="5.7109375" style="1" bestFit="1" customWidth="1"/>
    <col min="15107" max="15107" width="56.7109375" style="1" bestFit="1" customWidth="1"/>
    <col min="15108" max="15108" width="4.85546875" style="1" bestFit="1" customWidth="1"/>
    <col min="15109" max="15109" width="5.7109375" style="1" bestFit="1" customWidth="1"/>
    <col min="15110" max="15110" width="9" style="1" customWidth="1"/>
    <col min="15111" max="15111" width="13.28515625" style="1" customWidth="1"/>
    <col min="15112" max="15113" width="8.7109375" style="1" bestFit="1" customWidth="1"/>
    <col min="15114" max="15114" width="4.85546875" style="1" bestFit="1" customWidth="1"/>
    <col min="15115" max="15115" width="6.5703125" style="1" bestFit="1" customWidth="1"/>
    <col min="15116" max="15360" width="9.140625" style="1"/>
    <col min="15361" max="15361" width="0.85546875" style="1" customWidth="1"/>
    <col min="15362" max="15362" width="5.7109375" style="1" bestFit="1" customWidth="1"/>
    <col min="15363" max="15363" width="56.7109375" style="1" bestFit="1" customWidth="1"/>
    <col min="15364" max="15364" width="4.85546875" style="1" bestFit="1" customWidth="1"/>
    <col min="15365" max="15365" width="5.7109375" style="1" bestFit="1" customWidth="1"/>
    <col min="15366" max="15366" width="9" style="1" customWidth="1"/>
    <col min="15367" max="15367" width="13.28515625" style="1" customWidth="1"/>
    <col min="15368" max="15369" width="8.7109375" style="1" bestFit="1" customWidth="1"/>
    <col min="15370" max="15370" width="4.85546875" style="1" bestFit="1" customWidth="1"/>
    <col min="15371" max="15371" width="6.5703125" style="1" bestFit="1" customWidth="1"/>
    <col min="15372" max="15616" width="9.140625" style="1"/>
    <col min="15617" max="15617" width="0.85546875" style="1" customWidth="1"/>
    <col min="15618" max="15618" width="5.7109375" style="1" bestFit="1" customWidth="1"/>
    <col min="15619" max="15619" width="56.7109375" style="1" bestFit="1" customWidth="1"/>
    <col min="15620" max="15620" width="4.85546875" style="1" bestFit="1" customWidth="1"/>
    <col min="15621" max="15621" width="5.7109375" style="1" bestFit="1" customWidth="1"/>
    <col min="15622" max="15622" width="9" style="1" customWidth="1"/>
    <col min="15623" max="15623" width="13.28515625" style="1" customWidth="1"/>
    <col min="15624" max="15625" width="8.7109375" style="1" bestFit="1" customWidth="1"/>
    <col min="15626" max="15626" width="4.85546875" style="1" bestFit="1" customWidth="1"/>
    <col min="15627" max="15627" width="6.5703125" style="1" bestFit="1" customWidth="1"/>
    <col min="15628" max="15872" width="9.140625" style="1"/>
    <col min="15873" max="15873" width="0.85546875" style="1" customWidth="1"/>
    <col min="15874" max="15874" width="5.7109375" style="1" bestFit="1" customWidth="1"/>
    <col min="15875" max="15875" width="56.7109375" style="1" bestFit="1" customWidth="1"/>
    <col min="15876" max="15876" width="4.85546875" style="1" bestFit="1" customWidth="1"/>
    <col min="15877" max="15877" width="5.7109375" style="1" bestFit="1" customWidth="1"/>
    <col min="15878" max="15878" width="9" style="1" customWidth="1"/>
    <col min="15879" max="15879" width="13.28515625" style="1" customWidth="1"/>
    <col min="15880" max="15881" width="8.7109375" style="1" bestFit="1" customWidth="1"/>
    <col min="15882" max="15882" width="4.85546875" style="1" bestFit="1" customWidth="1"/>
    <col min="15883" max="15883" width="6.5703125" style="1" bestFit="1" customWidth="1"/>
    <col min="15884" max="16128" width="9.140625" style="1"/>
    <col min="16129" max="16129" width="0.85546875" style="1" customWidth="1"/>
    <col min="16130" max="16130" width="5.7109375" style="1" bestFit="1" customWidth="1"/>
    <col min="16131" max="16131" width="56.7109375" style="1" bestFit="1" customWidth="1"/>
    <col min="16132" max="16132" width="4.85546875" style="1" bestFit="1" customWidth="1"/>
    <col min="16133" max="16133" width="5.7109375" style="1" bestFit="1" customWidth="1"/>
    <col min="16134" max="16134" width="9" style="1" customWidth="1"/>
    <col min="16135" max="16135" width="13.28515625" style="1" customWidth="1"/>
    <col min="16136" max="16137" width="8.7109375" style="1" bestFit="1" customWidth="1"/>
    <col min="16138" max="16138" width="4.85546875" style="1" bestFit="1" customWidth="1"/>
    <col min="16139" max="16139" width="6.5703125" style="1" bestFit="1" customWidth="1"/>
    <col min="16140" max="16384" width="9.140625" style="1"/>
  </cols>
  <sheetData>
    <row r="2" spans="2:11" ht="16.5" thickBot="1">
      <c r="C2" s="3"/>
    </row>
    <row r="3" spans="2:11" ht="15.75">
      <c r="B3" s="109"/>
      <c r="C3" s="110"/>
      <c r="D3" s="111"/>
      <c r="E3" s="112"/>
      <c r="F3" s="113"/>
      <c r="G3" s="114"/>
    </row>
    <row r="4" spans="2:11">
      <c r="B4" s="115"/>
      <c r="C4" s="158" t="s">
        <v>132</v>
      </c>
      <c r="D4" s="116"/>
      <c r="E4" s="117"/>
      <c r="F4" s="118"/>
      <c r="G4" s="119"/>
    </row>
    <row r="5" spans="2:11">
      <c r="B5" s="115"/>
      <c r="C5" s="158"/>
      <c r="D5" s="116"/>
      <c r="E5" s="117"/>
      <c r="F5" s="118"/>
      <c r="G5" s="119"/>
    </row>
    <row r="6" spans="2:11" ht="12" thickBot="1">
      <c r="B6" s="120"/>
      <c r="C6" s="9"/>
      <c r="D6" s="9"/>
      <c r="E6" s="10"/>
      <c r="F6" s="156" t="s">
        <v>128</v>
      </c>
      <c r="G6" s="161" t="s">
        <v>130</v>
      </c>
      <c r="H6" s="161"/>
      <c r="I6" s="161"/>
    </row>
    <row r="7" spans="2:11" ht="12" thickBot="1">
      <c r="B7" s="11"/>
      <c r="C7" s="12"/>
      <c r="D7" s="12" t="s">
        <v>95</v>
      </c>
      <c r="E7" s="169"/>
      <c r="F7" s="170"/>
      <c r="G7" s="160"/>
      <c r="H7" s="8"/>
    </row>
    <row r="8" spans="2:11" s="14" customFormat="1" ht="12" thickBot="1">
      <c r="B8" s="15" t="s">
        <v>44</v>
      </c>
      <c r="C8" s="15" t="s">
        <v>41</v>
      </c>
      <c r="D8" s="15" t="s">
        <v>42</v>
      </c>
      <c r="E8" s="15" t="s">
        <v>43</v>
      </c>
      <c r="F8" s="16" t="s">
        <v>96</v>
      </c>
      <c r="G8" s="17" t="s">
        <v>97</v>
      </c>
      <c r="H8" s="8"/>
      <c r="I8" s="18"/>
      <c r="J8" s="18"/>
      <c r="K8" s="18"/>
    </row>
    <row r="9" spans="2:11">
      <c r="B9" s="19" t="s">
        <v>0</v>
      </c>
      <c r="C9" s="121" t="s">
        <v>1</v>
      </c>
      <c r="D9" s="20"/>
      <c r="E9" s="20"/>
      <c r="F9" s="21"/>
      <c r="G9" s="22"/>
      <c r="H9" s="8"/>
    </row>
    <row r="10" spans="2:11">
      <c r="B10" s="23"/>
      <c r="C10" s="35" t="s">
        <v>50</v>
      </c>
      <c r="D10" s="24" t="s">
        <v>30</v>
      </c>
      <c r="E10" s="25">
        <v>0</v>
      </c>
      <c r="F10" s="26">
        <v>1500</v>
      </c>
      <c r="G10" s="26">
        <f>E10*F10</f>
        <v>0</v>
      </c>
      <c r="H10" s="8"/>
    </row>
    <row r="11" spans="2:11">
      <c r="B11" s="23"/>
      <c r="C11" s="35" t="s">
        <v>51</v>
      </c>
      <c r="D11" s="24" t="s">
        <v>30</v>
      </c>
      <c r="E11" s="27">
        <v>0</v>
      </c>
      <c r="F11" s="26">
        <v>12000</v>
      </c>
      <c r="G11" s="26">
        <f t="shared" ref="G11:G29" si="0">E11*F11</f>
        <v>0</v>
      </c>
      <c r="H11" s="8"/>
    </row>
    <row r="12" spans="2:11">
      <c r="B12" s="23"/>
      <c r="C12" s="35" t="s">
        <v>52</v>
      </c>
      <c r="D12" s="24" t="s">
        <v>2</v>
      </c>
      <c r="E12" s="27">
        <v>0</v>
      </c>
      <c r="F12" s="26">
        <v>90</v>
      </c>
      <c r="G12" s="26">
        <f t="shared" si="0"/>
        <v>0</v>
      </c>
      <c r="H12" s="8"/>
    </row>
    <row r="13" spans="2:11">
      <c r="B13" s="23"/>
      <c r="C13" s="35" t="s">
        <v>53</v>
      </c>
      <c r="D13" s="24" t="s">
        <v>2</v>
      </c>
      <c r="E13" s="27">
        <v>0</v>
      </c>
      <c r="F13" s="26">
        <v>180</v>
      </c>
      <c r="G13" s="26">
        <f t="shared" si="0"/>
        <v>0</v>
      </c>
      <c r="H13" s="8"/>
    </row>
    <row r="14" spans="2:11">
      <c r="B14" s="23"/>
      <c r="C14" s="35" t="s">
        <v>54</v>
      </c>
      <c r="D14" s="24" t="s">
        <v>2</v>
      </c>
      <c r="E14" s="27">
        <v>0</v>
      </c>
      <c r="F14" s="26">
        <v>360</v>
      </c>
      <c r="G14" s="26">
        <f t="shared" si="0"/>
        <v>0</v>
      </c>
      <c r="H14" s="8"/>
    </row>
    <row r="15" spans="2:11">
      <c r="B15" s="23"/>
      <c r="C15" s="35" t="s">
        <v>3</v>
      </c>
      <c r="D15" s="24" t="s">
        <v>2</v>
      </c>
      <c r="E15" s="27">
        <v>0</v>
      </c>
      <c r="F15" s="26">
        <v>54</v>
      </c>
      <c r="G15" s="26">
        <f t="shared" si="0"/>
        <v>0</v>
      </c>
      <c r="H15" s="8"/>
    </row>
    <row r="16" spans="2:11">
      <c r="B16" s="23"/>
      <c r="C16" s="35" t="s">
        <v>4</v>
      </c>
      <c r="D16" s="24" t="s">
        <v>2</v>
      </c>
      <c r="E16" s="28">
        <v>0</v>
      </c>
      <c r="F16" s="29">
        <v>6.2</v>
      </c>
      <c r="G16" s="26">
        <f t="shared" si="0"/>
        <v>0</v>
      </c>
      <c r="H16" s="8"/>
    </row>
    <row r="17" spans="1:9">
      <c r="B17" s="23"/>
      <c r="C17" s="35" t="s">
        <v>55</v>
      </c>
      <c r="D17" s="24" t="s">
        <v>30</v>
      </c>
      <c r="E17" s="30">
        <v>0</v>
      </c>
      <c r="F17" s="31">
        <v>1140</v>
      </c>
      <c r="G17" s="26">
        <f t="shared" si="0"/>
        <v>0</v>
      </c>
      <c r="H17" s="8"/>
    </row>
    <row r="18" spans="1:9">
      <c r="B18" s="23"/>
      <c r="C18" s="35" t="s">
        <v>56</v>
      </c>
      <c r="D18" s="28" t="s">
        <v>30</v>
      </c>
      <c r="E18" s="28">
        <v>0</v>
      </c>
      <c r="F18" s="32">
        <v>1800</v>
      </c>
      <c r="G18" s="26">
        <f t="shared" si="0"/>
        <v>0</v>
      </c>
      <c r="H18" s="8"/>
    </row>
    <row r="19" spans="1:9">
      <c r="B19" s="23"/>
      <c r="C19" s="35" t="s">
        <v>98</v>
      </c>
      <c r="D19" s="24" t="s">
        <v>30</v>
      </c>
      <c r="E19" s="28">
        <v>0</v>
      </c>
      <c r="F19" s="29">
        <v>8000</v>
      </c>
      <c r="G19" s="26">
        <f t="shared" si="0"/>
        <v>0</v>
      </c>
      <c r="H19" s="7"/>
      <c r="I19" s="33"/>
    </row>
    <row r="20" spans="1:9">
      <c r="B20" s="23"/>
      <c r="C20" s="35" t="s">
        <v>99</v>
      </c>
      <c r="D20" s="24" t="s">
        <v>30</v>
      </c>
      <c r="E20" s="28">
        <v>0</v>
      </c>
      <c r="F20" s="29">
        <v>12000</v>
      </c>
      <c r="G20" s="26">
        <f t="shared" si="0"/>
        <v>0</v>
      </c>
      <c r="H20" s="7"/>
      <c r="I20" s="33"/>
    </row>
    <row r="21" spans="1:9">
      <c r="B21" s="23"/>
      <c r="C21" s="35" t="s">
        <v>100</v>
      </c>
      <c r="D21" s="24" t="s">
        <v>30</v>
      </c>
      <c r="E21" s="28">
        <v>0</v>
      </c>
      <c r="F21" s="29">
        <v>16000</v>
      </c>
      <c r="G21" s="26">
        <f>E21*F21</f>
        <v>0</v>
      </c>
      <c r="H21" s="7"/>
      <c r="I21" s="33"/>
    </row>
    <row r="22" spans="1:9">
      <c r="B22" s="23"/>
      <c r="C22" s="35" t="s">
        <v>101</v>
      </c>
      <c r="D22" s="24" t="s">
        <v>30</v>
      </c>
      <c r="E22" s="28">
        <v>0</v>
      </c>
      <c r="F22" s="29">
        <v>3000</v>
      </c>
      <c r="G22" s="26">
        <f t="shared" si="0"/>
        <v>0</v>
      </c>
      <c r="H22" s="7"/>
      <c r="I22" s="33"/>
    </row>
    <row r="23" spans="1:9">
      <c r="B23" s="23"/>
      <c r="C23" s="35" t="s">
        <v>102</v>
      </c>
      <c r="D23" s="24" t="s">
        <v>103</v>
      </c>
      <c r="E23" s="28">
        <v>0</v>
      </c>
      <c r="F23" s="29">
        <v>25000</v>
      </c>
      <c r="G23" s="26">
        <f>E23*F23</f>
        <v>0</v>
      </c>
      <c r="H23" s="7"/>
      <c r="I23" s="33"/>
    </row>
    <row r="24" spans="1:9">
      <c r="B24" s="23"/>
      <c r="C24" s="35" t="s">
        <v>104</v>
      </c>
      <c r="D24" s="24" t="s">
        <v>30</v>
      </c>
      <c r="E24" s="28">
        <v>0</v>
      </c>
      <c r="F24" s="29">
        <v>405.3</v>
      </c>
      <c r="G24" s="26">
        <f t="shared" si="0"/>
        <v>0</v>
      </c>
      <c r="H24" s="8"/>
    </row>
    <row r="25" spans="1:9">
      <c r="B25" s="23"/>
      <c r="C25" s="35" t="s">
        <v>105</v>
      </c>
      <c r="D25" s="24" t="s">
        <v>30</v>
      </c>
      <c r="E25" s="28">
        <v>0</v>
      </c>
      <c r="F25" s="29">
        <v>758.6</v>
      </c>
      <c r="G25" s="26">
        <f t="shared" si="0"/>
        <v>0</v>
      </c>
      <c r="H25" s="8"/>
    </row>
    <row r="26" spans="1:9">
      <c r="B26" s="23"/>
      <c r="C26" s="35" t="s">
        <v>106</v>
      </c>
      <c r="D26" s="24" t="s">
        <v>30</v>
      </c>
      <c r="E26" s="28">
        <v>0</v>
      </c>
      <c r="F26" s="29">
        <v>798</v>
      </c>
      <c r="G26" s="26">
        <f t="shared" si="0"/>
        <v>0</v>
      </c>
      <c r="H26" s="8"/>
    </row>
    <row r="27" spans="1:9">
      <c r="B27" s="23"/>
      <c r="C27" s="35" t="s">
        <v>107</v>
      </c>
      <c r="D27" s="24" t="s">
        <v>108</v>
      </c>
      <c r="E27" s="28">
        <v>0</v>
      </c>
      <c r="F27" s="29">
        <v>400.7</v>
      </c>
      <c r="G27" s="26">
        <f t="shared" si="0"/>
        <v>0</v>
      </c>
      <c r="H27" s="8"/>
    </row>
    <row r="28" spans="1:9">
      <c r="B28" s="23"/>
      <c r="C28" s="35" t="s">
        <v>109</v>
      </c>
      <c r="D28" s="24" t="s">
        <v>30</v>
      </c>
      <c r="E28" s="28">
        <v>0</v>
      </c>
      <c r="F28" s="29">
        <v>3300</v>
      </c>
      <c r="G28" s="26">
        <f t="shared" si="0"/>
        <v>0</v>
      </c>
      <c r="H28" s="8"/>
    </row>
    <row r="29" spans="1:9" ht="12" thickBot="1">
      <c r="B29" s="34"/>
      <c r="C29" s="35" t="s">
        <v>110</v>
      </c>
      <c r="D29" s="36" t="s">
        <v>108</v>
      </c>
      <c r="E29" s="28">
        <v>0</v>
      </c>
      <c r="F29" s="37">
        <v>5500</v>
      </c>
      <c r="G29" s="38">
        <f t="shared" si="0"/>
        <v>0</v>
      </c>
      <c r="H29" s="8"/>
    </row>
    <row r="30" spans="1:9" s="2" customFormat="1">
      <c r="A30" s="1"/>
      <c r="B30" s="19" t="s">
        <v>6</v>
      </c>
      <c r="C30" s="39" t="s">
        <v>7</v>
      </c>
      <c r="D30" s="40"/>
      <c r="E30" s="41"/>
      <c r="F30" s="42"/>
      <c r="G30" s="42"/>
      <c r="H30" s="8"/>
    </row>
    <row r="31" spans="1:9" s="2" customFormat="1">
      <c r="A31" s="1"/>
      <c r="B31" s="23"/>
      <c r="C31" s="35" t="s">
        <v>49</v>
      </c>
      <c r="D31" s="24" t="s">
        <v>10</v>
      </c>
      <c r="E31" s="140">
        <v>0</v>
      </c>
      <c r="F31" s="43">
        <v>6500</v>
      </c>
      <c r="G31" s="43">
        <f t="shared" ref="G31:G36" si="1">E31*F31</f>
        <v>0</v>
      </c>
      <c r="H31" s="8"/>
    </row>
    <row r="32" spans="1:9" s="2" customFormat="1">
      <c r="A32" s="1"/>
      <c r="B32" s="23"/>
      <c r="C32" s="35" t="s">
        <v>48</v>
      </c>
      <c r="D32" s="44" t="s">
        <v>8</v>
      </c>
      <c r="E32" s="140">
        <v>0</v>
      </c>
      <c r="F32" s="29">
        <v>5800</v>
      </c>
      <c r="G32" s="43">
        <f t="shared" si="1"/>
        <v>0</v>
      </c>
      <c r="H32" s="8"/>
    </row>
    <row r="33" spans="1:11" s="2" customFormat="1">
      <c r="A33" s="1"/>
      <c r="B33" s="23"/>
      <c r="C33" s="35" t="s">
        <v>47</v>
      </c>
      <c r="D33" s="44" t="s">
        <v>2</v>
      </c>
      <c r="E33" s="28">
        <v>0</v>
      </c>
      <c r="F33" s="29">
        <v>70</v>
      </c>
      <c r="G33" s="43">
        <f t="shared" si="1"/>
        <v>0</v>
      </c>
      <c r="H33" s="8"/>
    </row>
    <row r="34" spans="1:11" s="2" customFormat="1">
      <c r="A34" s="1"/>
      <c r="B34" s="23"/>
      <c r="C34" s="35" t="s">
        <v>9</v>
      </c>
      <c r="D34" s="44" t="s">
        <v>2</v>
      </c>
      <c r="E34" s="28">
        <v>0</v>
      </c>
      <c r="F34" s="29">
        <v>17.5</v>
      </c>
      <c r="G34" s="43">
        <f t="shared" si="1"/>
        <v>0</v>
      </c>
      <c r="H34" s="8"/>
    </row>
    <row r="35" spans="1:11" s="2" customFormat="1">
      <c r="A35" s="1"/>
      <c r="B35" s="23"/>
      <c r="C35" s="35" t="s">
        <v>45</v>
      </c>
      <c r="D35" s="24" t="s">
        <v>8</v>
      </c>
      <c r="E35" s="140">
        <v>0</v>
      </c>
      <c r="F35" s="29">
        <v>5500</v>
      </c>
      <c r="G35" s="43">
        <f t="shared" si="1"/>
        <v>0</v>
      </c>
      <c r="H35" s="8"/>
    </row>
    <row r="36" spans="1:11" s="2" customFormat="1">
      <c r="A36" s="1"/>
      <c r="B36" s="23"/>
      <c r="C36" s="35" t="s">
        <v>46</v>
      </c>
      <c r="D36" s="24" t="s">
        <v>10</v>
      </c>
      <c r="E36" s="140">
        <f>BREAKDOWN!F16</f>
        <v>0</v>
      </c>
      <c r="F36" s="29">
        <v>1000</v>
      </c>
      <c r="G36" s="43">
        <f t="shared" si="1"/>
        <v>0</v>
      </c>
      <c r="H36" s="8"/>
    </row>
    <row r="37" spans="1:11" s="2" customFormat="1" ht="12" thickBot="1">
      <c r="A37" s="1"/>
      <c r="B37" s="23"/>
      <c r="C37" s="35" t="s">
        <v>11</v>
      </c>
      <c r="D37" s="24" t="s">
        <v>10</v>
      </c>
      <c r="E37" s="28">
        <v>0</v>
      </c>
      <c r="F37" s="29">
        <v>1500</v>
      </c>
      <c r="G37" s="43">
        <f>E37*F37</f>
        <v>0</v>
      </c>
      <c r="H37" s="8"/>
    </row>
    <row r="38" spans="1:11" s="2" customFormat="1">
      <c r="A38" s="1"/>
      <c r="B38" s="19" t="s">
        <v>12</v>
      </c>
      <c r="C38" s="39" t="s">
        <v>111</v>
      </c>
      <c r="D38" s="40"/>
      <c r="E38" s="41"/>
      <c r="F38" s="42"/>
      <c r="G38" s="42"/>
      <c r="H38" s="8"/>
    </row>
    <row r="39" spans="1:11" s="2" customFormat="1" ht="9.75" customHeight="1">
      <c r="A39" s="1"/>
      <c r="B39" s="23"/>
      <c r="C39" s="35" t="s">
        <v>112</v>
      </c>
      <c r="D39" s="44" t="s">
        <v>30</v>
      </c>
      <c r="E39" s="28">
        <v>0</v>
      </c>
      <c r="F39" s="29">
        <v>3000</v>
      </c>
      <c r="G39" s="43">
        <f t="shared" ref="G39:G44" si="2">E39*F39</f>
        <v>0</v>
      </c>
      <c r="H39" s="8"/>
    </row>
    <row r="40" spans="1:11" s="2" customFormat="1" ht="9.75" customHeight="1">
      <c r="A40" s="1"/>
      <c r="B40" s="23"/>
      <c r="C40" s="35" t="s">
        <v>113</v>
      </c>
      <c r="D40" s="44" t="s">
        <v>30</v>
      </c>
      <c r="E40" s="28">
        <v>0</v>
      </c>
      <c r="F40" s="29">
        <v>3500</v>
      </c>
      <c r="G40" s="43">
        <f t="shared" si="2"/>
        <v>0</v>
      </c>
      <c r="H40" s="8"/>
    </row>
    <row r="41" spans="1:11" s="2" customFormat="1" ht="11.25" customHeight="1">
      <c r="A41" s="1"/>
      <c r="B41" s="23"/>
      <c r="C41" s="35" t="s">
        <v>114</v>
      </c>
      <c r="D41" s="44" t="s">
        <v>108</v>
      </c>
      <c r="E41" s="28">
        <v>0</v>
      </c>
      <c r="F41" s="29">
        <v>3000</v>
      </c>
      <c r="G41" s="43">
        <f t="shared" si="2"/>
        <v>0</v>
      </c>
      <c r="H41" s="8"/>
    </row>
    <row r="42" spans="1:11" s="2" customFormat="1">
      <c r="A42" s="1"/>
      <c r="B42" s="23"/>
      <c r="C42" s="35" t="s">
        <v>115</v>
      </c>
      <c r="D42" s="44" t="s">
        <v>30</v>
      </c>
      <c r="E42" s="28">
        <v>0</v>
      </c>
      <c r="F42" s="29">
        <v>1250</v>
      </c>
      <c r="G42" s="43">
        <f t="shared" si="2"/>
        <v>0</v>
      </c>
      <c r="H42" s="8"/>
    </row>
    <row r="43" spans="1:11" s="2" customFormat="1">
      <c r="A43" s="1"/>
      <c r="B43" s="23"/>
      <c r="C43" s="35" t="s">
        <v>116</v>
      </c>
      <c r="D43" s="44" t="s">
        <v>30</v>
      </c>
      <c r="E43" s="28">
        <v>0</v>
      </c>
      <c r="F43" s="29">
        <v>2000</v>
      </c>
      <c r="G43" s="43">
        <f t="shared" si="2"/>
        <v>0</v>
      </c>
      <c r="H43" s="8"/>
    </row>
    <row r="44" spans="1:11" s="2" customFormat="1" ht="12" thickBot="1">
      <c r="A44" s="1"/>
      <c r="B44" s="23"/>
      <c r="C44" s="35" t="s">
        <v>117</v>
      </c>
      <c r="D44" s="44" t="s">
        <v>30</v>
      </c>
      <c r="E44" s="28">
        <v>0</v>
      </c>
      <c r="F44" s="29">
        <v>1000</v>
      </c>
      <c r="G44" s="43">
        <f t="shared" si="2"/>
        <v>0</v>
      </c>
      <c r="H44" s="8"/>
    </row>
    <row r="45" spans="1:11" s="2" customFormat="1">
      <c r="A45" s="1"/>
      <c r="B45" s="45" t="s">
        <v>14</v>
      </c>
      <c r="C45" s="122" t="s">
        <v>13</v>
      </c>
      <c r="D45" s="46"/>
      <c r="E45" s="47"/>
      <c r="F45" s="48"/>
      <c r="G45" s="48"/>
      <c r="H45" s="8"/>
    </row>
    <row r="46" spans="1:11">
      <c r="B46" s="23"/>
      <c r="C46" s="35" t="s">
        <v>57</v>
      </c>
      <c r="D46" s="24" t="s">
        <v>2</v>
      </c>
      <c r="E46" s="28">
        <v>0</v>
      </c>
      <c r="F46" s="29">
        <v>200</v>
      </c>
      <c r="G46" s="29">
        <f t="shared" ref="G46:G54" si="3">E46*F46</f>
        <v>0</v>
      </c>
      <c r="H46" s="8"/>
    </row>
    <row r="47" spans="1:11" s="49" customFormat="1">
      <c r="B47" s="23"/>
      <c r="C47" s="35" t="s">
        <v>118</v>
      </c>
      <c r="D47" s="24" t="s">
        <v>2</v>
      </c>
      <c r="E47" s="28">
        <v>0</v>
      </c>
      <c r="F47" s="50">
        <v>250</v>
      </c>
      <c r="G47" s="51">
        <f t="shared" si="3"/>
        <v>0</v>
      </c>
      <c r="H47" s="52"/>
      <c r="I47" s="53"/>
      <c r="J47" s="53"/>
      <c r="K47" s="53"/>
    </row>
    <row r="48" spans="1:11">
      <c r="B48" s="23"/>
      <c r="C48" s="35" t="s">
        <v>119</v>
      </c>
      <c r="D48" s="24" t="s">
        <v>2</v>
      </c>
      <c r="E48" s="28">
        <v>0</v>
      </c>
      <c r="F48" s="50">
        <v>645</v>
      </c>
      <c r="G48" s="51">
        <f t="shared" si="3"/>
        <v>0</v>
      </c>
      <c r="H48" s="8"/>
    </row>
    <row r="49" spans="2:8">
      <c r="B49" s="23"/>
      <c r="C49" s="35" t="s">
        <v>79</v>
      </c>
      <c r="D49" s="24" t="s">
        <v>2</v>
      </c>
      <c r="E49" s="28">
        <v>0</v>
      </c>
      <c r="F49" s="50">
        <v>845</v>
      </c>
      <c r="G49" s="51">
        <f t="shared" si="3"/>
        <v>0</v>
      </c>
      <c r="H49" s="8"/>
    </row>
    <row r="50" spans="2:8">
      <c r="B50" s="23"/>
      <c r="C50" s="35" t="s">
        <v>58</v>
      </c>
      <c r="D50" s="24" t="s">
        <v>2</v>
      </c>
      <c r="E50" s="54">
        <v>0</v>
      </c>
      <c r="F50" s="50">
        <v>890</v>
      </c>
      <c r="G50" s="51">
        <f t="shared" si="3"/>
        <v>0</v>
      </c>
      <c r="H50" s="8"/>
    </row>
    <row r="51" spans="2:8">
      <c r="B51" s="23"/>
      <c r="C51" s="35" t="s">
        <v>59</v>
      </c>
      <c r="D51" s="24" t="s">
        <v>2</v>
      </c>
      <c r="E51" s="28">
        <v>0</v>
      </c>
      <c r="F51" s="29">
        <v>1020</v>
      </c>
      <c r="G51" s="29">
        <f t="shared" si="3"/>
        <v>0</v>
      </c>
      <c r="H51" s="8"/>
    </row>
    <row r="52" spans="2:8">
      <c r="B52" s="23"/>
      <c r="C52" s="35" t="s">
        <v>120</v>
      </c>
      <c r="D52" s="24" t="s">
        <v>2</v>
      </c>
      <c r="E52" s="28">
        <v>0</v>
      </c>
      <c r="F52" s="29">
        <v>515</v>
      </c>
      <c r="G52" s="29">
        <f t="shared" si="3"/>
        <v>0</v>
      </c>
      <c r="H52" s="8"/>
    </row>
    <row r="53" spans="2:8">
      <c r="B53" s="23"/>
      <c r="C53" s="35" t="s">
        <v>60</v>
      </c>
      <c r="D53" s="24" t="s">
        <v>2</v>
      </c>
      <c r="E53" s="28">
        <v>0</v>
      </c>
      <c r="F53" s="29">
        <v>3000</v>
      </c>
      <c r="G53" s="29">
        <f t="shared" si="3"/>
        <v>0</v>
      </c>
      <c r="H53" s="8"/>
    </row>
    <row r="54" spans="2:8">
      <c r="B54" s="55"/>
      <c r="C54" s="123" t="s">
        <v>121</v>
      </c>
      <c r="D54" s="56" t="s">
        <v>2</v>
      </c>
      <c r="E54" s="57">
        <v>0</v>
      </c>
      <c r="F54" s="58">
        <v>13000</v>
      </c>
      <c r="G54" s="58">
        <f t="shared" si="3"/>
        <v>0</v>
      </c>
      <c r="H54" s="8"/>
    </row>
    <row r="55" spans="2:8">
      <c r="B55" s="45" t="s">
        <v>17</v>
      </c>
      <c r="C55" s="59" t="s">
        <v>15</v>
      </c>
      <c r="D55" s="60"/>
      <c r="E55" s="61"/>
      <c r="F55" s="62"/>
      <c r="G55" s="62"/>
      <c r="H55" s="8"/>
    </row>
    <row r="56" spans="2:8">
      <c r="B56" s="63"/>
      <c r="C56" s="124" t="s">
        <v>61</v>
      </c>
      <c r="D56" s="64" t="s">
        <v>2</v>
      </c>
      <c r="E56" s="65">
        <v>0</v>
      </c>
      <c r="F56" s="26">
        <v>6</v>
      </c>
      <c r="G56" s="26">
        <f>E56*F56</f>
        <v>0</v>
      </c>
      <c r="H56" s="8"/>
    </row>
    <row r="57" spans="2:8">
      <c r="B57" s="63"/>
      <c r="C57" s="124" t="s">
        <v>62</v>
      </c>
      <c r="D57" s="64" t="s">
        <v>2</v>
      </c>
      <c r="E57" s="65">
        <v>0</v>
      </c>
      <c r="F57" s="26">
        <v>8</v>
      </c>
      <c r="G57" s="26">
        <f>E57*F57</f>
        <v>0</v>
      </c>
      <c r="H57" s="8"/>
    </row>
    <row r="58" spans="2:8">
      <c r="B58" s="63"/>
      <c r="C58" s="124" t="s">
        <v>63</v>
      </c>
      <c r="D58" s="64" t="s">
        <v>2</v>
      </c>
      <c r="E58" s="65">
        <v>0</v>
      </c>
      <c r="F58" s="26">
        <v>11</v>
      </c>
      <c r="G58" s="26">
        <f>E58*F58</f>
        <v>0</v>
      </c>
      <c r="H58" s="8"/>
    </row>
    <row r="59" spans="2:8">
      <c r="B59" s="45" t="s">
        <v>20</v>
      </c>
      <c r="C59" s="125" t="s">
        <v>18</v>
      </c>
      <c r="D59" s="60"/>
      <c r="E59" s="66"/>
      <c r="F59" s="67"/>
      <c r="G59" s="67"/>
      <c r="H59" s="8"/>
    </row>
    <row r="60" spans="2:8">
      <c r="B60" s="63"/>
      <c r="C60" s="124" t="s">
        <v>64</v>
      </c>
      <c r="D60" s="68" t="s">
        <v>2</v>
      </c>
      <c r="E60" s="28">
        <v>0</v>
      </c>
      <c r="F60" s="26">
        <v>737</v>
      </c>
      <c r="G60" s="26">
        <f>E60*F60</f>
        <v>0</v>
      </c>
      <c r="H60" s="8"/>
    </row>
    <row r="61" spans="2:8">
      <c r="B61" s="63"/>
      <c r="C61" s="124" t="s">
        <v>65</v>
      </c>
      <c r="D61" s="68" t="s">
        <v>2</v>
      </c>
      <c r="E61" s="28">
        <v>0</v>
      </c>
      <c r="F61" s="26">
        <v>1795</v>
      </c>
      <c r="G61" s="26">
        <f>E61*F61</f>
        <v>0</v>
      </c>
      <c r="H61" s="8"/>
    </row>
    <row r="62" spans="2:8" ht="12" thickBot="1">
      <c r="B62" s="63"/>
      <c r="C62" s="124" t="s">
        <v>19</v>
      </c>
      <c r="D62" s="64" t="s">
        <v>30</v>
      </c>
      <c r="E62" s="27">
        <v>0</v>
      </c>
      <c r="F62" s="26">
        <v>1794</v>
      </c>
      <c r="G62" s="26">
        <f>E62*F62</f>
        <v>0</v>
      </c>
      <c r="H62" s="8"/>
    </row>
    <row r="63" spans="2:8">
      <c r="B63" s="69" t="s">
        <v>24</v>
      </c>
      <c r="C63" s="135" t="s">
        <v>21</v>
      </c>
      <c r="D63" s="136"/>
      <c r="E63" s="137"/>
      <c r="F63" s="138"/>
      <c r="G63" s="138"/>
      <c r="H63" s="8"/>
    </row>
    <row r="64" spans="2:8">
      <c r="B64" s="63"/>
      <c r="C64" s="126" t="s">
        <v>22</v>
      </c>
      <c r="D64" s="64" t="s">
        <v>2</v>
      </c>
      <c r="E64" s="28">
        <v>0</v>
      </c>
      <c r="F64" s="26">
        <v>25</v>
      </c>
      <c r="G64" s="26">
        <f>E64*F64</f>
        <v>0</v>
      </c>
      <c r="H64" s="8"/>
    </row>
    <row r="65" spans="2:11" ht="12" thickBot="1">
      <c r="B65" s="139"/>
      <c r="C65" s="83" t="s">
        <v>122</v>
      </c>
      <c r="D65" s="84" t="s">
        <v>2</v>
      </c>
      <c r="E65" s="85">
        <v>0</v>
      </c>
      <c r="F65" s="86">
        <v>40</v>
      </c>
      <c r="G65" s="86">
        <f>E65*F65</f>
        <v>0</v>
      </c>
      <c r="H65" s="8"/>
    </row>
    <row r="66" spans="2:11">
      <c r="B66" s="69" t="s">
        <v>26</v>
      </c>
      <c r="C66" s="122" t="s">
        <v>25</v>
      </c>
      <c r="D66" s="46"/>
      <c r="E66" s="47"/>
      <c r="F66" s="48"/>
      <c r="G66" s="48" t="s">
        <v>23</v>
      </c>
      <c r="H66" s="8"/>
    </row>
    <row r="67" spans="2:11" ht="12" thickBot="1">
      <c r="B67" s="63"/>
      <c r="C67" s="126" t="s">
        <v>66</v>
      </c>
      <c r="D67" s="64" t="s">
        <v>2</v>
      </c>
      <c r="E67" s="28">
        <v>0</v>
      </c>
      <c r="F67" s="26">
        <v>250</v>
      </c>
      <c r="G67" s="26">
        <f>E67*F67</f>
        <v>0</v>
      </c>
      <c r="H67" s="8"/>
    </row>
    <row r="68" spans="2:11" ht="12" thickBot="1">
      <c r="B68" s="70"/>
      <c r="C68" s="127" t="s">
        <v>5</v>
      </c>
      <c r="D68" s="71"/>
      <c r="E68" s="72"/>
      <c r="F68" s="73"/>
      <c r="G68" s="73" t="s">
        <v>23</v>
      </c>
      <c r="H68" s="8"/>
    </row>
    <row r="69" spans="2:11">
      <c r="B69" s="69" t="s">
        <v>28</v>
      </c>
      <c r="C69" s="122" t="s">
        <v>27</v>
      </c>
      <c r="D69" s="46"/>
      <c r="E69" s="47"/>
      <c r="F69" s="48"/>
      <c r="G69" s="48"/>
      <c r="H69" s="8"/>
    </row>
    <row r="70" spans="2:11" s="49" customFormat="1" ht="12" thickBot="1">
      <c r="B70" s="63"/>
      <c r="C70" s="126" t="s">
        <v>67</v>
      </c>
      <c r="D70" s="74" t="s">
        <v>2</v>
      </c>
      <c r="E70" s="28">
        <v>0</v>
      </c>
      <c r="F70" s="26">
        <v>5</v>
      </c>
      <c r="G70" s="26">
        <f>E70*F70</f>
        <v>0</v>
      </c>
      <c r="H70" s="52"/>
      <c r="I70" s="53"/>
      <c r="J70" s="53"/>
      <c r="K70" s="53"/>
    </row>
    <row r="71" spans="2:11">
      <c r="B71" s="69" t="s">
        <v>31</v>
      </c>
      <c r="C71" s="122" t="s">
        <v>29</v>
      </c>
      <c r="D71" s="46"/>
      <c r="E71" s="47"/>
      <c r="F71" s="48"/>
      <c r="G71" s="48" t="s">
        <v>23</v>
      </c>
      <c r="H71" s="8"/>
    </row>
    <row r="72" spans="2:11" s="49" customFormat="1">
      <c r="B72" s="23"/>
      <c r="C72" s="35" t="s">
        <v>68</v>
      </c>
      <c r="D72" s="68" t="s">
        <v>30</v>
      </c>
      <c r="E72" s="28">
        <v>0</v>
      </c>
      <c r="F72" s="29">
        <v>6000</v>
      </c>
      <c r="G72" s="29">
        <f t="shared" ref="G72:G77" si="4">E72*F72</f>
        <v>0</v>
      </c>
      <c r="H72" s="52"/>
      <c r="I72" s="53"/>
      <c r="J72" s="53"/>
      <c r="K72" s="53"/>
    </row>
    <row r="73" spans="2:11">
      <c r="B73" s="63"/>
      <c r="C73" s="126" t="s">
        <v>69</v>
      </c>
      <c r="D73" s="68" t="s">
        <v>30</v>
      </c>
      <c r="E73" s="28">
        <v>0</v>
      </c>
      <c r="F73" s="29">
        <v>15000</v>
      </c>
      <c r="G73" s="29">
        <f t="shared" si="4"/>
        <v>0</v>
      </c>
      <c r="H73" s="8"/>
    </row>
    <row r="74" spans="2:11">
      <c r="B74" s="23"/>
      <c r="C74" s="35" t="s">
        <v>70</v>
      </c>
      <c r="D74" s="68" t="s">
        <v>30</v>
      </c>
      <c r="E74" s="28">
        <v>0</v>
      </c>
      <c r="F74" s="29">
        <v>25000</v>
      </c>
      <c r="G74" s="26">
        <f t="shared" si="4"/>
        <v>0</v>
      </c>
      <c r="H74" s="8"/>
    </row>
    <row r="75" spans="2:11" s="49" customFormat="1">
      <c r="B75" s="63"/>
      <c r="C75" s="35" t="s">
        <v>40</v>
      </c>
      <c r="D75" s="68" t="s">
        <v>30</v>
      </c>
      <c r="E75" s="28">
        <v>0</v>
      </c>
      <c r="F75" s="75">
        <v>4300</v>
      </c>
      <c r="G75" s="76">
        <f t="shared" si="4"/>
        <v>0</v>
      </c>
      <c r="H75" s="52"/>
      <c r="I75" s="53"/>
      <c r="J75" s="53"/>
      <c r="K75" s="53"/>
    </row>
    <row r="76" spans="2:11">
      <c r="B76" s="23"/>
      <c r="C76" s="35" t="s">
        <v>71</v>
      </c>
      <c r="D76" s="68" t="s">
        <v>30</v>
      </c>
      <c r="E76" s="28">
        <v>0</v>
      </c>
      <c r="F76" s="75">
        <v>7100</v>
      </c>
      <c r="G76" s="77">
        <f t="shared" si="4"/>
        <v>0</v>
      </c>
      <c r="H76" s="8"/>
    </row>
    <row r="77" spans="2:11" ht="12" thickBot="1">
      <c r="B77" s="63"/>
      <c r="C77" s="35" t="s">
        <v>72</v>
      </c>
      <c r="D77" s="68" t="s">
        <v>30</v>
      </c>
      <c r="E77" s="28">
        <v>0</v>
      </c>
      <c r="F77" s="78">
        <v>10500</v>
      </c>
      <c r="G77" s="79">
        <f t="shared" si="4"/>
        <v>0</v>
      </c>
      <c r="H77" s="8"/>
    </row>
    <row r="78" spans="2:11" s="49" customFormat="1">
      <c r="B78" s="69" t="s">
        <v>33</v>
      </c>
      <c r="C78" s="122" t="s">
        <v>32</v>
      </c>
      <c r="D78" s="46"/>
      <c r="E78" s="47"/>
      <c r="F78" s="48"/>
      <c r="G78" s="48"/>
      <c r="H78" s="52"/>
      <c r="I78" s="53"/>
      <c r="J78" s="53"/>
      <c r="K78" s="53"/>
    </row>
    <row r="79" spans="2:11">
      <c r="B79" s="80"/>
      <c r="C79" s="126" t="s">
        <v>73</v>
      </c>
      <c r="D79" s="64" t="s">
        <v>2</v>
      </c>
      <c r="E79" s="27">
        <v>0</v>
      </c>
      <c r="F79" s="26">
        <v>673</v>
      </c>
      <c r="G79" s="26">
        <f>E79*F79</f>
        <v>0</v>
      </c>
      <c r="H79" s="8"/>
    </row>
    <row r="80" spans="2:11" ht="12" thickBot="1">
      <c r="B80" s="81"/>
      <c r="C80" s="126" t="s">
        <v>74</v>
      </c>
      <c r="D80" s="64" t="s">
        <v>2</v>
      </c>
      <c r="E80" s="27">
        <v>0</v>
      </c>
      <c r="F80" s="26">
        <v>673</v>
      </c>
      <c r="G80" s="26">
        <f>E80*F80</f>
        <v>0</v>
      </c>
      <c r="H80" s="8"/>
    </row>
    <row r="81" spans="2:11" s="49" customFormat="1">
      <c r="B81" s="69" t="s">
        <v>37</v>
      </c>
      <c r="C81" s="122" t="s">
        <v>34</v>
      </c>
      <c r="D81" s="46"/>
      <c r="E81" s="47" t="s">
        <v>23</v>
      </c>
      <c r="F81" s="48"/>
      <c r="G81" s="48"/>
      <c r="H81" s="52"/>
      <c r="I81" s="53"/>
      <c r="J81" s="53"/>
      <c r="K81" s="53"/>
    </row>
    <row r="82" spans="2:11">
      <c r="B82" s="80"/>
      <c r="C82" s="126" t="s">
        <v>75</v>
      </c>
      <c r="D82" s="64" t="s">
        <v>35</v>
      </c>
      <c r="E82" s="140">
        <f>2+2+2+2+2</f>
        <v>10</v>
      </c>
      <c r="F82" s="26">
        <v>500</v>
      </c>
      <c r="G82" s="26">
        <f t="shared" ref="G82:G87" si="5">E82*F82</f>
        <v>5000</v>
      </c>
      <c r="H82" s="8"/>
    </row>
    <row r="83" spans="2:11">
      <c r="B83" s="80"/>
      <c r="C83" s="126" t="s">
        <v>76</v>
      </c>
      <c r="D83" s="64" t="s">
        <v>35</v>
      </c>
      <c r="E83" s="140">
        <f>E82</f>
        <v>10</v>
      </c>
      <c r="F83" s="26">
        <v>400</v>
      </c>
      <c r="G83" s="26">
        <f t="shared" si="5"/>
        <v>4000</v>
      </c>
      <c r="H83" s="8"/>
    </row>
    <row r="84" spans="2:11">
      <c r="B84" s="80"/>
      <c r="C84" s="126" t="s">
        <v>77</v>
      </c>
      <c r="D84" s="64" t="s">
        <v>35</v>
      </c>
      <c r="E84" s="140">
        <f>E83</f>
        <v>10</v>
      </c>
      <c r="F84" s="26">
        <v>400</v>
      </c>
      <c r="G84" s="26">
        <f t="shared" si="5"/>
        <v>4000</v>
      </c>
      <c r="H84" s="8"/>
    </row>
    <row r="85" spans="2:11" ht="12" thickBot="1">
      <c r="B85" s="82"/>
      <c r="C85" s="83" t="s">
        <v>78</v>
      </c>
      <c r="D85" s="84" t="s">
        <v>36</v>
      </c>
      <c r="E85" s="85">
        <v>39</v>
      </c>
      <c r="F85" s="86">
        <v>35</v>
      </c>
      <c r="G85" s="86">
        <f t="shared" si="5"/>
        <v>1365</v>
      </c>
      <c r="H85" s="8"/>
    </row>
    <row r="86" spans="2:11" ht="12" thickBot="1">
      <c r="B86" s="87" t="s">
        <v>39</v>
      </c>
      <c r="C86" s="128" t="s">
        <v>38</v>
      </c>
      <c r="D86" s="88" t="s">
        <v>30</v>
      </c>
      <c r="E86" s="89">
        <v>0</v>
      </c>
      <c r="F86" s="90">
        <v>15000</v>
      </c>
      <c r="G86" s="90">
        <f t="shared" si="5"/>
        <v>0</v>
      </c>
      <c r="H86" s="8"/>
    </row>
    <row r="87" spans="2:11" s="49" customFormat="1" ht="12" thickBot="1">
      <c r="B87" s="87" t="s">
        <v>81</v>
      </c>
      <c r="C87" s="128" t="s">
        <v>80</v>
      </c>
      <c r="D87" s="88" t="s">
        <v>30</v>
      </c>
      <c r="E87" s="89">
        <v>0</v>
      </c>
      <c r="F87" s="90">
        <v>4000</v>
      </c>
      <c r="G87" s="90">
        <f t="shared" si="5"/>
        <v>0</v>
      </c>
      <c r="H87" s="52" t="s">
        <v>123</v>
      </c>
      <c r="I87" s="53"/>
      <c r="J87" s="53"/>
      <c r="K87" s="53"/>
    </row>
    <row r="88" spans="2:11" s="49" customFormat="1" ht="12" thickBot="1">
      <c r="B88" s="87" t="s">
        <v>81</v>
      </c>
      <c r="C88" s="128" t="s">
        <v>91</v>
      </c>
      <c r="D88" s="88" t="s">
        <v>30</v>
      </c>
      <c r="E88" s="141">
        <v>0</v>
      </c>
      <c r="F88" s="90">
        <v>2000</v>
      </c>
      <c r="G88" s="90">
        <f>E88*F88</f>
        <v>0</v>
      </c>
      <c r="H88" s="52"/>
      <c r="I88" s="53"/>
      <c r="J88" s="53"/>
      <c r="K88" s="53"/>
    </row>
    <row r="89" spans="2:11" s="49" customFormat="1" ht="12" thickBot="1">
      <c r="B89" s="87" t="s">
        <v>82</v>
      </c>
      <c r="C89" s="128" t="s">
        <v>92</v>
      </c>
      <c r="D89" s="88" t="s">
        <v>30</v>
      </c>
      <c r="E89" s="141">
        <v>2</v>
      </c>
      <c r="F89" s="90">
        <v>1000</v>
      </c>
      <c r="G89" s="90">
        <f>E89*F89</f>
        <v>2000</v>
      </c>
      <c r="H89" s="52"/>
      <c r="I89" s="53"/>
      <c r="J89" s="53"/>
      <c r="K89" s="53"/>
    </row>
    <row r="90" spans="2:11">
      <c r="B90" s="91"/>
      <c r="C90" s="129" t="s">
        <v>16</v>
      </c>
      <c r="D90" s="92"/>
      <c r="E90" s="93"/>
      <c r="F90" s="94"/>
      <c r="G90" s="134">
        <f>SUM(G10:G89)</f>
        <v>16365</v>
      </c>
      <c r="H90" s="167"/>
      <c r="I90" s="159"/>
      <c r="J90" s="159"/>
    </row>
    <row r="91" spans="2:11">
      <c r="B91" s="80"/>
      <c r="C91" s="130" t="s">
        <v>125</v>
      </c>
      <c r="D91" s="24"/>
      <c r="E91" s="95"/>
      <c r="F91" s="96"/>
      <c r="G91" s="97">
        <f>14%*G90</f>
        <v>2291.1000000000004</v>
      </c>
      <c r="H91" s="167"/>
      <c r="I91" s="159"/>
    </row>
    <row r="92" spans="2:11" s="98" customFormat="1" ht="12" thickBot="1">
      <c r="B92" s="99"/>
      <c r="C92" s="131" t="s">
        <v>124</v>
      </c>
      <c r="D92" s="100"/>
      <c r="E92" s="101"/>
      <c r="F92" s="102"/>
      <c r="G92" s="103">
        <f>SUM(G90:G91)</f>
        <v>18656.099999999999</v>
      </c>
      <c r="H92" s="167"/>
      <c r="I92" s="159"/>
      <c r="J92" s="105"/>
      <c r="K92" s="105"/>
    </row>
    <row r="93" spans="2:11" s="98" customFormat="1">
      <c r="B93" s="2"/>
      <c r="C93" s="132"/>
      <c r="D93" s="106"/>
      <c r="E93" s="107"/>
      <c r="F93" s="5"/>
      <c r="G93" s="108"/>
      <c r="H93" s="105"/>
      <c r="I93" s="105"/>
      <c r="J93" s="105"/>
      <c r="K93" s="105"/>
    </row>
  </sheetData>
  <mergeCells count="1">
    <mergeCell ref="E7:F7"/>
  </mergeCells>
  <pageMargins left="0.7" right="0.63" top="0.28999999999999998" bottom="0.16" header="0.14000000000000001" footer="0.12"/>
  <pageSetup scale="7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1"/>
  <sheetViews>
    <sheetView zoomScale="110" zoomScaleNormal="110" workbookViewId="0">
      <pane ySplit="3" topLeftCell="A4" activePane="bottomLeft" state="frozen"/>
      <selection pane="bottomLeft" activeCell="G18" sqref="G18:I18"/>
    </sheetView>
  </sheetViews>
  <sheetFormatPr defaultRowHeight="12"/>
  <cols>
    <col min="1" max="1" width="9.140625" style="143"/>
    <col min="2" max="2" width="3.7109375" style="143" bestFit="1" customWidth="1"/>
    <col min="3" max="3" width="21.5703125" style="143" customWidth="1"/>
    <col min="4" max="4" width="10.28515625" style="143" customWidth="1"/>
    <col min="5" max="5" width="10.28515625" style="147" bestFit="1" customWidth="1"/>
    <col min="6" max="6" width="21.28515625" style="147" customWidth="1"/>
    <col min="7" max="7" width="13.140625" style="143" customWidth="1"/>
    <col min="8" max="8" width="9.28515625" style="147" customWidth="1"/>
    <col min="9" max="9" width="8.85546875" style="143" customWidth="1"/>
    <col min="10" max="10" width="21.140625" style="143" customWidth="1"/>
    <col min="11" max="11" width="18" style="143" customWidth="1"/>
    <col min="12" max="12" width="12.85546875" style="143" customWidth="1"/>
    <col min="13" max="16384" width="9.140625" style="143"/>
  </cols>
  <sheetData>
    <row r="1" spans="2:13">
      <c r="B1" s="173" t="s">
        <v>162</v>
      </c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</row>
    <row r="2" spans="2:13" ht="12.75" thickBot="1"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</row>
    <row r="3" spans="2:13" ht="23.25" customHeight="1" thickBot="1">
      <c r="B3" s="151" t="s">
        <v>84</v>
      </c>
      <c r="C3" s="152" t="s">
        <v>85</v>
      </c>
      <c r="D3" s="152" t="s">
        <v>142</v>
      </c>
      <c r="E3" s="153" t="s">
        <v>94</v>
      </c>
      <c r="F3" s="153" t="s">
        <v>93</v>
      </c>
      <c r="G3" s="152" t="s">
        <v>83</v>
      </c>
      <c r="H3" s="154" t="s">
        <v>90</v>
      </c>
      <c r="I3" s="152" t="s">
        <v>89</v>
      </c>
      <c r="J3" s="152" t="s">
        <v>86</v>
      </c>
      <c r="K3" s="152" t="s">
        <v>87</v>
      </c>
      <c r="L3" s="155" t="s">
        <v>88</v>
      </c>
      <c r="M3" s="162" t="s">
        <v>128</v>
      </c>
    </row>
    <row r="4" spans="2:13">
      <c r="B4" s="144">
        <f>1</f>
        <v>1</v>
      </c>
      <c r="C4" s="145" t="s">
        <v>137</v>
      </c>
      <c r="D4" s="148">
        <v>1</v>
      </c>
      <c r="E4" s="149">
        <v>0</v>
      </c>
      <c r="F4" s="149">
        <v>0</v>
      </c>
      <c r="G4" s="149">
        <v>2</v>
      </c>
      <c r="H4" s="149">
        <v>2</v>
      </c>
      <c r="I4" s="149">
        <v>0</v>
      </c>
      <c r="J4" s="142" t="s">
        <v>143</v>
      </c>
      <c r="K4" s="142" t="s">
        <v>144</v>
      </c>
      <c r="L4" s="146"/>
      <c r="M4" s="144" t="s">
        <v>127</v>
      </c>
    </row>
    <row r="5" spans="2:13">
      <c r="B5" s="144">
        <f>B4+1</f>
        <v>2</v>
      </c>
      <c r="C5" s="145" t="s">
        <v>138</v>
      </c>
      <c r="D5" s="148">
        <v>1</v>
      </c>
      <c r="E5" s="149">
        <v>5</v>
      </c>
      <c r="F5" s="149">
        <v>0</v>
      </c>
      <c r="G5" s="149">
        <v>24</v>
      </c>
      <c r="H5" s="149">
        <v>0</v>
      </c>
      <c r="I5" s="149">
        <v>1</v>
      </c>
      <c r="J5" s="142" t="s">
        <v>179</v>
      </c>
      <c r="K5" s="142" t="s">
        <v>180</v>
      </c>
      <c r="L5" s="146"/>
      <c r="M5" s="144" t="s">
        <v>127</v>
      </c>
    </row>
    <row r="6" spans="2:13">
      <c r="B6" s="144">
        <f t="shared" ref="B6:B15" si="0">B5+1</f>
        <v>3</v>
      </c>
      <c r="C6" s="145" t="s">
        <v>139</v>
      </c>
      <c r="D6" s="148">
        <v>1</v>
      </c>
      <c r="E6" s="149">
        <v>1</v>
      </c>
      <c r="F6" s="149">
        <v>0</v>
      </c>
      <c r="G6" s="149">
        <v>4</v>
      </c>
      <c r="H6" s="149">
        <v>1</v>
      </c>
      <c r="I6" s="149">
        <v>0</v>
      </c>
      <c r="J6" s="142" t="s">
        <v>176</v>
      </c>
      <c r="K6" s="142" t="s">
        <v>178</v>
      </c>
      <c r="L6" s="146"/>
      <c r="M6" s="144" t="s">
        <v>127</v>
      </c>
    </row>
    <row r="7" spans="2:13">
      <c r="B7" s="144">
        <f t="shared" si="0"/>
        <v>4</v>
      </c>
      <c r="C7" s="145" t="s">
        <v>140</v>
      </c>
      <c r="D7" s="148">
        <v>2</v>
      </c>
      <c r="E7" s="149">
        <v>3</v>
      </c>
      <c r="F7" s="149">
        <v>0</v>
      </c>
      <c r="G7" s="149">
        <v>10</v>
      </c>
      <c r="H7" s="149">
        <v>1</v>
      </c>
      <c r="I7" s="149">
        <v>0</v>
      </c>
      <c r="J7" s="142" t="s">
        <v>176</v>
      </c>
      <c r="K7" s="142" t="s">
        <v>177</v>
      </c>
      <c r="L7" s="146"/>
      <c r="M7" s="144" t="s">
        <v>127</v>
      </c>
    </row>
    <row r="8" spans="2:13">
      <c r="B8" s="144">
        <f t="shared" si="0"/>
        <v>5</v>
      </c>
      <c r="C8" s="145" t="s">
        <v>141</v>
      </c>
      <c r="D8" s="148">
        <v>1</v>
      </c>
      <c r="E8" s="149">
        <v>4</v>
      </c>
      <c r="F8" s="149">
        <v>0</v>
      </c>
      <c r="G8" s="149">
        <v>10</v>
      </c>
      <c r="H8" s="149">
        <v>2</v>
      </c>
      <c r="I8" s="149">
        <v>0</v>
      </c>
      <c r="J8" s="142" t="s">
        <v>175</v>
      </c>
      <c r="K8" s="142" t="s">
        <v>145</v>
      </c>
      <c r="L8" s="146"/>
      <c r="M8" s="144" t="s">
        <v>127</v>
      </c>
    </row>
    <row r="9" spans="2:13">
      <c r="B9" s="144">
        <f t="shared" si="0"/>
        <v>6</v>
      </c>
      <c r="C9" s="148" t="s">
        <v>154</v>
      </c>
      <c r="D9" s="144">
        <v>0</v>
      </c>
      <c r="E9" s="149">
        <v>5</v>
      </c>
      <c r="F9" s="149">
        <v>0</v>
      </c>
      <c r="G9" s="149">
        <v>20</v>
      </c>
      <c r="H9" s="149">
        <v>0</v>
      </c>
      <c r="I9" s="149">
        <v>1</v>
      </c>
      <c r="J9" s="150" t="s">
        <v>163</v>
      </c>
      <c r="K9" s="150" t="s">
        <v>164</v>
      </c>
      <c r="L9" s="146"/>
      <c r="M9" s="144" t="s">
        <v>127</v>
      </c>
    </row>
    <row r="10" spans="2:13">
      <c r="B10" s="144">
        <f t="shared" si="0"/>
        <v>7</v>
      </c>
      <c r="C10" s="145" t="s">
        <v>155</v>
      </c>
      <c r="D10" s="144">
        <v>2</v>
      </c>
      <c r="E10" s="149">
        <v>2</v>
      </c>
      <c r="F10" s="149">
        <v>0</v>
      </c>
      <c r="G10" s="149">
        <v>8</v>
      </c>
      <c r="H10" s="149">
        <v>2</v>
      </c>
      <c r="I10" s="149">
        <v>0</v>
      </c>
      <c r="J10" s="142" t="s">
        <v>165</v>
      </c>
      <c r="K10" s="142" t="s">
        <v>166</v>
      </c>
      <c r="L10" s="146"/>
      <c r="M10" s="144" t="s">
        <v>127</v>
      </c>
    </row>
    <row r="11" spans="2:13">
      <c r="B11" s="144">
        <f t="shared" si="0"/>
        <v>8</v>
      </c>
      <c r="C11" s="145" t="s">
        <v>156</v>
      </c>
      <c r="D11" s="144">
        <v>2</v>
      </c>
      <c r="E11" s="149">
        <v>2</v>
      </c>
      <c r="F11" s="149">
        <v>0</v>
      </c>
      <c r="G11" s="149">
        <f>6+6+2</f>
        <v>14</v>
      </c>
      <c r="H11" s="149">
        <v>2</v>
      </c>
      <c r="I11" s="149">
        <v>0</v>
      </c>
      <c r="J11" s="142" t="s">
        <v>168</v>
      </c>
      <c r="K11" s="142" t="s">
        <v>167</v>
      </c>
      <c r="L11" s="146"/>
      <c r="M11" s="144" t="s">
        <v>127</v>
      </c>
    </row>
    <row r="12" spans="2:13">
      <c r="B12" s="144">
        <f t="shared" si="0"/>
        <v>9</v>
      </c>
      <c r="C12" s="145" t="s">
        <v>157</v>
      </c>
      <c r="D12" s="144">
        <v>2</v>
      </c>
      <c r="E12" s="149">
        <v>6</v>
      </c>
      <c r="F12" s="149">
        <v>0</v>
      </c>
      <c r="G12" s="149">
        <v>24</v>
      </c>
      <c r="H12" s="149">
        <v>1</v>
      </c>
      <c r="I12" s="149">
        <v>0</v>
      </c>
      <c r="J12" s="142" t="s">
        <v>169</v>
      </c>
      <c r="K12" s="142" t="s">
        <v>170</v>
      </c>
      <c r="L12" s="146"/>
      <c r="M12" s="144" t="s">
        <v>127</v>
      </c>
    </row>
    <row r="13" spans="2:13">
      <c r="B13" s="144">
        <f t="shared" si="0"/>
        <v>10</v>
      </c>
      <c r="C13" s="148" t="s">
        <v>158</v>
      </c>
      <c r="D13" s="144">
        <v>1</v>
      </c>
      <c r="E13" s="149">
        <v>0</v>
      </c>
      <c r="F13" s="149">
        <v>0</v>
      </c>
      <c r="G13" s="149">
        <v>4</v>
      </c>
      <c r="H13" s="149">
        <v>0</v>
      </c>
      <c r="I13" s="149">
        <v>1</v>
      </c>
      <c r="J13" s="150" t="s">
        <v>143</v>
      </c>
      <c r="K13" s="150" t="s">
        <v>159</v>
      </c>
      <c r="L13" s="146"/>
      <c r="M13" s="144" t="s">
        <v>127</v>
      </c>
    </row>
    <row r="14" spans="2:13">
      <c r="B14" s="144">
        <f t="shared" si="0"/>
        <v>11</v>
      </c>
      <c r="C14" s="145" t="s">
        <v>160</v>
      </c>
      <c r="D14" s="144">
        <v>1</v>
      </c>
      <c r="E14" s="149">
        <v>4</v>
      </c>
      <c r="F14" s="149">
        <v>0</v>
      </c>
      <c r="G14" s="149">
        <v>10</v>
      </c>
      <c r="H14" s="149">
        <v>2</v>
      </c>
      <c r="I14" s="149">
        <v>0</v>
      </c>
      <c r="J14" s="142" t="s">
        <v>171</v>
      </c>
      <c r="K14" s="142" t="s">
        <v>172</v>
      </c>
      <c r="L14" s="146"/>
      <c r="M14" s="144" t="s">
        <v>127</v>
      </c>
    </row>
    <row r="15" spans="2:13">
      <c r="B15" s="144">
        <f t="shared" si="0"/>
        <v>12</v>
      </c>
      <c r="C15" s="145" t="s">
        <v>161</v>
      </c>
      <c r="D15" s="144">
        <v>2</v>
      </c>
      <c r="E15" s="149">
        <v>6</v>
      </c>
      <c r="F15" s="149">
        <v>0</v>
      </c>
      <c r="G15" s="149">
        <v>14</v>
      </c>
      <c r="H15" s="149">
        <v>2</v>
      </c>
      <c r="I15" s="149">
        <v>0</v>
      </c>
      <c r="J15" s="142" t="s">
        <v>174</v>
      </c>
      <c r="K15" s="142" t="s">
        <v>173</v>
      </c>
      <c r="L15" s="146"/>
      <c r="M15" s="144" t="s">
        <v>127</v>
      </c>
    </row>
    <row r="16" spans="2:13">
      <c r="B16" s="144"/>
      <c r="C16" s="163" t="s">
        <v>126</v>
      </c>
      <c r="D16" s="164">
        <f>SUM(D4:D15)</f>
        <v>16</v>
      </c>
      <c r="E16" s="164">
        <f>SUM(E4:E15)</f>
        <v>38</v>
      </c>
      <c r="F16" s="164">
        <f>SUM(F4:F15)</f>
        <v>0</v>
      </c>
      <c r="G16" s="164">
        <f>SUM(G4:G15)</f>
        <v>144</v>
      </c>
      <c r="H16" s="164">
        <f>SUM(H4:H15)</f>
        <v>15</v>
      </c>
      <c r="I16" s="164">
        <f>SUM(I4:I15)</f>
        <v>3</v>
      </c>
      <c r="J16" s="144"/>
      <c r="K16" s="144"/>
      <c r="L16" s="144"/>
      <c r="M16" s="144" t="s">
        <v>127</v>
      </c>
    </row>
    <row r="21" spans="8:8">
      <c r="H21" s="166"/>
    </row>
  </sheetData>
  <mergeCells count="1">
    <mergeCell ref="B1:M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9"/>
  <sheetViews>
    <sheetView tabSelected="1" showWhiteSpace="0" zoomScale="145" zoomScaleNormal="145" zoomScalePageLayoutView="77" workbookViewId="0">
      <pane ySplit="4" topLeftCell="A78" activePane="bottomLeft" state="frozen"/>
      <selection pane="bottomLeft" activeCell="I84" sqref="I84"/>
    </sheetView>
  </sheetViews>
  <sheetFormatPr defaultRowHeight="11.25"/>
  <cols>
    <col min="1" max="1" width="0.85546875" style="1" customWidth="1"/>
    <col min="2" max="2" width="5.7109375" style="2" bestFit="1" customWidth="1"/>
    <col min="3" max="3" width="56.7109375" style="133" bestFit="1" customWidth="1"/>
    <col min="4" max="4" width="4.85546875" style="1" bestFit="1" customWidth="1"/>
    <col min="5" max="5" width="5.7109375" style="4" bestFit="1" customWidth="1"/>
    <col min="6" max="6" width="9" style="5" customWidth="1"/>
    <col min="7" max="7" width="13.28515625" style="6" customWidth="1"/>
    <col min="8" max="8" width="9.5703125" style="2" bestFit="1" customWidth="1"/>
    <col min="9" max="9" width="14" style="2" customWidth="1"/>
    <col min="10" max="10" width="8.7109375" style="2" bestFit="1" customWidth="1"/>
    <col min="11" max="11" width="6.5703125" style="2" bestFit="1" customWidth="1"/>
    <col min="12" max="256" width="9.140625" style="1"/>
    <col min="257" max="257" width="0.85546875" style="1" customWidth="1"/>
    <col min="258" max="258" width="5.7109375" style="1" bestFit="1" customWidth="1"/>
    <col min="259" max="259" width="56.7109375" style="1" bestFit="1" customWidth="1"/>
    <col min="260" max="260" width="4.85546875" style="1" bestFit="1" customWidth="1"/>
    <col min="261" max="261" width="5.7109375" style="1" bestFit="1" customWidth="1"/>
    <col min="262" max="262" width="9" style="1" customWidth="1"/>
    <col min="263" max="263" width="13.28515625" style="1" customWidth="1"/>
    <col min="264" max="265" width="8.7109375" style="1" bestFit="1" customWidth="1"/>
    <col min="266" max="266" width="4.85546875" style="1" bestFit="1" customWidth="1"/>
    <col min="267" max="267" width="6.5703125" style="1" bestFit="1" customWidth="1"/>
    <col min="268" max="512" width="9.140625" style="1"/>
    <col min="513" max="513" width="0.85546875" style="1" customWidth="1"/>
    <col min="514" max="514" width="5.7109375" style="1" bestFit="1" customWidth="1"/>
    <col min="515" max="515" width="56.7109375" style="1" bestFit="1" customWidth="1"/>
    <col min="516" max="516" width="4.85546875" style="1" bestFit="1" customWidth="1"/>
    <col min="517" max="517" width="5.7109375" style="1" bestFit="1" customWidth="1"/>
    <col min="518" max="518" width="9" style="1" customWidth="1"/>
    <col min="519" max="519" width="13.28515625" style="1" customWidth="1"/>
    <col min="520" max="521" width="8.7109375" style="1" bestFit="1" customWidth="1"/>
    <col min="522" max="522" width="4.85546875" style="1" bestFit="1" customWidth="1"/>
    <col min="523" max="523" width="6.5703125" style="1" bestFit="1" customWidth="1"/>
    <col min="524" max="768" width="9.140625" style="1"/>
    <col min="769" max="769" width="0.85546875" style="1" customWidth="1"/>
    <col min="770" max="770" width="5.7109375" style="1" bestFit="1" customWidth="1"/>
    <col min="771" max="771" width="56.7109375" style="1" bestFit="1" customWidth="1"/>
    <col min="772" max="772" width="4.85546875" style="1" bestFit="1" customWidth="1"/>
    <col min="773" max="773" width="5.7109375" style="1" bestFit="1" customWidth="1"/>
    <col min="774" max="774" width="9" style="1" customWidth="1"/>
    <col min="775" max="775" width="13.28515625" style="1" customWidth="1"/>
    <col min="776" max="777" width="8.7109375" style="1" bestFit="1" customWidth="1"/>
    <col min="778" max="778" width="4.85546875" style="1" bestFit="1" customWidth="1"/>
    <col min="779" max="779" width="6.5703125" style="1" bestFit="1" customWidth="1"/>
    <col min="780" max="1024" width="9.140625" style="1"/>
    <col min="1025" max="1025" width="0.85546875" style="1" customWidth="1"/>
    <col min="1026" max="1026" width="5.7109375" style="1" bestFit="1" customWidth="1"/>
    <col min="1027" max="1027" width="56.7109375" style="1" bestFit="1" customWidth="1"/>
    <col min="1028" max="1028" width="4.85546875" style="1" bestFit="1" customWidth="1"/>
    <col min="1029" max="1029" width="5.7109375" style="1" bestFit="1" customWidth="1"/>
    <col min="1030" max="1030" width="9" style="1" customWidth="1"/>
    <col min="1031" max="1031" width="13.28515625" style="1" customWidth="1"/>
    <col min="1032" max="1033" width="8.7109375" style="1" bestFit="1" customWidth="1"/>
    <col min="1034" max="1034" width="4.85546875" style="1" bestFit="1" customWidth="1"/>
    <col min="1035" max="1035" width="6.5703125" style="1" bestFit="1" customWidth="1"/>
    <col min="1036" max="1280" width="9.140625" style="1"/>
    <col min="1281" max="1281" width="0.85546875" style="1" customWidth="1"/>
    <col min="1282" max="1282" width="5.7109375" style="1" bestFit="1" customWidth="1"/>
    <col min="1283" max="1283" width="56.7109375" style="1" bestFit="1" customWidth="1"/>
    <col min="1284" max="1284" width="4.85546875" style="1" bestFit="1" customWidth="1"/>
    <col min="1285" max="1285" width="5.7109375" style="1" bestFit="1" customWidth="1"/>
    <col min="1286" max="1286" width="9" style="1" customWidth="1"/>
    <col min="1287" max="1287" width="13.28515625" style="1" customWidth="1"/>
    <col min="1288" max="1289" width="8.7109375" style="1" bestFit="1" customWidth="1"/>
    <col min="1290" max="1290" width="4.85546875" style="1" bestFit="1" customWidth="1"/>
    <col min="1291" max="1291" width="6.5703125" style="1" bestFit="1" customWidth="1"/>
    <col min="1292" max="1536" width="9.140625" style="1"/>
    <col min="1537" max="1537" width="0.85546875" style="1" customWidth="1"/>
    <col min="1538" max="1538" width="5.7109375" style="1" bestFit="1" customWidth="1"/>
    <col min="1539" max="1539" width="56.7109375" style="1" bestFit="1" customWidth="1"/>
    <col min="1540" max="1540" width="4.85546875" style="1" bestFit="1" customWidth="1"/>
    <col min="1541" max="1541" width="5.7109375" style="1" bestFit="1" customWidth="1"/>
    <col min="1542" max="1542" width="9" style="1" customWidth="1"/>
    <col min="1543" max="1543" width="13.28515625" style="1" customWidth="1"/>
    <col min="1544" max="1545" width="8.7109375" style="1" bestFit="1" customWidth="1"/>
    <col min="1546" max="1546" width="4.85546875" style="1" bestFit="1" customWidth="1"/>
    <col min="1547" max="1547" width="6.5703125" style="1" bestFit="1" customWidth="1"/>
    <col min="1548" max="1792" width="9.140625" style="1"/>
    <col min="1793" max="1793" width="0.85546875" style="1" customWidth="1"/>
    <col min="1794" max="1794" width="5.7109375" style="1" bestFit="1" customWidth="1"/>
    <col min="1795" max="1795" width="56.7109375" style="1" bestFit="1" customWidth="1"/>
    <col min="1796" max="1796" width="4.85546875" style="1" bestFit="1" customWidth="1"/>
    <col min="1797" max="1797" width="5.7109375" style="1" bestFit="1" customWidth="1"/>
    <col min="1798" max="1798" width="9" style="1" customWidth="1"/>
    <col min="1799" max="1799" width="13.28515625" style="1" customWidth="1"/>
    <col min="1800" max="1801" width="8.7109375" style="1" bestFit="1" customWidth="1"/>
    <col min="1802" max="1802" width="4.85546875" style="1" bestFit="1" customWidth="1"/>
    <col min="1803" max="1803" width="6.5703125" style="1" bestFit="1" customWidth="1"/>
    <col min="1804" max="2048" width="9.140625" style="1"/>
    <col min="2049" max="2049" width="0.85546875" style="1" customWidth="1"/>
    <col min="2050" max="2050" width="5.7109375" style="1" bestFit="1" customWidth="1"/>
    <col min="2051" max="2051" width="56.7109375" style="1" bestFit="1" customWidth="1"/>
    <col min="2052" max="2052" width="4.85546875" style="1" bestFit="1" customWidth="1"/>
    <col min="2053" max="2053" width="5.7109375" style="1" bestFit="1" customWidth="1"/>
    <col min="2054" max="2054" width="9" style="1" customWidth="1"/>
    <col min="2055" max="2055" width="13.28515625" style="1" customWidth="1"/>
    <col min="2056" max="2057" width="8.7109375" style="1" bestFit="1" customWidth="1"/>
    <col min="2058" max="2058" width="4.85546875" style="1" bestFit="1" customWidth="1"/>
    <col min="2059" max="2059" width="6.5703125" style="1" bestFit="1" customWidth="1"/>
    <col min="2060" max="2304" width="9.140625" style="1"/>
    <col min="2305" max="2305" width="0.85546875" style="1" customWidth="1"/>
    <col min="2306" max="2306" width="5.7109375" style="1" bestFit="1" customWidth="1"/>
    <col min="2307" max="2307" width="56.7109375" style="1" bestFit="1" customWidth="1"/>
    <col min="2308" max="2308" width="4.85546875" style="1" bestFit="1" customWidth="1"/>
    <col min="2309" max="2309" width="5.7109375" style="1" bestFit="1" customWidth="1"/>
    <col min="2310" max="2310" width="9" style="1" customWidth="1"/>
    <col min="2311" max="2311" width="13.28515625" style="1" customWidth="1"/>
    <col min="2312" max="2313" width="8.7109375" style="1" bestFit="1" customWidth="1"/>
    <col min="2314" max="2314" width="4.85546875" style="1" bestFit="1" customWidth="1"/>
    <col min="2315" max="2315" width="6.5703125" style="1" bestFit="1" customWidth="1"/>
    <col min="2316" max="2560" width="9.140625" style="1"/>
    <col min="2561" max="2561" width="0.85546875" style="1" customWidth="1"/>
    <col min="2562" max="2562" width="5.7109375" style="1" bestFit="1" customWidth="1"/>
    <col min="2563" max="2563" width="56.7109375" style="1" bestFit="1" customWidth="1"/>
    <col min="2564" max="2564" width="4.85546875" style="1" bestFit="1" customWidth="1"/>
    <col min="2565" max="2565" width="5.7109375" style="1" bestFit="1" customWidth="1"/>
    <col min="2566" max="2566" width="9" style="1" customWidth="1"/>
    <col min="2567" max="2567" width="13.28515625" style="1" customWidth="1"/>
    <col min="2568" max="2569" width="8.7109375" style="1" bestFit="1" customWidth="1"/>
    <col min="2570" max="2570" width="4.85546875" style="1" bestFit="1" customWidth="1"/>
    <col min="2571" max="2571" width="6.5703125" style="1" bestFit="1" customWidth="1"/>
    <col min="2572" max="2816" width="9.140625" style="1"/>
    <col min="2817" max="2817" width="0.85546875" style="1" customWidth="1"/>
    <col min="2818" max="2818" width="5.7109375" style="1" bestFit="1" customWidth="1"/>
    <col min="2819" max="2819" width="56.7109375" style="1" bestFit="1" customWidth="1"/>
    <col min="2820" max="2820" width="4.85546875" style="1" bestFit="1" customWidth="1"/>
    <col min="2821" max="2821" width="5.7109375" style="1" bestFit="1" customWidth="1"/>
    <col min="2822" max="2822" width="9" style="1" customWidth="1"/>
    <col min="2823" max="2823" width="13.28515625" style="1" customWidth="1"/>
    <col min="2824" max="2825" width="8.7109375" style="1" bestFit="1" customWidth="1"/>
    <col min="2826" max="2826" width="4.85546875" style="1" bestFit="1" customWidth="1"/>
    <col min="2827" max="2827" width="6.5703125" style="1" bestFit="1" customWidth="1"/>
    <col min="2828" max="3072" width="9.140625" style="1"/>
    <col min="3073" max="3073" width="0.85546875" style="1" customWidth="1"/>
    <col min="3074" max="3074" width="5.7109375" style="1" bestFit="1" customWidth="1"/>
    <col min="3075" max="3075" width="56.7109375" style="1" bestFit="1" customWidth="1"/>
    <col min="3076" max="3076" width="4.85546875" style="1" bestFit="1" customWidth="1"/>
    <col min="3077" max="3077" width="5.7109375" style="1" bestFit="1" customWidth="1"/>
    <col min="3078" max="3078" width="9" style="1" customWidth="1"/>
    <col min="3079" max="3079" width="13.28515625" style="1" customWidth="1"/>
    <col min="3080" max="3081" width="8.7109375" style="1" bestFit="1" customWidth="1"/>
    <col min="3082" max="3082" width="4.85546875" style="1" bestFit="1" customWidth="1"/>
    <col min="3083" max="3083" width="6.5703125" style="1" bestFit="1" customWidth="1"/>
    <col min="3084" max="3328" width="9.140625" style="1"/>
    <col min="3329" max="3329" width="0.85546875" style="1" customWidth="1"/>
    <col min="3330" max="3330" width="5.7109375" style="1" bestFit="1" customWidth="1"/>
    <col min="3331" max="3331" width="56.7109375" style="1" bestFit="1" customWidth="1"/>
    <col min="3332" max="3332" width="4.85546875" style="1" bestFit="1" customWidth="1"/>
    <col min="3333" max="3333" width="5.7109375" style="1" bestFit="1" customWidth="1"/>
    <col min="3334" max="3334" width="9" style="1" customWidth="1"/>
    <col min="3335" max="3335" width="13.28515625" style="1" customWidth="1"/>
    <col min="3336" max="3337" width="8.7109375" style="1" bestFit="1" customWidth="1"/>
    <col min="3338" max="3338" width="4.85546875" style="1" bestFit="1" customWidth="1"/>
    <col min="3339" max="3339" width="6.5703125" style="1" bestFit="1" customWidth="1"/>
    <col min="3340" max="3584" width="9.140625" style="1"/>
    <col min="3585" max="3585" width="0.85546875" style="1" customWidth="1"/>
    <col min="3586" max="3586" width="5.7109375" style="1" bestFit="1" customWidth="1"/>
    <col min="3587" max="3587" width="56.7109375" style="1" bestFit="1" customWidth="1"/>
    <col min="3588" max="3588" width="4.85546875" style="1" bestFit="1" customWidth="1"/>
    <col min="3589" max="3589" width="5.7109375" style="1" bestFit="1" customWidth="1"/>
    <col min="3590" max="3590" width="9" style="1" customWidth="1"/>
    <col min="3591" max="3591" width="13.28515625" style="1" customWidth="1"/>
    <col min="3592" max="3593" width="8.7109375" style="1" bestFit="1" customWidth="1"/>
    <col min="3594" max="3594" width="4.85546875" style="1" bestFit="1" customWidth="1"/>
    <col min="3595" max="3595" width="6.5703125" style="1" bestFit="1" customWidth="1"/>
    <col min="3596" max="3840" width="9.140625" style="1"/>
    <col min="3841" max="3841" width="0.85546875" style="1" customWidth="1"/>
    <col min="3842" max="3842" width="5.7109375" style="1" bestFit="1" customWidth="1"/>
    <col min="3843" max="3843" width="56.7109375" style="1" bestFit="1" customWidth="1"/>
    <col min="3844" max="3844" width="4.85546875" style="1" bestFit="1" customWidth="1"/>
    <col min="3845" max="3845" width="5.7109375" style="1" bestFit="1" customWidth="1"/>
    <col min="3846" max="3846" width="9" style="1" customWidth="1"/>
    <col min="3847" max="3847" width="13.28515625" style="1" customWidth="1"/>
    <col min="3848" max="3849" width="8.7109375" style="1" bestFit="1" customWidth="1"/>
    <col min="3850" max="3850" width="4.85546875" style="1" bestFit="1" customWidth="1"/>
    <col min="3851" max="3851" width="6.5703125" style="1" bestFit="1" customWidth="1"/>
    <col min="3852" max="4096" width="9.140625" style="1"/>
    <col min="4097" max="4097" width="0.85546875" style="1" customWidth="1"/>
    <col min="4098" max="4098" width="5.7109375" style="1" bestFit="1" customWidth="1"/>
    <col min="4099" max="4099" width="56.7109375" style="1" bestFit="1" customWidth="1"/>
    <col min="4100" max="4100" width="4.85546875" style="1" bestFit="1" customWidth="1"/>
    <col min="4101" max="4101" width="5.7109375" style="1" bestFit="1" customWidth="1"/>
    <col min="4102" max="4102" width="9" style="1" customWidth="1"/>
    <col min="4103" max="4103" width="13.28515625" style="1" customWidth="1"/>
    <col min="4104" max="4105" width="8.7109375" style="1" bestFit="1" customWidth="1"/>
    <col min="4106" max="4106" width="4.85546875" style="1" bestFit="1" customWidth="1"/>
    <col min="4107" max="4107" width="6.5703125" style="1" bestFit="1" customWidth="1"/>
    <col min="4108" max="4352" width="9.140625" style="1"/>
    <col min="4353" max="4353" width="0.85546875" style="1" customWidth="1"/>
    <col min="4354" max="4354" width="5.7109375" style="1" bestFit="1" customWidth="1"/>
    <col min="4355" max="4355" width="56.7109375" style="1" bestFit="1" customWidth="1"/>
    <col min="4356" max="4356" width="4.85546875" style="1" bestFit="1" customWidth="1"/>
    <col min="4357" max="4357" width="5.7109375" style="1" bestFit="1" customWidth="1"/>
    <col min="4358" max="4358" width="9" style="1" customWidth="1"/>
    <col min="4359" max="4359" width="13.28515625" style="1" customWidth="1"/>
    <col min="4360" max="4361" width="8.7109375" style="1" bestFit="1" customWidth="1"/>
    <col min="4362" max="4362" width="4.85546875" style="1" bestFit="1" customWidth="1"/>
    <col min="4363" max="4363" width="6.5703125" style="1" bestFit="1" customWidth="1"/>
    <col min="4364" max="4608" width="9.140625" style="1"/>
    <col min="4609" max="4609" width="0.85546875" style="1" customWidth="1"/>
    <col min="4610" max="4610" width="5.7109375" style="1" bestFit="1" customWidth="1"/>
    <col min="4611" max="4611" width="56.7109375" style="1" bestFit="1" customWidth="1"/>
    <col min="4612" max="4612" width="4.85546875" style="1" bestFit="1" customWidth="1"/>
    <col min="4613" max="4613" width="5.7109375" style="1" bestFit="1" customWidth="1"/>
    <col min="4614" max="4614" width="9" style="1" customWidth="1"/>
    <col min="4615" max="4615" width="13.28515625" style="1" customWidth="1"/>
    <col min="4616" max="4617" width="8.7109375" style="1" bestFit="1" customWidth="1"/>
    <col min="4618" max="4618" width="4.85546875" style="1" bestFit="1" customWidth="1"/>
    <col min="4619" max="4619" width="6.5703125" style="1" bestFit="1" customWidth="1"/>
    <col min="4620" max="4864" width="9.140625" style="1"/>
    <col min="4865" max="4865" width="0.85546875" style="1" customWidth="1"/>
    <col min="4866" max="4866" width="5.7109375" style="1" bestFit="1" customWidth="1"/>
    <col min="4867" max="4867" width="56.7109375" style="1" bestFit="1" customWidth="1"/>
    <col min="4868" max="4868" width="4.85546875" style="1" bestFit="1" customWidth="1"/>
    <col min="4869" max="4869" width="5.7109375" style="1" bestFit="1" customWidth="1"/>
    <col min="4870" max="4870" width="9" style="1" customWidth="1"/>
    <col min="4871" max="4871" width="13.28515625" style="1" customWidth="1"/>
    <col min="4872" max="4873" width="8.7109375" style="1" bestFit="1" customWidth="1"/>
    <col min="4874" max="4874" width="4.85546875" style="1" bestFit="1" customWidth="1"/>
    <col min="4875" max="4875" width="6.5703125" style="1" bestFit="1" customWidth="1"/>
    <col min="4876" max="5120" width="9.140625" style="1"/>
    <col min="5121" max="5121" width="0.85546875" style="1" customWidth="1"/>
    <col min="5122" max="5122" width="5.7109375" style="1" bestFit="1" customWidth="1"/>
    <col min="5123" max="5123" width="56.7109375" style="1" bestFit="1" customWidth="1"/>
    <col min="5124" max="5124" width="4.85546875" style="1" bestFit="1" customWidth="1"/>
    <col min="5125" max="5125" width="5.7109375" style="1" bestFit="1" customWidth="1"/>
    <col min="5126" max="5126" width="9" style="1" customWidth="1"/>
    <col min="5127" max="5127" width="13.28515625" style="1" customWidth="1"/>
    <col min="5128" max="5129" width="8.7109375" style="1" bestFit="1" customWidth="1"/>
    <col min="5130" max="5130" width="4.85546875" style="1" bestFit="1" customWidth="1"/>
    <col min="5131" max="5131" width="6.5703125" style="1" bestFit="1" customWidth="1"/>
    <col min="5132" max="5376" width="9.140625" style="1"/>
    <col min="5377" max="5377" width="0.85546875" style="1" customWidth="1"/>
    <col min="5378" max="5378" width="5.7109375" style="1" bestFit="1" customWidth="1"/>
    <col min="5379" max="5379" width="56.7109375" style="1" bestFit="1" customWidth="1"/>
    <col min="5380" max="5380" width="4.85546875" style="1" bestFit="1" customWidth="1"/>
    <col min="5381" max="5381" width="5.7109375" style="1" bestFit="1" customWidth="1"/>
    <col min="5382" max="5382" width="9" style="1" customWidth="1"/>
    <col min="5383" max="5383" width="13.28515625" style="1" customWidth="1"/>
    <col min="5384" max="5385" width="8.7109375" style="1" bestFit="1" customWidth="1"/>
    <col min="5386" max="5386" width="4.85546875" style="1" bestFit="1" customWidth="1"/>
    <col min="5387" max="5387" width="6.5703125" style="1" bestFit="1" customWidth="1"/>
    <col min="5388" max="5632" width="9.140625" style="1"/>
    <col min="5633" max="5633" width="0.85546875" style="1" customWidth="1"/>
    <col min="5634" max="5634" width="5.7109375" style="1" bestFit="1" customWidth="1"/>
    <col min="5635" max="5635" width="56.7109375" style="1" bestFit="1" customWidth="1"/>
    <col min="5636" max="5636" width="4.85546875" style="1" bestFit="1" customWidth="1"/>
    <col min="5637" max="5637" width="5.7109375" style="1" bestFit="1" customWidth="1"/>
    <col min="5638" max="5638" width="9" style="1" customWidth="1"/>
    <col min="5639" max="5639" width="13.28515625" style="1" customWidth="1"/>
    <col min="5640" max="5641" width="8.7109375" style="1" bestFit="1" customWidth="1"/>
    <col min="5642" max="5642" width="4.85546875" style="1" bestFit="1" customWidth="1"/>
    <col min="5643" max="5643" width="6.5703125" style="1" bestFit="1" customWidth="1"/>
    <col min="5644" max="5888" width="9.140625" style="1"/>
    <col min="5889" max="5889" width="0.85546875" style="1" customWidth="1"/>
    <col min="5890" max="5890" width="5.7109375" style="1" bestFit="1" customWidth="1"/>
    <col min="5891" max="5891" width="56.7109375" style="1" bestFit="1" customWidth="1"/>
    <col min="5892" max="5892" width="4.85546875" style="1" bestFit="1" customWidth="1"/>
    <col min="5893" max="5893" width="5.7109375" style="1" bestFit="1" customWidth="1"/>
    <col min="5894" max="5894" width="9" style="1" customWidth="1"/>
    <col min="5895" max="5895" width="13.28515625" style="1" customWidth="1"/>
    <col min="5896" max="5897" width="8.7109375" style="1" bestFit="1" customWidth="1"/>
    <col min="5898" max="5898" width="4.85546875" style="1" bestFit="1" customWidth="1"/>
    <col min="5899" max="5899" width="6.5703125" style="1" bestFit="1" customWidth="1"/>
    <col min="5900" max="6144" width="9.140625" style="1"/>
    <col min="6145" max="6145" width="0.85546875" style="1" customWidth="1"/>
    <col min="6146" max="6146" width="5.7109375" style="1" bestFit="1" customWidth="1"/>
    <col min="6147" max="6147" width="56.7109375" style="1" bestFit="1" customWidth="1"/>
    <col min="6148" max="6148" width="4.85546875" style="1" bestFit="1" customWidth="1"/>
    <col min="6149" max="6149" width="5.7109375" style="1" bestFit="1" customWidth="1"/>
    <col min="6150" max="6150" width="9" style="1" customWidth="1"/>
    <col min="6151" max="6151" width="13.28515625" style="1" customWidth="1"/>
    <col min="6152" max="6153" width="8.7109375" style="1" bestFit="1" customWidth="1"/>
    <col min="6154" max="6154" width="4.85546875" style="1" bestFit="1" customWidth="1"/>
    <col min="6155" max="6155" width="6.5703125" style="1" bestFit="1" customWidth="1"/>
    <col min="6156" max="6400" width="9.140625" style="1"/>
    <col min="6401" max="6401" width="0.85546875" style="1" customWidth="1"/>
    <col min="6402" max="6402" width="5.7109375" style="1" bestFit="1" customWidth="1"/>
    <col min="6403" max="6403" width="56.7109375" style="1" bestFit="1" customWidth="1"/>
    <col min="6404" max="6404" width="4.85546875" style="1" bestFit="1" customWidth="1"/>
    <col min="6405" max="6405" width="5.7109375" style="1" bestFit="1" customWidth="1"/>
    <col min="6406" max="6406" width="9" style="1" customWidth="1"/>
    <col min="6407" max="6407" width="13.28515625" style="1" customWidth="1"/>
    <col min="6408" max="6409" width="8.7109375" style="1" bestFit="1" customWidth="1"/>
    <col min="6410" max="6410" width="4.85546875" style="1" bestFit="1" customWidth="1"/>
    <col min="6411" max="6411" width="6.5703125" style="1" bestFit="1" customWidth="1"/>
    <col min="6412" max="6656" width="9.140625" style="1"/>
    <col min="6657" max="6657" width="0.85546875" style="1" customWidth="1"/>
    <col min="6658" max="6658" width="5.7109375" style="1" bestFit="1" customWidth="1"/>
    <col min="6659" max="6659" width="56.7109375" style="1" bestFit="1" customWidth="1"/>
    <col min="6660" max="6660" width="4.85546875" style="1" bestFit="1" customWidth="1"/>
    <col min="6661" max="6661" width="5.7109375" style="1" bestFit="1" customWidth="1"/>
    <col min="6662" max="6662" width="9" style="1" customWidth="1"/>
    <col min="6663" max="6663" width="13.28515625" style="1" customWidth="1"/>
    <col min="6664" max="6665" width="8.7109375" style="1" bestFit="1" customWidth="1"/>
    <col min="6666" max="6666" width="4.85546875" style="1" bestFit="1" customWidth="1"/>
    <col min="6667" max="6667" width="6.5703125" style="1" bestFit="1" customWidth="1"/>
    <col min="6668" max="6912" width="9.140625" style="1"/>
    <col min="6913" max="6913" width="0.85546875" style="1" customWidth="1"/>
    <col min="6914" max="6914" width="5.7109375" style="1" bestFit="1" customWidth="1"/>
    <col min="6915" max="6915" width="56.7109375" style="1" bestFit="1" customWidth="1"/>
    <col min="6916" max="6916" width="4.85546875" style="1" bestFit="1" customWidth="1"/>
    <col min="6917" max="6917" width="5.7109375" style="1" bestFit="1" customWidth="1"/>
    <col min="6918" max="6918" width="9" style="1" customWidth="1"/>
    <col min="6919" max="6919" width="13.28515625" style="1" customWidth="1"/>
    <col min="6920" max="6921" width="8.7109375" style="1" bestFit="1" customWidth="1"/>
    <col min="6922" max="6922" width="4.85546875" style="1" bestFit="1" customWidth="1"/>
    <col min="6923" max="6923" width="6.5703125" style="1" bestFit="1" customWidth="1"/>
    <col min="6924" max="7168" width="9.140625" style="1"/>
    <col min="7169" max="7169" width="0.85546875" style="1" customWidth="1"/>
    <col min="7170" max="7170" width="5.7109375" style="1" bestFit="1" customWidth="1"/>
    <col min="7171" max="7171" width="56.7109375" style="1" bestFit="1" customWidth="1"/>
    <col min="7172" max="7172" width="4.85546875" style="1" bestFit="1" customWidth="1"/>
    <col min="7173" max="7173" width="5.7109375" style="1" bestFit="1" customWidth="1"/>
    <col min="7174" max="7174" width="9" style="1" customWidth="1"/>
    <col min="7175" max="7175" width="13.28515625" style="1" customWidth="1"/>
    <col min="7176" max="7177" width="8.7109375" style="1" bestFit="1" customWidth="1"/>
    <col min="7178" max="7178" width="4.85546875" style="1" bestFit="1" customWidth="1"/>
    <col min="7179" max="7179" width="6.5703125" style="1" bestFit="1" customWidth="1"/>
    <col min="7180" max="7424" width="9.140625" style="1"/>
    <col min="7425" max="7425" width="0.85546875" style="1" customWidth="1"/>
    <col min="7426" max="7426" width="5.7109375" style="1" bestFit="1" customWidth="1"/>
    <col min="7427" max="7427" width="56.7109375" style="1" bestFit="1" customWidth="1"/>
    <col min="7428" max="7428" width="4.85546875" style="1" bestFit="1" customWidth="1"/>
    <col min="7429" max="7429" width="5.7109375" style="1" bestFit="1" customWidth="1"/>
    <col min="7430" max="7430" width="9" style="1" customWidth="1"/>
    <col min="7431" max="7431" width="13.28515625" style="1" customWidth="1"/>
    <col min="7432" max="7433" width="8.7109375" style="1" bestFit="1" customWidth="1"/>
    <col min="7434" max="7434" width="4.85546875" style="1" bestFit="1" customWidth="1"/>
    <col min="7435" max="7435" width="6.5703125" style="1" bestFit="1" customWidth="1"/>
    <col min="7436" max="7680" width="9.140625" style="1"/>
    <col min="7681" max="7681" width="0.85546875" style="1" customWidth="1"/>
    <col min="7682" max="7682" width="5.7109375" style="1" bestFit="1" customWidth="1"/>
    <col min="7683" max="7683" width="56.7109375" style="1" bestFit="1" customWidth="1"/>
    <col min="7684" max="7684" width="4.85546875" style="1" bestFit="1" customWidth="1"/>
    <col min="7685" max="7685" width="5.7109375" style="1" bestFit="1" customWidth="1"/>
    <col min="7686" max="7686" width="9" style="1" customWidth="1"/>
    <col min="7687" max="7687" width="13.28515625" style="1" customWidth="1"/>
    <col min="7688" max="7689" width="8.7109375" style="1" bestFit="1" customWidth="1"/>
    <col min="7690" max="7690" width="4.85546875" style="1" bestFit="1" customWidth="1"/>
    <col min="7691" max="7691" width="6.5703125" style="1" bestFit="1" customWidth="1"/>
    <col min="7692" max="7936" width="9.140625" style="1"/>
    <col min="7937" max="7937" width="0.85546875" style="1" customWidth="1"/>
    <col min="7938" max="7938" width="5.7109375" style="1" bestFit="1" customWidth="1"/>
    <col min="7939" max="7939" width="56.7109375" style="1" bestFit="1" customWidth="1"/>
    <col min="7940" max="7940" width="4.85546875" style="1" bestFit="1" customWidth="1"/>
    <col min="7941" max="7941" width="5.7109375" style="1" bestFit="1" customWidth="1"/>
    <col min="7942" max="7942" width="9" style="1" customWidth="1"/>
    <col min="7943" max="7943" width="13.28515625" style="1" customWidth="1"/>
    <col min="7944" max="7945" width="8.7109375" style="1" bestFit="1" customWidth="1"/>
    <col min="7946" max="7946" width="4.85546875" style="1" bestFit="1" customWidth="1"/>
    <col min="7947" max="7947" width="6.5703125" style="1" bestFit="1" customWidth="1"/>
    <col min="7948" max="8192" width="9.140625" style="1"/>
    <col min="8193" max="8193" width="0.85546875" style="1" customWidth="1"/>
    <col min="8194" max="8194" width="5.7109375" style="1" bestFit="1" customWidth="1"/>
    <col min="8195" max="8195" width="56.7109375" style="1" bestFit="1" customWidth="1"/>
    <col min="8196" max="8196" width="4.85546875" style="1" bestFit="1" customWidth="1"/>
    <col min="8197" max="8197" width="5.7109375" style="1" bestFit="1" customWidth="1"/>
    <col min="8198" max="8198" width="9" style="1" customWidth="1"/>
    <col min="8199" max="8199" width="13.28515625" style="1" customWidth="1"/>
    <col min="8200" max="8201" width="8.7109375" style="1" bestFit="1" customWidth="1"/>
    <col min="8202" max="8202" width="4.85546875" style="1" bestFit="1" customWidth="1"/>
    <col min="8203" max="8203" width="6.5703125" style="1" bestFit="1" customWidth="1"/>
    <col min="8204" max="8448" width="9.140625" style="1"/>
    <col min="8449" max="8449" width="0.85546875" style="1" customWidth="1"/>
    <col min="8450" max="8450" width="5.7109375" style="1" bestFit="1" customWidth="1"/>
    <col min="8451" max="8451" width="56.7109375" style="1" bestFit="1" customWidth="1"/>
    <col min="8452" max="8452" width="4.85546875" style="1" bestFit="1" customWidth="1"/>
    <col min="8453" max="8453" width="5.7109375" style="1" bestFit="1" customWidth="1"/>
    <col min="8454" max="8454" width="9" style="1" customWidth="1"/>
    <col min="8455" max="8455" width="13.28515625" style="1" customWidth="1"/>
    <col min="8456" max="8457" width="8.7109375" style="1" bestFit="1" customWidth="1"/>
    <col min="8458" max="8458" width="4.85546875" style="1" bestFit="1" customWidth="1"/>
    <col min="8459" max="8459" width="6.5703125" style="1" bestFit="1" customWidth="1"/>
    <col min="8460" max="8704" width="9.140625" style="1"/>
    <col min="8705" max="8705" width="0.85546875" style="1" customWidth="1"/>
    <col min="8706" max="8706" width="5.7109375" style="1" bestFit="1" customWidth="1"/>
    <col min="8707" max="8707" width="56.7109375" style="1" bestFit="1" customWidth="1"/>
    <col min="8708" max="8708" width="4.85546875" style="1" bestFit="1" customWidth="1"/>
    <col min="8709" max="8709" width="5.7109375" style="1" bestFit="1" customWidth="1"/>
    <col min="8710" max="8710" width="9" style="1" customWidth="1"/>
    <col min="8711" max="8711" width="13.28515625" style="1" customWidth="1"/>
    <col min="8712" max="8713" width="8.7109375" style="1" bestFit="1" customWidth="1"/>
    <col min="8714" max="8714" width="4.85546875" style="1" bestFit="1" customWidth="1"/>
    <col min="8715" max="8715" width="6.5703125" style="1" bestFit="1" customWidth="1"/>
    <col min="8716" max="8960" width="9.140625" style="1"/>
    <col min="8961" max="8961" width="0.85546875" style="1" customWidth="1"/>
    <col min="8962" max="8962" width="5.7109375" style="1" bestFit="1" customWidth="1"/>
    <col min="8963" max="8963" width="56.7109375" style="1" bestFit="1" customWidth="1"/>
    <col min="8964" max="8964" width="4.85546875" style="1" bestFit="1" customWidth="1"/>
    <col min="8965" max="8965" width="5.7109375" style="1" bestFit="1" customWidth="1"/>
    <col min="8966" max="8966" width="9" style="1" customWidth="1"/>
    <col min="8967" max="8967" width="13.28515625" style="1" customWidth="1"/>
    <col min="8968" max="8969" width="8.7109375" style="1" bestFit="1" customWidth="1"/>
    <col min="8970" max="8970" width="4.85546875" style="1" bestFit="1" customWidth="1"/>
    <col min="8971" max="8971" width="6.5703125" style="1" bestFit="1" customWidth="1"/>
    <col min="8972" max="9216" width="9.140625" style="1"/>
    <col min="9217" max="9217" width="0.85546875" style="1" customWidth="1"/>
    <col min="9218" max="9218" width="5.7109375" style="1" bestFit="1" customWidth="1"/>
    <col min="9219" max="9219" width="56.7109375" style="1" bestFit="1" customWidth="1"/>
    <col min="9220" max="9220" width="4.85546875" style="1" bestFit="1" customWidth="1"/>
    <col min="9221" max="9221" width="5.7109375" style="1" bestFit="1" customWidth="1"/>
    <col min="9222" max="9222" width="9" style="1" customWidth="1"/>
    <col min="9223" max="9223" width="13.28515625" style="1" customWidth="1"/>
    <col min="9224" max="9225" width="8.7109375" style="1" bestFit="1" customWidth="1"/>
    <col min="9226" max="9226" width="4.85546875" style="1" bestFit="1" customWidth="1"/>
    <col min="9227" max="9227" width="6.5703125" style="1" bestFit="1" customWidth="1"/>
    <col min="9228" max="9472" width="9.140625" style="1"/>
    <col min="9473" max="9473" width="0.85546875" style="1" customWidth="1"/>
    <col min="9474" max="9474" width="5.7109375" style="1" bestFit="1" customWidth="1"/>
    <col min="9475" max="9475" width="56.7109375" style="1" bestFit="1" customWidth="1"/>
    <col min="9476" max="9476" width="4.85546875" style="1" bestFit="1" customWidth="1"/>
    <col min="9477" max="9477" width="5.7109375" style="1" bestFit="1" customWidth="1"/>
    <col min="9478" max="9478" width="9" style="1" customWidth="1"/>
    <col min="9479" max="9479" width="13.28515625" style="1" customWidth="1"/>
    <col min="9480" max="9481" width="8.7109375" style="1" bestFit="1" customWidth="1"/>
    <col min="9482" max="9482" width="4.85546875" style="1" bestFit="1" customWidth="1"/>
    <col min="9483" max="9483" width="6.5703125" style="1" bestFit="1" customWidth="1"/>
    <col min="9484" max="9728" width="9.140625" style="1"/>
    <col min="9729" max="9729" width="0.85546875" style="1" customWidth="1"/>
    <col min="9730" max="9730" width="5.7109375" style="1" bestFit="1" customWidth="1"/>
    <col min="9731" max="9731" width="56.7109375" style="1" bestFit="1" customWidth="1"/>
    <col min="9732" max="9732" width="4.85546875" style="1" bestFit="1" customWidth="1"/>
    <col min="9733" max="9733" width="5.7109375" style="1" bestFit="1" customWidth="1"/>
    <col min="9734" max="9734" width="9" style="1" customWidth="1"/>
    <col min="9735" max="9735" width="13.28515625" style="1" customWidth="1"/>
    <col min="9736" max="9737" width="8.7109375" style="1" bestFit="1" customWidth="1"/>
    <col min="9738" max="9738" width="4.85546875" style="1" bestFit="1" customWidth="1"/>
    <col min="9739" max="9739" width="6.5703125" style="1" bestFit="1" customWidth="1"/>
    <col min="9740" max="9984" width="9.140625" style="1"/>
    <col min="9985" max="9985" width="0.85546875" style="1" customWidth="1"/>
    <col min="9986" max="9986" width="5.7109375" style="1" bestFit="1" customWidth="1"/>
    <col min="9987" max="9987" width="56.7109375" style="1" bestFit="1" customWidth="1"/>
    <col min="9988" max="9988" width="4.85546875" style="1" bestFit="1" customWidth="1"/>
    <col min="9989" max="9989" width="5.7109375" style="1" bestFit="1" customWidth="1"/>
    <col min="9990" max="9990" width="9" style="1" customWidth="1"/>
    <col min="9991" max="9991" width="13.28515625" style="1" customWidth="1"/>
    <col min="9992" max="9993" width="8.7109375" style="1" bestFit="1" customWidth="1"/>
    <col min="9994" max="9994" width="4.85546875" style="1" bestFit="1" customWidth="1"/>
    <col min="9995" max="9995" width="6.5703125" style="1" bestFit="1" customWidth="1"/>
    <col min="9996" max="10240" width="9.140625" style="1"/>
    <col min="10241" max="10241" width="0.85546875" style="1" customWidth="1"/>
    <col min="10242" max="10242" width="5.7109375" style="1" bestFit="1" customWidth="1"/>
    <col min="10243" max="10243" width="56.7109375" style="1" bestFit="1" customWidth="1"/>
    <col min="10244" max="10244" width="4.85546875" style="1" bestFit="1" customWidth="1"/>
    <col min="10245" max="10245" width="5.7109375" style="1" bestFit="1" customWidth="1"/>
    <col min="10246" max="10246" width="9" style="1" customWidth="1"/>
    <col min="10247" max="10247" width="13.28515625" style="1" customWidth="1"/>
    <col min="10248" max="10249" width="8.7109375" style="1" bestFit="1" customWidth="1"/>
    <col min="10250" max="10250" width="4.85546875" style="1" bestFit="1" customWidth="1"/>
    <col min="10251" max="10251" width="6.5703125" style="1" bestFit="1" customWidth="1"/>
    <col min="10252" max="10496" width="9.140625" style="1"/>
    <col min="10497" max="10497" width="0.85546875" style="1" customWidth="1"/>
    <col min="10498" max="10498" width="5.7109375" style="1" bestFit="1" customWidth="1"/>
    <col min="10499" max="10499" width="56.7109375" style="1" bestFit="1" customWidth="1"/>
    <col min="10500" max="10500" width="4.85546875" style="1" bestFit="1" customWidth="1"/>
    <col min="10501" max="10501" width="5.7109375" style="1" bestFit="1" customWidth="1"/>
    <col min="10502" max="10502" width="9" style="1" customWidth="1"/>
    <col min="10503" max="10503" width="13.28515625" style="1" customWidth="1"/>
    <col min="10504" max="10505" width="8.7109375" style="1" bestFit="1" customWidth="1"/>
    <col min="10506" max="10506" width="4.85546875" style="1" bestFit="1" customWidth="1"/>
    <col min="10507" max="10507" width="6.5703125" style="1" bestFit="1" customWidth="1"/>
    <col min="10508" max="10752" width="9.140625" style="1"/>
    <col min="10753" max="10753" width="0.85546875" style="1" customWidth="1"/>
    <col min="10754" max="10754" width="5.7109375" style="1" bestFit="1" customWidth="1"/>
    <col min="10755" max="10755" width="56.7109375" style="1" bestFit="1" customWidth="1"/>
    <col min="10756" max="10756" width="4.85546875" style="1" bestFit="1" customWidth="1"/>
    <col min="10757" max="10757" width="5.7109375" style="1" bestFit="1" customWidth="1"/>
    <col min="10758" max="10758" width="9" style="1" customWidth="1"/>
    <col min="10759" max="10759" width="13.28515625" style="1" customWidth="1"/>
    <col min="10760" max="10761" width="8.7109375" style="1" bestFit="1" customWidth="1"/>
    <col min="10762" max="10762" width="4.85546875" style="1" bestFit="1" customWidth="1"/>
    <col min="10763" max="10763" width="6.5703125" style="1" bestFit="1" customWidth="1"/>
    <col min="10764" max="11008" width="9.140625" style="1"/>
    <col min="11009" max="11009" width="0.85546875" style="1" customWidth="1"/>
    <col min="11010" max="11010" width="5.7109375" style="1" bestFit="1" customWidth="1"/>
    <col min="11011" max="11011" width="56.7109375" style="1" bestFit="1" customWidth="1"/>
    <col min="11012" max="11012" width="4.85546875" style="1" bestFit="1" customWidth="1"/>
    <col min="11013" max="11013" width="5.7109375" style="1" bestFit="1" customWidth="1"/>
    <col min="11014" max="11014" width="9" style="1" customWidth="1"/>
    <col min="11015" max="11015" width="13.28515625" style="1" customWidth="1"/>
    <col min="11016" max="11017" width="8.7109375" style="1" bestFit="1" customWidth="1"/>
    <col min="11018" max="11018" width="4.85546875" style="1" bestFit="1" customWidth="1"/>
    <col min="11019" max="11019" width="6.5703125" style="1" bestFit="1" customWidth="1"/>
    <col min="11020" max="11264" width="9.140625" style="1"/>
    <col min="11265" max="11265" width="0.85546875" style="1" customWidth="1"/>
    <col min="11266" max="11266" width="5.7109375" style="1" bestFit="1" customWidth="1"/>
    <col min="11267" max="11267" width="56.7109375" style="1" bestFit="1" customWidth="1"/>
    <col min="11268" max="11268" width="4.85546875" style="1" bestFit="1" customWidth="1"/>
    <col min="11269" max="11269" width="5.7109375" style="1" bestFit="1" customWidth="1"/>
    <col min="11270" max="11270" width="9" style="1" customWidth="1"/>
    <col min="11271" max="11271" width="13.28515625" style="1" customWidth="1"/>
    <col min="11272" max="11273" width="8.7109375" style="1" bestFit="1" customWidth="1"/>
    <col min="11274" max="11274" width="4.85546875" style="1" bestFit="1" customWidth="1"/>
    <col min="11275" max="11275" width="6.5703125" style="1" bestFit="1" customWidth="1"/>
    <col min="11276" max="11520" width="9.140625" style="1"/>
    <col min="11521" max="11521" width="0.85546875" style="1" customWidth="1"/>
    <col min="11522" max="11522" width="5.7109375" style="1" bestFit="1" customWidth="1"/>
    <col min="11523" max="11523" width="56.7109375" style="1" bestFit="1" customWidth="1"/>
    <col min="11524" max="11524" width="4.85546875" style="1" bestFit="1" customWidth="1"/>
    <col min="11525" max="11525" width="5.7109375" style="1" bestFit="1" customWidth="1"/>
    <col min="11526" max="11526" width="9" style="1" customWidth="1"/>
    <col min="11527" max="11527" width="13.28515625" style="1" customWidth="1"/>
    <col min="11528" max="11529" width="8.7109375" style="1" bestFit="1" customWidth="1"/>
    <col min="11530" max="11530" width="4.85546875" style="1" bestFit="1" customWidth="1"/>
    <col min="11531" max="11531" width="6.5703125" style="1" bestFit="1" customWidth="1"/>
    <col min="11532" max="11776" width="9.140625" style="1"/>
    <col min="11777" max="11777" width="0.85546875" style="1" customWidth="1"/>
    <col min="11778" max="11778" width="5.7109375" style="1" bestFit="1" customWidth="1"/>
    <col min="11779" max="11779" width="56.7109375" style="1" bestFit="1" customWidth="1"/>
    <col min="11780" max="11780" width="4.85546875" style="1" bestFit="1" customWidth="1"/>
    <col min="11781" max="11781" width="5.7109375" style="1" bestFit="1" customWidth="1"/>
    <col min="11782" max="11782" width="9" style="1" customWidth="1"/>
    <col min="11783" max="11783" width="13.28515625" style="1" customWidth="1"/>
    <col min="11784" max="11785" width="8.7109375" style="1" bestFit="1" customWidth="1"/>
    <col min="11786" max="11786" width="4.85546875" style="1" bestFit="1" customWidth="1"/>
    <col min="11787" max="11787" width="6.5703125" style="1" bestFit="1" customWidth="1"/>
    <col min="11788" max="12032" width="9.140625" style="1"/>
    <col min="12033" max="12033" width="0.85546875" style="1" customWidth="1"/>
    <col min="12034" max="12034" width="5.7109375" style="1" bestFit="1" customWidth="1"/>
    <col min="12035" max="12035" width="56.7109375" style="1" bestFit="1" customWidth="1"/>
    <col min="12036" max="12036" width="4.85546875" style="1" bestFit="1" customWidth="1"/>
    <col min="12037" max="12037" width="5.7109375" style="1" bestFit="1" customWidth="1"/>
    <col min="12038" max="12038" width="9" style="1" customWidth="1"/>
    <col min="12039" max="12039" width="13.28515625" style="1" customWidth="1"/>
    <col min="12040" max="12041" width="8.7109375" style="1" bestFit="1" customWidth="1"/>
    <col min="12042" max="12042" width="4.85546875" style="1" bestFit="1" customWidth="1"/>
    <col min="12043" max="12043" width="6.5703125" style="1" bestFit="1" customWidth="1"/>
    <col min="12044" max="12288" width="9.140625" style="1"/>
    <col min="12289" max="12289" width="0.85546875" style="1" customWidth="1"/>
    <col min="12290" max="12290" width="5.7109375" style="1" bestFit="1" customWidth="1"/>
    <col min="12291" max="12291" width="56.7109375" style="1" bestFit="1" customWidth="1"/>
    <col min="12292" max="12292" width="4.85546875" style="1" bestFit="1" customWidth="1"/>
    <col min="12293" max="12293" width="5.7109375" style="1" bestFit="1" customWidth="1"/>
    <col min="12294" max="12294" width="9" style="1" customWidth="1"/>
    <col min="12295" max="12295" width="13.28515625" style="1" customWidth="1"/>
    <col min="12296" max="12297" width="8.7109375" style="1" bestFit="1" customWidth="1"/>
    <col min="12298" max="12298" width="4.85546875" style="1" bestFit="1" customWidth="1"/>
    <col min="12299" max="12299" width="6.5703125" style="1" bestFit="1" customWidth="1"/>
    <col min="12300" max="12544" width="9.140625" style="1"/>
    <col min="12545" max="12545" width="0.85546875" style="1" customWidth="1"/>
    <col min="12546" max="12546" width="5.7109375" style="1" bestFit="1" customWidth="1"/>
    <col min="12547" max="12547" width="56.7109375" style="1" bestFit="1" customWidth="1"/>
    <col min="12548" max="12548" width="4.85546875" style="1" bestFit="1" customWidth="1"/>
    <col min="12549" max="12549" width="5.7109375" style="1" bestFit="1" customWidth="1"/>
    <col min="12550" max="12550" width="9" style="1" customWidth="1"/>
    <col min="12551" max="12551" width="13.28515625" style="1" customWidth="1"/>
    <col min="12552" max="12553" width="8.7109375" style="1" bestFit="1" customWidth="1"/>
    <col min="12554" max="12554" width="4.85546875" style="1" bestFit="1" customWidth="1"/>
    <col min="12555" max="12555" width="6.5703125" style="1" bestFit="1" customWidth="1"/>
    <col min="12556" max="12800" width="9.140625" style="1"/>
    <col min="12801" max="12801" width="0.85546875" style="1" customWidth="1"/>
    <col min="12802" max="12802" width="5.7109375" style="1" bestFit="1" customWidth="1"/>
    <col min="12803" max="12803" width="56.7109375" style="1" bestFit="1" customWidth="1"/>
    <col min="12804" max="12804" width="4.85546875" style="1" bestFit="1" customWidth="1"/>
    <col min="12805" max="12805" width="5.7109375" style="1" bestFit="1" customWidth="1"/>
    <col min="12806" max="12806" width="9" style="1" customWidth="1"/>
    <col min="12807" max="12807" width="13.28515625" style="1" customWidth="1"/>
    <col min="12808" max="12809" width="8.7109375" style="1" bestFit="1" customWidth="1"/>
    <col min="12810" max="12810" width="4.85546875" style="1" bestFit="1" customWidth="1"/>
    <col min="12811" max="12811" width="6.5703125" style="1" bestFit="1" customWidth="1"/>
    <col min="12812" max="13056" width="9.140625" style="1"/>
    <col min="13057" max="13057" width="0.85546875" style="1" customWidth="1"/>
    <col min="13058" max="13058" width="5.7109375" style="1" bestFit="1" customWidth="1"/>
    <col min="13059" max="13059" width="56.7109375" style="1" bestFit="1" customWidth="1"/>
    <col min="13060" max="13060" width="4.85546875" style="1" bestFit="1" customWidth="1"/>
    <col min="13061" max="13061" width="5.7109375" style="1" bestFit="1" customWidth="1"/>
    <col min="13062" max="13062" width="9" style="1" customWidth="1"/>
    <col min="13063" max="13063" width="13.28515625" style="1" customWidth="1"/>
    <col min="13064" max="13065" width="8.7109375" style="1" bestFit="1" customWidth="1"/>
    <col min="13066" max="13066" width="4.85546875" style="1" bestFit="1" customWidth="1"/>
    <col min="13067" max="13067" width="6.5703125" style="1" bestFit="1" customWidth="1"/>
    <col min="13068" max="13312" width="9.140625" style="1"/>
    <col min="13313" max="13313" width="0.85546875" style="1" customWidth="1"/>
    <col min="13314" max="13314" width="5.7109375" style="1" bestFit="1" customWidth="1"/>
    <col min="13315" max="13315" width="56.7109375" style="1" bestFit="1" customWidth="1"/>
    <col min="13316" max="13316" width="4.85546875" style="1" bestFit="1" customWidth="1"/>
    <col min="13317" max="13317" width="5.7109375" style="1" bestFit="1" customWidth="1"/>
    <col min="13318" max="13318" width="9" style="1" customWidth="1"/>
    <col min="13319" max="13319" width="13.28515625" style="1" customWidth="1"/>
    <col min="13320" max="13321" width="8.7109375" style="1" bestFit="1" customWidth="1"/>
    <col min="13322" max="13322" width="4.85546875" style="1" bestFit="1" customWidth="1"/>
    <col min="13323" max="13323" width="6.5703125" style="1" bestFit="1" customWidth="1"/>
    <col min="13324" max="13568" width="9.140625" style="1"/>
    <col min="13569" max="13569" width="0.85546875" style="1" customWidth="1"/>
    <col min="13570" max="13570" width="5.7109375" style="1" bestFit="1" customWidth="1"/>
    <col min="13571" max="13571" width="56.7109375" style="1" bestFit="1" customWidth="1"/>
    <col min="13572" max="13572" width="4.85546875" style="1" bestFit="1" customWidth="1"/>
    <col min="13573" max="13573" width="5.7109375" style="1" bestFit="1" customWidth="1"/>
    <col min="13574" max="13574" width="9" style="1" customWidth="1"/>
    <col min="13575" max="13575" width="13.28515625" style="1" customWidth="1"/>
    <col min="13576" max="13577" width="8.7109375" style="1" bestFit="1" customWidth="1"/>
    <col min="13578" max="13578" width="4.85546875" style="1" bestFit="1" customWidth="1"/>
    <col min="13579" max="13579" width="6.5703125" style="1" bestFit="1" customWidth="1"/>
    <col min="13580" max="13824" width="9.140625" style="1"/>
    <col min="13825" max="13825" width="0.85546875" style="1" customWidth="1"/>
    <col min="13826" max="13826" width="5.7109375" style="1" bestFit="1" customWidth="1"/>
    <col min="13827" max="13827" width="56.7109375" style="1" bestFit="1" customWidth="1"/>
    <col min="13828" max="13828" width="4.85546875" style="1" bestFit="1" customWidth="1"/>
    <col min="13829" max="13829" width="5.7109375" style="1" bestFit="1" customWidth="1"/>
    <col min="13830" max="13830" width="9" style="1" customWidth="1"/>
    <col min="13831" max="13831" width="13.28515625" style="1" customWidth="1"/>
    <col min="13832" max="13833" width="8.7109375" style="1" bestFit="1" customWidth="1"/>
    <col min="13834" max="13834" width="4.85546875" style="1" bestFit="1" customWidth="1"/>
    <col min="13835" max="13835" width="6.5703125" style="1" bestFit="1" customWidth="1"/>
    <col min="13836" max="14080" width="9.140625" style="1"/>
    <col min="14081" max="14081" width="0.85546875" style="1" customWidth="1"/>
    <col min="14082" max="14082" width="5.7109375" style="1" bestFit="1" customWidth="1"/>
    <col min="14083" max="14083" width="56.7109375" style="1" bestFit="1" customWidth="1"/>
    <col min="14084" max="14084" width="4.85546875" style="1" bestFit="1" customWidth="1"/>
    <col min="14085" max="14085" width="5.7109375" style="1" bestFit="1" customWidth="1"/>
    <col min="14086" max="14086" width="9" style="1" customWidth="1"/>
    <col min="14087" max="14087" width="13.28515625" style="1" customWidth="1"/>
    <col min="14088" max="14089" width="8.7109375" style="1" bestFit="1" customWidth="1"/>
    <col min="14090" max="14090" width="4.85546875" style="1" bestFit="1" customWidth="1"/>
    <col min="14091" max="14091" width="6.5703125" style="1" bestFit="1" customWidth="1"/>
    <col min="14092" max="14336" width="9.140625" style="1"/>
    <col min="14337" max="14337" width="0.85546875" style="1" customWidth="1"/>
    <col min="14338" max="14338" width="5.7109375" style="1" bestFit="1" customWidth="1"/>
    <col min="14339" max="14339" width="56.7109375" style="1" bestFit="1" customWidth="1"/>
    <col min="14340" max="14340" width="4.85546875" style="1" bestFit="1" customWidth="1"/>
    <col min="14341" max="14341" width="5.7109375" style="1" bestFit="1" customWidth="1"/>
    <col min="14342" max="14342" width="9" style="1" customWidth="1"/>
    <col min="14343" max="14343" width="13.28515625" style="1" customWidth="1"/>
    <col min="14344" max="14345" width="8.7109375" style="1" bestFit="1" customWidth="1"/>
    <col min="14346" max="14346" width="4.85546875" style="1" bestFit="1" customWidth="1"/>
    <col min="14347" max="14347" width="6.5703125" style="1" bestFit="1" customWidth="1"/>
    <col min="14348" max="14592" width="9.140625" style="1"/>
    <col min="14593" max="14593" width="0.85546875" style="1" customWidth="1"/>
    <col min="14594" max="14594" width="5.7109375" style="1" bestFit="1" customWidth="1"/>
    <col min="14595" max="14595" width="56.7109375" style="1" bestFit="1" customWidth="1"/>
    <col min="14596" max="14596" width="4.85546875" style="1" bestFit="1" customWidth="1"/>
    <col min="14597" max="14597" width="5.7109375" style="1" bestFit="1" customWidth="1"/>
    <col min="14598" max="14598" width="9" style="1" customWidth="1"/>
    <col min="14599" max="14599" width="13.28515625" style="1" customWidth="1"/>
    <col min="14600" max="14601" width="8.7109375" style="1" bestFit="1" customWidth="1"/>
    <col min="14602" max="14602" width="4.85546875" style="1" bestFit="1" customWidth="1"/>
    <col min="14603" max="14603" width="6.5703125" style="1" bestFit="1" customWidth="1"/>
    <col min="14604" max="14848" width="9.140625" style="1"/>
    <col min="14849" max="14849" width="0.85546875" style="1" customWidth="1"/>
    <col min="14850" max="14850" width="5.7109375" style="1" bestFit="1" customWidth="1"/>
    <col min="14851" max="14851" width="56.7109375" style="1" bestFit="1" customWidth="1"/>
    <col min="14852" max="14852" width="4.85546875" style="1" bestFit="1" customWidth="1"/>
    <col min="14853" max="14853" width="5.7109375" style="1" bestFit="1" customWidth="1"/>
    <col min="14854" max="14854" width="9" style="1" customWidth="1"/>
    <col min="14855" max="14855" width="13.28515625" style="1" customWidth="1"/>
    <col min="14856" max="14857" width="8.7109375" style="1" bestFit="1" customWidth="1"/>
    <col min="14858" max="14858" width="4.85546875" style="1" bestFit="1" customWidth="1"/>
    <col min="14859" max="14859" width="6.5703125" style="1" bestFit="1" customWidth="1"/>
    <col min="14860" max="15104" width="9.140625" style="1"/>
    <col min="15105" max="15105" width="0.85546875" style="1" customWidth="1"/>
    <col min="15106" max="15106" width="5.7109375" style="1" bestFit="1" customWidth="1"/>
    <col min="15107" max="15107" width="56.7109375" style="1" bestFit="1" customWidth="1"/>
    <col min="15108" max="15108" width="4.85546875" style="1" bestFit="1" customWidth="1"/>
    <col min="15109" max="15109" width="5.7109375" style="1" bestFit="1" customWidth="1"/>
    <col min="15110" max="15110" width="9" style="1" customWidth="1"/>
    <col min="15111" max="15111" width="13.28515625" style="1" customWidth="1"/>
    <col min="15112" max="15113" width="8.7109375" style="1" bestFit="1" customWidth="1"/>
    <col min="15114" max="15114" width="4.85546875" style="1" bestFit="1" customWidth="1"/>
    <col min="15115" max="15115" width="6.5703125" style="1" bestFit="1" customWidth="1"/>
    <col min="15116" max="15360" width="9.140625" style="1"/>
    <col min="15361" max="15361" width="0.85546875" style="1" customWidth="1"/>
    <col min="15362" max="15362" width="5.7109375" style="1" bestFit="1" customWidth="1"/>
    <col min="15363" max="15363" width="56.7109375" style="1" bestFit="1" customWidth="1"/>
    <col min="15364" max="15364" width="4.85546875" style="1" bestFit="1" customWidth="1"/>
    <col min="15365" max="15365" width="5.7109375" style="1" bestFit="1" customWidth="1"/>
    <col min="15366" max="15366" width="9" style="1" customWidth="1"/>
    <col min="15367" max="15367" width="13.28515625" style="1" customWidth="1"/>
    <col min="15368" max="15369" width="8.7109375" style="1" bestFit="1" customWidth="1"/>
    <col min="15370" max="15370" width="4.85546875" style="1" bestFit="1" customWidth="1"/>
    <col min="15371" max="15371" width="6.5703125" style="1" bestFit="1" customWidth="1"/>
    <col min="15372" max="15616" width="9.140625" style="1"/>
    <col min="15617" max="15617" width="0.85546875" style="1" customWidth="1"/>
    <col min="15618" max="15618" width="5.7109375" style="1" bestFit="1" customWidth="1"/>
    <col min="15619" max="15619" width="56.7109375" style="1" bestFit="1" customWidth="1"/>
    <col min="15620" max="15620" width="4.85546875" style="1" bestFit="1" customWidth="1"/>
    <col min="15621" max="15621" width="5.7109375" style="1" bestFit="1" customWidth="1"/>
    <col min="15622" max="15622" width="9" style="1" customWidth="1"/>
    <col min="15623" max="15623" width="13.28515625" style="1" customWidth="1"/>
    <col min="15624" max="15625" width="8.7109375" style="1" bestFit="1" customWidth="1"/>
    <col min="15626" max="15626" width="4.85546875" style="1" bestFit="1" customWidth="1"/>
    <col min="15627" max="15627" width="6.5703125" style="1" bestFit="1" customWidth="1"/>
    <col min="15628" max="15872" width="9.140625" style="1"/>
    <col min="15873" max="15873" width="0.85546875" style="1" customWidth="1"/>
    <col min="15874" max="15874" width="5.7109375" style="1" bestFit="1" customWidth="1"/>
    <col min="15875" max="15875" width="56.7109375" style="1" bestFit="1" customWidth="1"/>
    <col min="15876" max="15876" width="4.85546875" style="1" bestFit="1" customWidth="1"/>
    <col min="15877" max="15877" width="5.7109375" style="1" bestFit="1" customWidth="1"/>
    <col min="15878" max="15878" width="9" style="1" customWidth="1"/>
    <col min="15879" max="15879" width="13.28515625" style="1" customWidth="1"/>
    <col min="15880" max="15881" width="8.7109375" style="1" bestFit="1" customWidth="1"/>
    <col min="15882" max="15882" width="4.85546875" style="1" bestFit="1" customWidth="1"/>
    <col min="15883" max="15883" width="6.5703125" style="1" bestFit="1" customWidth="1"/>
    <col min="15884" max="16128" width="9.140625" style="1"/>
    <col min="16129" max="16129" width="0.85546875" style="1" customWidth="1"/>
    <col min="16130" max="16130" width="5.7109375" style="1" bestFit="1" customWidth="1"/>
    <col min="16131" max="16131" width="56.7109375" style="1" bestFit="1" customWidth="1"/>
    <col min="16132" max="16132" width="4.85546875" style="1" bestFit="1" customWidth="1"/>
    <col min="16133" max="16133" width="5.7109375" style="1" bestFit="1" customWidth="1"/>
    <col min="16134" max="16134" width="9" style="1" customWidth="1"/>
    <col min="16135" max="16135" width="13.28515625" style="1" customWidth="1"/>
    <col min="16136" max="16137" width="8.7109375" style="1" bestFit="1" customWidth="1"/>
    <col min="16138" max="16138" width="4.85546875" style="1" bestFit="1" customWidth="1"/>
    <col min="16139" max="16139" width="6.5703125" style="1" bestFit="1" customWidth="1"/>
    <col min="16140" max="16384" width="9.140625" style="1"/>
  </cols>
  <sheetData>
    <row r="2" spans="1:11" ht="15.75" customHeight="1">
      <c r="B2" s="179" t="s">
        <v>181</v>
      </c>
      <c r="C2" s="179"/>
      <c r="D2" s="179"/>
      <c r="E2" s="179"/>
      <c r="F2" s="179"/>
      <c r="G2" s="179"/>
    </row>
    <row r="3" spans="1:11" ht="12" thickBot="1">
      <c r="B3" s="175"/>
      <c r="C3" s="176"/>
      <c r="D3" s="176" t="s">
        <v>95</v>
      </c>
      <c r="E3" s="177"/>
      <c r="F3" s="178"/>
      <c r="G3" s="160"/>
      <c r="H3" s="8"/>
    </row>
    <row r="4" spans="1:11" s="14" customFormat="1" ht="12" thickBot="1">
      <c r="B4" s="15" t="s">
        <v>44</v>
      </c>
      <c r="C4" s="15" t="s">
        <v>41</v>
      </c>
      <c r="D4" s="15" t="s">
        <v>42</v>
      </c>
      <c r="E4" s="15" t="s">
        <v>43</v>
      </c>
      <c r="F4" s="16" t="s">
        <v>96</v>
      </c>
      <c r="G4" s="17" t="s">
        <v>97</v>
      </c>
      <c r="H4" s="8"/>
      <c r="I4" s="18"/>
      <c r="J4" s="18"/>
      <c r="K4" s="18"/>
    </row>
    <row r="5" spans="1:11">
      <c r="B5" s="19" t="s">
        <v>0</v>
      </c>
      <c r="C5" s="121" t="s">
        <v>1</v>
      </c>
      <c r="D5" s="20"/>
      <c r="E5" s="20"/>
      <c r="F5" s="21"/>
      <c r="G5" s="22"/>
      <c r="H5" s="8"/>
    </row>
    <row r="6" spans="1:11">
      <c r="B6" s="23"/>
      <c r="C6" s="35" t="s">
        <v>50</v>
      </c>
      <c r="D6" s="24" t="s">
        <v>30</v>
      </c>
      <c r="E6" s="25">
        <f>'Amani court tassia'!E9+'marianist limuru'!E10+'real  people lavington'!E8+'CITAM CLAY CITY'!E10+'KNTC-INDUSTRIAL AREA'!E10+'fastech maringo estate'!E10+'KMTC KARURI'!E9+'YALLOW GODDOWN 13'!E10+'NAIVAS KANGEMI'!E10+'NHIF KANGEMI'!E10+'EQUITY KANGEMI'!E10+'WORKIFY AFRICA'!E10</f>
        <v>0</v>
      </c>
      <c r="F6" s="26">
        <v>1500</v>
      </c>
      <c r="G6" s="26">
        <f>E6*F6</f>
        <v>0</v>
      </c>
      <c r="H6" s="8"/>
    </row>
    <row r="7" spans="1:11">
      <c r="B7" s="23"/>
      <c r="C7" s="35" t="s">
        <v>51</v>
      </c>
      <c r="D7" s="24" t="s">
        <v>30</v>
      </c>
      <c r="E7" s="25">
        <f>'Amani court tassia'!E10+'marianist limuru'!E11+'real  people lavington'!E9+'CITAM CLAY CITY'!E11+'KNTC-INDUSTRIAL AREA'!E11+'fastech maringo estate'!E11+'KMTC KARURI'!E10+'YALLOW GODDOWN 13'!E11+'NAIVAS KANGEMI'!E11+'NHIF KANGEMI'!E11+'EQUITY KANGEMI'!E11+'WORKIFY AFRICA'!E11</f>
        <v>0</v>
      </c>
      <c r="F7" s="26">
        <v>12000</v>
      </c>
      <c r="G7" s="26">
        <f t="shared" ref="G7:G25" si="0">E7*F7</f>
        <v>0</v>
      </c>
      <c r="H7" s="8"/>
    </row>
    <row r="8" spans="1:11">
      <c r="B8" s="23"/>
      <c r="C8" s="35" t="s">
        <v>52</v>
      </c>
      <c r="D8" s="24" t="s">
        <v>2</v>
      </c>
      <c r="E8" s="25">
        <f>'Amani court tassia'!E11+'marianist limuru'!E12+'real  people lavington'!E10+'CITAM CLAY CITY'!E12+'KNTC-INDUSTRIAL AREA'!E12+'fastech maringo estate'!E12+'KMTC KARURI'!E11+'YALLOW GODDOWN 13'!E12+'NAIVAS KANGEMI'!E12+'NHIF KANGEMI'!E12+'EQUITY KANGEMI'!E12+'WORKIFY AFRICA'!E12</f>
        <v>0</v>
      </c>
      <c r="F8" s="26">
        <v>90</v>
      </c>
      <c r="G8" s="26">
        <f t="shared" si="0"/>
        <v>0</v>
      </c>
      <c r="H8" s="8"/>
    </row>
    <row r="9" spans="1:11">
      <c r="B9" s="23"/>
      <c r="C9" s="35" t="s">
        <v>53</v>
      </c>
      <c r="D9" s="24" t="s">
        <v>2</v>
      </c>
      <c r="E9" s="25">
        <f>'Amani court tassia'!E12+'marianist limuru'!E13+'real  people lavington'!E11+'CITAM CLAY CITY'!E13+'KNTC-INDUSTRIAL AREA'!E13+'fastech maringo estate'!E13+'KMTC KARURI'!E12+'YALLOW GODDOWN 13'!E13+'NAIVAS KANGEMI'!E13+'NHIF KANGEMI'!E13+'EQUITY KANGEMI'!E13+'WORKIFY AFRICA'!E13</f>
        <v>0</v>
      </c>
      <c r="F9" s="26">
        <v>180</v>
      </c>
      <c r="G9" s="26">
        <f t="shared" si="0"/>
        <v>0</v>
      </c>
      <c r="H9" s="8"/>
    </row>
    <row r="10" spans="1:11">
      <c r="B10" s="23"/>
      <c r="C10" s="35" t="s">
        <v>54</v>
      </c>
      <c r="D10" s="24" t="s">
        <v>2</v>
      </c>
      <c r="E10" s="25">
        <f>'Amani court tassia'!E13+'marianist limuru'!E14+'real  people lavington'!E12+'CITAM CLAY CITY'!E14+'KNTC-INDUSTRIAL AREA'!E14+'fastech maringo estate'!E14+'KMTC KARURI'!E13+'YALLOW GODDOWN 13'!E14+'NAIVAS KANGEMI'!E14+'NHIF KANGEMI'!E14+'EQUITY KANGEMI'!E14+'WORKIFY AFRICA'!E14</f>
        <v>0</v>
      </c>
      <c r="F10" s="26">
        <v>360</v>
      </c>
      <c r="G10" s="26">
        <f t="shared" si="0"/>
        <v>0</v>
      </c>
      <c r="H10" s="8"/>
    </row>
    <row r="11" spans="1:11">
      <c r="B11" s="23"/>
      <c r="C11" s="35" t="s">
        <v>3</v>
      </c>
      <c r="D11" s="24" t="s">
        <v>2</v>
      </c>
      <c r="E11" s="25">
        <f>'Amani court tassia'!E14+'marianist limuru'!E15+'real  people lavington'!E13+'CITAM CLAY CITY'!E15+'KNTC-INDUSTRIAL AREA'!E15+'fastech maringo estate'!E15+'KMTC KARURI'!E14+'YALLOW GODDOWN 13'!E15+'NAIVAS KANGEMI'!E15+'NHIF KANGEMI'!E15+'EQUITY KANGEMI'!E15+'WORKIFY AFRICA'!E15</f>
        <v>0</v>
      </c>
      <c r="F11" s="26">
        <v>54</v>
      </c>
      <c r="G11" s="26">
        <f t="shared" si="0"/>
        <v>0</v>
      </c>
      <c r="H11" s="8"/>
    </row>
    <row r="12" spans="1:11">
      <c r="B12" s="23"/>
      <c r="C12" s="35" t="s">
        <v>4</v>
      </c>
      <c r="D12" s="24" t="s">
        <v>2</v>
      </c>
      <c r="E12" s="25">
        <f>'Amani court tassia'!E15+'marianist limuru'!E16+'real  people lavington'!E14+'CITAM CLAY CITY'!E16+'KNTC-INDUSTRIAL AREA'!E16+'fastech maringo estate'!E16+'KMTC KARURI'!E15+'YALLOW GODDOWN 13'!E16+'NAIVAS KANGEMI'!E16+'NHIF KANGEMI'!E16+'EQUITY KANGEMI'!E16+'WORKIFY AFRICA'!E16</f>
        <v>0</v>
      </c>
      <c r="F12" s="29">
        <v>6.2</v>
      </c>
      <c r="G12" s="26">
        <f t="shared" si="0"/>
        <v>0</v>
      </c>
      <c r="H12" s="8"/>
    </row>
    <row r="13" spans="1:11" s="2" customFormat="1">
      <c r="A13" s="1"/>
      <c r="B13" s="23"/>
      <c r="C13" s="35" t="s">
        <v>55</v>
      </c>
      <c r="D13" s="24" t="s">
        <v>30</v>
      </c>
      <c r="E13" s="25">
        <f>'Amani court tassia'!E16+'marianist limuru'!E17+'real  people lavington'!E15+'CITAM CLAY CITY'!E17+'KNTC-INDUSTRIAL AREA'!E17+'fastech maringo estate'!E17+'KMTC KARURI'!E16+'YALLOW GODDOWN 13'!E17+'NAIVAS KANGEMI'!E17+'NHIF KANGEMI'!E17+'EQUITY KANGEMI'!E17+'WORKIFY AFRICA'!E17</f>
        <v>0</v>
      </c>
      <c r="F13" s="31">
        <v>1140</v>
      </c>
      <c r="G13" s="26">
        <f t="shared" si="0"/>
        <v>0</v>
      </c>
      <c r="H13" s="8"/>
    </row>
    <row r="14" spans="1:11" s="2" customFormat="1">
      <c r="A14" s="1"/>
      <c r="B14" s="23"/>
      <c r="C14" s="35" t="s">
        <v>56</v>
      </c>
      <c r="D14" s="28" t="s">
        <v>30</v>
      </c>
      <c r="E14" s="25">
        <f>'Amani court tassia'!E17+'marianist limuru'!E18+'real  people lavington'!E16+'CITAM CLAY CITY'!E18+'KNTC-INDUSTRIAL AREA'!E18+'fastech maringo estate'!E18+'KMTC KARURI'!E17+'YALLOW GODDOWN 13'!E18+'NAIVAS KANGEMI'!E18+'NHIF KANGEMI'!E18+'EQUITY KANGEMI'!E18+'WORKIFY AFRICA'!E18</f>
        <v>0</v>
      </c>
      <c r="F14" s="32">
        <v>1800</v>
      </c>
      <c r="G14" s="26">
        <f t="shared" si="0"/>
        <v>0</v>
      </c>
      <c r="H14" s="8"/>
    </row>
    <row r="15" spans="1:11" s="2" customFormat="1">
      <c r="A15" s="1"/>
      <c r="B15" s="23"/>
      <c r="C15" s="35" t="s">
        <v>98</v>
      </c>
      <c r="D15" s="24" t="s">
        <v>30</v>
      </c>
      <c r="E15" s="25">
        <f>'Amani court tassia'!E18+'marianist limuru'!E19+'real  people lavington'!E17+'CITAM CLAY CITY'!E19+'KNTC-INDUSTRIAL AREA'!E19+'fastech maringo estate'!E19+'KMTC KARURI'!E18+'YALLOW GODDOWN 13'!E19+'NAIVAS KANGEMI'!E19+'NHIF KANGEMI'!E19+'EQUITY KANGEMI'!E19+'WORKIFY AFRICA'!E19</f>
        <v>0</v>
      </c>
      <c r="F15" s="29">
        <v>8000</v>
      </c>
      <c r="G15" s="26">
        <f t="shared" si="0"/>
        <v>0</v>
      </c>
      <c r="H15" s="7"/>
      <c r="I15" s="33"/>
    </row>
    <row r="16" spans="1:11" s="2" customFormat="1">
      <c r="A16" s="1"/>
      <c r="B16" s="23"/>
      <c r="C16" s="35" t="s">
        <v>99</v>
      </c>
      <c r="D16" s="24" t="s">
        <v>30</v>
      </c>
      <c r="E16" s="25">
        <f>'Amani court tassia'!E19+'marianist limuru'!E20+'real  people lavington'!E18+'CITAM CLAY CITY'!E20+'KNTC-INDUSTRIAL AREA'!E20+'fastech maringo estate'!E20+'KMTC KARURI'!E19+'YALLOW GODDOWN 13'!E20+'NAIVAS KANGEMI'!E20+'NHIF KANGEMI'!E20+'EQUITY KANGEMI'!E20+'WORKIFY AFRICA'!E20</f>
        <v>0</v>
      </c>
      <c r="F16" s="29">
        <v>12000</v>
      </c>
      <c r="G16" s="26">
        <f t="shared" si="0"/>
        <v>0</v>
      </c>
      <c r="H16" s="7"/>
      <c r="I16" s="33"/>
    </row>
    <row r="17" spans="1:9" s="2" customFormat="1">
      <c r="A17" s="1"/>
      <c r="B17" s="23"/>
      <c r="C17" s="35" t="s">
        <v>100</v>
      </c>
      <c r="D17" s="24" t="s">
        <v>30</v>
      </c>
      <c r="E17" s="25">
        <f>'Amani court tassia'!E20+'marianist limuru'!E21+'real  people lavington'!E19+'CITAM CLAY CITY'!E21+'KNTC-INDUSTRIAL AREA'!E21+'fastech maringo estate'!E21+'KMTC KARURI'!E20+'YALLOW GODDOWN 13'!E21+'NAIVAS KANGEMI'!E21+'NHIF KANGEMI'!E21+'EQUITY KANGEMI'!E21+'WORKIFY AFRICA'!E21</f>
        <v>0</v>
      </c>
      <c r="F17" s="29">
        <v>16000</v>
      </c>
      <c r="G17" s="26">
        <f>E17*F17</f>
        <v>0</v>
      </c>
      <c r="H17" s="7"/>
      <c r="I17" s="33"/>
    </row>
    <row r="18" spans="1:9" s="2" customFormat="1">
      <c r="A18" s="1"/>
      <c r="B18" s="23"/>
      <c r="C18" s="35" t="s">
        <v>101</v>
      </c>
      <c r="D18" s="24" t="s">
        <v>30</v>
      </c>
      <c r="E18" s="25">
        <f>'Amani court tassia'!E21+'marianist limuru'!E22+'real  people lavington'!E20+'CITAM CLAY CITY'!E22+'KNTC-INDUSTRIAL AREA'!E22+'fastech maringo estate'!E22+'KMTC KARURI'!E21+'YALLOW GODDOWN 13'!E22+'NAIVAS KANGEMI'!E22+'NHIF KANGEMI'!E22+'EQUITY KANGEMI'!E22+'WORKIFY AFRICA'!E22</f>
        <v>0</v>
      </c>
      <c r="F18" s="29">
        <v>3000</v>
      </c>
      <c r="G18" s="26">
        <f t="shared" si="0"/>
        <v>0</v>
      </c>
      <c r="H18" s="7"/>
      <c r="I18" s="33"/>
    </row>
    <row r="19" spans="1:9" s="2" customFormat="1">
      <c r="A19" s="1"/>
      <c r="B19" s="23"/>
      <c r="C19" s="35" t="s">
        <v>102</v>
      </c>
      <c r="D19" s="24" t="s">
        <v>103</v>
      </c>
      <c r="E19" s="25">
        <f>'Amani court tassia'!E22+'marianist limuru'!E23+'real  people lavington'!E21+'CITAM CLAY CITY'!E23+'KNTC-INDUSTRIAL AREA'!E23+'fastech maringo estate'!E23+'KMTC KARURI'!E22+'YALLOW GODDOWN 13'!E23+'NAIVAS KANGEMI'!E23+'NHIF KANGEMI'!E23+'EQUITY KANGEMI'!E23+'WORKIFY AFRICA'!E23</f>
        <v>0</v>
      </c>
      <c r="F19" s="29">
        <v>25000</v>
      </c>
      <c r="G19" s="26">
        <f>E19*F19</f>
        <v>0</v>
      </c>
      <c r="H19" s="7"/>
      <c r="I19" s="33"/>
    </row>
    <row r="20" spans="1:9" s="2" customFormat="1">
      <c r="A20" s="1"/>
      <c r="B20" s="23"/>
      <c r="C20" s="35" t="s">
        <v>104</v>
      </c>
      <c r="D20" s="24" t="s">
        <v>30</v>
      </c>
      <c r="E20" s="25">
        <f>'Amani court tassia'!E23+'marianist limuru'!E24+'real  people lavington'!E22+'CITAM CLAY CITY'!E24+'KNTC-INDUSTRIAL AREA'!E24+'fastech maringo estate'!E24+'KMTC KARURI'!E23+'YALLOW GODDOWN 13'!E24+'NAIVAS KANGEMI'!E24+'NHIF KANGEMI'!E24+'EQUITY KANGEMI'!E24+'WORKIFY AFRICA'!E24</f>
        <v>0</v>
      </c>
      <c r="F20" s="29">
        <v>405.3</v>
      </c>
      <c r="G20" s="26">
        <f t="shared" si="0"/>
        <v>0</v>
      </c>
      <c r="H20" s="8"/>
    </row>
    <row r="21" spans="1:9" s="2" customFormat="1">
      <c r="A21" s="1"/>
      <c r="B21" s="23"/>
      <c r="C21" s="35" t="s">
        <v>105</v>
      </c>
      <c r="D21" s="24" t="s">
        <v>30</v>
      </c>
      <c r="E21" s="25">
        <f>'Amani court tassia'!E24+'marianist limuru'!E25+'real  people lavington'!E23+'CITAM CLAY CITY'!E25+'KNTC-INDUSTRIAL AREA'!E25+'fastech maringo estate'!E25+'KMTC KARURI'!E24+'YALLOW GODDOWN 13'!E25+'NAIVAS KANGEMI'!E25+'NHIF KANGEMI'!E25+'EQUITY KANGEMI'!E25+'WORKIFY AFRICA'!E25</f>
        <v>0</v>
      </c>
      <c r="F21" s="29">
        <v>758.6</v>
      </c>
      <c r="G21" s="26">
        <f t="shared" si="0"/>
        <v>0</v>
      </c>
      <c r="H21" s="8"/>
    </row>
    <row r="22" spans="1:9" s="2" customFormat="1">
      <c r="A22" s="1"/>
      <c r="B22" s="23"/>
      <c r="C22" s="35" t="s">
        <v>106</v>
      </c>
      <c r="D22" s="24" t="s">
        <v>30</v>
      </c>
      <c r="E22" s="25">
        <f>'Amani court tassia'!E25+'marianist limuru'!E26+'real  people lavington'!E24+'CITAM CLAY CITY'!E26+'KNTC-INDUSTRIAL AREA'!E26+'fastech maringo estate'!E26+'KMTC KARURI'!E25+'YALLOW GODDOWN 13'!E26+'NAIVAS KANGEMI'!E26+'NHIF KANGEMI'!E26+'EQUITY KANGEMI'!E26+'WORKIFY AFRICA'!E26</f>
        <v>0</v>
      </c>
      <c r="F22" s="29">
        <v>798</v>
      </c>
      <c r="G22" s="26">
        <f t="shared" si="0"/>
        <v>0</v>
      </c>
      <c r="H22" s="8"/>
    </row>
    <row r="23" spans="1:9" s="2" customFormat="1">
      <c r="A23" s="1"/>
      <c r="B23" s="23"/>
      <c r="C23" s="35" t="s">
        <v>107</v>
      </c>
      <c r="D23" s="24" t="s">
        <v>108</v>
      </c>
      <c r="E23" s="25">
        <f>'Amani court tassia'!E26+'marianist limuru'!E27+'real  people lavington'!E25+'CITAM CLAY CITY'!E27+'KNTC-INDUSTRIAL AREA'!E27+'fastech maringo estate'!E27+'KMTC KARURI'!E26+'YALLOW GODDOWN 13'!E27+'NAIVAS KANGEMI'!E27+'NHIF KANGEMI'!E27+'EQUITY KANGEMI'!E27+'WORKIFY AFRICA'!E27</f>
        <v>0</v>
      </c>
      <c r="F23" s="29">
        <v>400.7</v>
      </c>
      <c r="G23" s="26">
        <f t="shared" si="0"/>
        <v>0</v>
      </c>
      <c r="H23" s="8"/>
    </row>
    <row r="24" spans="1:9" s="2" customFormat="1">
      <c r="A24" s="1"/>
      <c r="B24" s="23"/>
      <c r="C24" s="35" t="s">
        <v>109</v>
      </c>
      <c r="D24" s="24" t="s">
        <v>30</v>
      </c>
      <c r="E24" s="25">
        <f>'Amani court tassia'!E27+'marianist limuru'!E28+'real  people lavington'!E26+'CITAM CLAY CITY'!E28+'KNTC-INDUSTRIAL AREA'!E28+'fastech maringo estate'!E28+'KMTC KARURI'!E27+'YALLOW GODDOWN 13'!E28+'NAIVAS KANGEMI'!E28+'NHIF KANGEMI'!E28+'EQUITY KANGEMI'!E28+'WORKIFY AFRICA'!E28</f>
        <v>0</v>
      </c>
      <c r="F24" s="29">
        <v>3300</v>
      </c>
      <c r="G24" s="26">
        <f t="shared" si="0"/>
        <v>0</v>
      </c>
      <c r="H24" s="8"/>
    </row>
    <row r="25" spans="1:9" s="2" customFormat="1" ht="12" thickBot="1">
      <c r="A25" s="1"/>
      <c r="B25" s="34"/>
      <c r="C25" s="35" t="s">
        <v>110</v>
      </c>
      <c r="D25" s="36" t="s">
        <v>108</v>
      </c>
      <c r="E25" s="25">
        <f>'Amani court tassia'!E28+'marianist limuru'!E29+'real  people lavington'!E27+'CITAM CLAY CITY'!E29+'KNTC-INDUSTRIAL AREA'!E29+'fastech maringo estate'!E29+'KMTC KARURI'!E28+'YALLOW GODDOWN 13'!E29+'NAIVAS KANGEMI'!E29+'NHIF KANGEMI'!E29+'EQUITY KANGEMI'!E29+'WORKIFY AFRICA'!E29</f>
        <v>0</v>
      </c>
      <c r="F25" s="37">
        <v>5500</v>
      </c>
      <c r="G25" s="38">
        <f t="shared" si="0"/>
        <v>0</v>
      </c>
      <c r="H25" s="8"/>
    </row>
    <row r="26" spans="1:9" s="2" customFormat="1">
      <c r="A26" s="1"/>
      <c r="B26" s="19" t="s">
        <v>6</v>
      </c>
      <c r="C26" s="39" t="s">
        <v>7</v>
      </c>
      <c r="D26" s="40"/>
      <c r="E26" s="40"/>
      <c r="F26" s="42"/>
      <c r="G26" s="42"/>
      <c r="H26" s="8"/>
    </row>
    <row r="27" spans="1:9" s="2" customFormat="1">
      <c r="A27" s="1"/>
      <c r="B27" s="23"/>
      <c r="C27" s="35" t="s">
        <v>49</v>
      </c>
      <c r="D27" s="24" t="s">
        <v>10</v>
      </c>
      <c r="E27" s="25">
        <f>'Amani court tassia'!E30+'marianist limuru'!E31+'real  people lavington'!E29+'CITAM CLAY CITY'!E31+'KNTC-INDUSTRIAL AREA'!E31+'fastech maringo estate'!E31+'KMTC KARURI'!E30+'YALLOW GODDOWN 13'!E31+'NAIVAS KANGEMI'!E31+'NHIF KANGEMI'!E31+'EQUITY KANGEMI'!E31+'WORKIFY AFRICA'!E31</f>
        <v>0</v>
      </c>
      <c r="F27" s="43">
        <v>6500</v>
      </c>
      <c r="G27" s="43">
        <f t="shared" ref="G27:G32" si="1">E27*F27</f>
        <v>0</v>
      </c>
      <c r="H27" s="8"/>
    </row>
    <row r="28" spans="1:9" s="2" customFormat="1">
      <c r="A28" s="1"/>
      <c r="B28" s="23"/>
      <c r="C28" s="35" t="s">
        <v>48</v>
      </c>
      <c r="D28" s="44" t="s">
        <v>8</v>
      </c>
      <c r="E28" s="25">
        <f>'Amani court tassia'!E31+'marianist limuru'!E32+'real  people lavington'!E30+'CITAM CLAY CITY'!E32+'KNTC-INDUSTRIAL AREA'!E32+'fastech maringo estate'!E32+'KMTC KARURI'!E31+'YALLOW GODDOWN 13'!E32+'NAIVAS KANGEMI'!E32+'NHIF KANGEMI'!E32+'EQUITY KANGEMI'!E32+'WORKIFY AFRICA'!E32</f>
        <v>0</v>
      </c>
      <c r="F28" s="29">
        <v>5800</v>
      </c>
      <c r="G28" s="43">
        <f t="shared" si="1"/>
        <v>0</v>
      </c>
      <c r="H28" s="8"/>
    </row>
    <row r="29" spans="1:9" s="2" customFormat="1">
      <c r="A29" s="1"/>
      <c r="B29" s="23"/>
      <c r="C29" s="35" t="s">
        <v>47</v>
      </c>
      <c r="D29" s="44" t="s">
        <v>2</v>
      </c>
      <c r="E29" s="25">
        <f>'Amani court tassia'!E32+'marianist limuru'!E33+'real  people lavington'!E31+'CITAM CLAY CITY'!E33+'KNTC-INDUSTRIAL AREA'!E33+'fastech maringo estate'!E33+'KMTC KARURI'!E32+'YALLOW GODDOWN 13'!E33+'NAIVAS KANGEMI'!E33+'NHIF KANGEMI'!E33+'EQUITY KANGEMI'!E33+'WORKIFY AFRICA'!E33</f>
        <v>0</v>
      </c>
      <c r="F29" s="29">
        <v>70</v>
      </c>
      <c r="G29" s="43">
        <f t="shared" si="1"/>
        <v>0</v>
      </c>
      <c r="H29" s="8"/>
    </row>
    <row r="30" spans="1:9" s="2" customFormat="1">
      <c r="A30" s="1"/>
      <c r="B30" s="23"/>
      <c r="C30" s="35" t="s">
        <v>9</v>
      </c>
      <c r="D30" s="44" t="s">
        <v>2</v>
      </c>
      <c r="E30" s="25">
        <f>'Amani court tassia'!E33+'marianist limuru'!E34+'real  people lavington'!E32+'CITAM CLAY CITY'!E34+'KNTC-INDUSTRIAL AREA'!E34+'fastech maringo estate'!E34+'KMTC KARURI'!E33+'YALLOW GODDOWN 13'!E34+'NAIVAS KANGEMI'!E34+'NHIF KANGEMI'!E34+'EQUITY KANGEMI'!E34+'WORKIFY AFRICA'!E34</f>
        <v>0</v>
      </c>
      <c r="F30" s="29">
        <v>17.5</v>
      </c>
      <c r="G30" s="43">
        <f t="shared" si="1"/>
        <v>0</v>
      </c>
      <c r="H30" s="8"/>
    </row>
    <row r="31" spans="1:9" s="2" customFormat="1">
      <c r="A31" s="1"/>
      <c r="B31" s="23"/>
      <c r="C31" s="35" t="s">
        <v>45</v>
      </c>
      <c r="D31" s="24" t="s">
        <v>8</v>
      </c>
      <c r="E31" s="25">
        <f>'Amani court tassia'!E34+'marianist limuru'!E35+'real  people lavington'!E33+'CITAM CLAY CITY'!E35+'KNTC-INDUSTRIAL AREA'!E35+'fastech maringo estate'!E35+'KMTC KARURI'!E34+'YALLOW GODDOWN 13'!E35+'NAIVAS KANGEMI'!E35+'NHIF KANGEMI'!E35+'EQUITY KANGEMI'!E35+'WORKIFY AFRICA'!E35</f>
        <v>0</v>
      </c>
      <c r="F31" s="29">
        <v>5500</v>
      </c>
      <c r="G31" s="43">
        <f t="shared" si="1"/>
        <v>0</v>
      </c>
      <c r="H31" s="8"/>
    </row>
    <row r="32" spans="1:9" s="2" customFormat="1">
      <c r="A32" s="1"/>
      <c r="B32" s="23"/>
      <c r="C32" s="35" t="s">
        <v>46</v>
      </c>
      <c r="D32" s="24" t="s">
        <v>10</v>
      </c>
      <c r="E32" s="25">
        <f>'Amani court tassia'!E35+'marianist limuru'!E36+'real  people lavington'!E34+'CITAM CLAY CITY'!E36+'KNTC-INDUSTRIAL AREA'!E36+'fastech maringo estate'!E36+'KMTC KARURI'!E35+'YALLOW GODDOWN 13'!E36+'NAIVAS KANGEMI'!E36+'NHIF KANGEMI'!E36+'EQUITY KANGEMI'!E36+'WORKIFY AFRICA'!E36</f>
        <v>0</v>
      </c>
      <c r="F32" s="29">
        <v>1000</v>
      </c>
      <c r="G32" s="43">
        <f t="shared" si="1"/>
        <v>0</v>
      </c>
      <c r="H32" s="8"/>
    </row>
    <row r="33" spans="1:11" s="2" customFormat="1" ht="12" thickBot="1">
      <c r="A33" s="1"/>
      <c r="B33" s="23"/>
      <c r="C33" s="35" t="s">
        <v>11</v>
      </c>
      <c r="D33" s="24" t="s">
        <v>10</v>
      </c>
      <c r="E33" s="25">
        <f>'Amani court tassia'!E36+'marianist limuru'!E37+'real  people lavington'!E35+'CITAM CLAY CITY'!E37+'KNTC-INDUSTRIAL AREA'!E37+'fastech maringo estate'!E37+'KMTC KARURI'!E36+'YALLOW GODDOWN 13'!E37+'NAIVAS KANGEMI'!E37+'NHIF KANGEMI'!E37+'EQUITY KANGEMI'!E37+'WORKIFY AFRICA'!E37</f>
        <v>0</v>
      </c>
      <c r="F33" s="29">
        <v>1500</v>
      </c>
      <c r="G33" s="43">
        <f>E33*F33</f>
        <v>0</v>
      </c>
      <c r="H33" s="8"/>
    </row>
    <row r="34" spans="1:11" s="2" customFormat="1">
      <c r="A34" s="1"/>
      <c r="B34" s="19" t="s">
        <v>12</v>
      </c>
      <c r="C34" s="39" t="s">
        <v>111</v>
      </c>
      <c r="D34" s="40"/>
      <c r="E34" s="40"/>
      <c r="F34" s="42"/>
      <c r="G34" s="42"/>
      <c r="H34" s="8"/>
    </row>
    <row r="35" spans="1:11" s="2" customFormat="1" ht="9.75" customHeight="1">
      <c r="A35" s="1"/>
      <c r="B35" s="23"/>
      <c r="C35" s="35" t="s">
        <v>112</v>
      </c>
      <c r="D35" s="44" t="s">
        <v>30</v>
      </c>
      <c r="E35" s="25">
        <f>'Amani court tassia'!E38+'marianist limuru'!E39+'real  people lavington'!E37+'CITAM CLAY CITY'!E39+'KNTC-INDUSTRIAL AREA'!E39+'fastech maringo estate'!E39+'KMTC KARURI'!E38+'YALLOW GODDOWN 13'!E39+'NAIVAS KANGEMI'!E39+'NHIF KANGEMI'!E39+'EQUITY KANGEMI'!E39+'WORKIFY AFRICA'!E39</f>
        <v>0</v>
      </c>
      <c r="F35" s="29">
        <v>3000</v>
      </c>
      <c r="G35" s="43">
        <f t="shared" ref="G35:G40" si="2">E35*F35</f>
        <v>0</v>
      </c>
      <c r="H35" s="8"/>
    </row>
    <row r="36" spans="1:11" s="2" customFormat="1" ht="9.75" customHeight="1">
      <c r="A36" s="1"/>
      <c r="B36" s="23"/>
      <c r="C36" s="35" t="s">
        <v>113</v>
      </c>
      <c r="D36" s="44" t="s">
        <v>30</v>
      </c>
      <c r="E36" s="25">
        <f>'Amani court tassia'!E39+'marianist limuru'!E40+'real  people lavington'!E38+'CITAM CLAY CITY'!E40+'KNTC-INDUSTRIAL AREA'!E40+'fastech maringo estate'!E40+'KMTC KARURI'!E39+'YALLOW GODDOWN 13'!E40+'NAIVAS KANGEMI'!E40+'NHIF KANGEMI'!E40+'EQUITY KANGEMI'!E40+'WORKIFY AFRICA'!E40</f>
        <v>0</v>
      </c>
      <c r="F36" s="29">
        <v>3500</v>
      </c>
      <c r="G36" s="43">
        <f t="shared" si="2"/>
        <v>0</v>
      </c>
      <c r="H36" s="8"/>
    </row>
    <row r="37" spans="1:11" s="2" customFormat="1" ht="11.25" customHeight="1">
      <c r="A37" s="1"/>
      <c r="B37" s="23"/>
      <c r="C37" s="35" t="s">
        <v>114</v>
      </c>
      <c r="D37" s="44" t="s">
        <v>108</v>
      </c>
      <c r="E37" s="25">
        <f>'Amani court tassia'!E40+'marianist limuru'!E41+'real  people lavington'!E39+'CITAM CLAY CITY'!E41+'KNTC-INDUSTRIAL AREA'!E41+'fastech maringo estate'!E41+'KMTC KARURI'!E40+'YALLOW GODDOWN 13'!E41+'NAIVAS KANGEMI'!E41+'NHIF KANGEMI'!E41+'EQUITY KANGEMI'!E41+'WORKIFY AFRICA'!E41</f>
        <v>0</v>
      </c>
      <c r="F37" s="29">
        <v>3000</v>
      </c>
      <c r="G37" s="43">
        <f t="shared" si="2"/>
        <v>0</v>
      </c>
      <c r="H37" s="8"/>
    </row>
    <row r="38" spans="1:11" s="2" customFormat="1">
      <c r="A38" s="1"/>
      <c r="B38" s="23"/>
      <c r="C38" s="35" t="s">
        <v>115</v>
      </c>
      <c r="D38" s="44" t="s">
        <v>30</v>
      </c>
      <c r="E38" s="25">
        <f>'Amani court tassia'!E41+'marianist limuru'!E42+'real  people lavington'!E40+'CITAM CLAY CITY'!E42+'KNTC-INDUSTRIAL AREA'!E42+'fastech maringo estate'!E42+'KMTC KARURI'!E41+'YALLOW GODDOWN 13'!E42+'NAIVAS KANGEMI'!E42+'NHIF KANGEMI'!E42+'EQUITY KANGEMI'!E42+'WORKIFY AFRICA'!E42</f>
        <v>0</v>
      </c>
      <c r="F38" s="29">
        <v>1250</v>
      </c>
      <c r="G38" s="43">
        <f t="shared" si="2"/>
        <v>0</v>
      </c>
      <c r="H38" s="8"/>
    </row>
    <row r="39" spans="1:11" s="2" customFormat="1">
      <c r="A39" s="1"/>
      <c r="B39" s="23"/>
      <c r="C39" s="35" t="s">
        <v>116</v>
      </c>
      <c r="D39" s="44" t="s">
        <v>30</v>
      </c>
      <c r="E39" s="25">
        <f>'Amani court tassia'!E42+'marianist limuru'!E43+'real  people lavington'!E41+'CITAM CLAY CITY'!E43+'KNTC-INDUSTRIAL AREA'!E43+'fastech maringo estate'!E43+'KMTC KARURI'!E42+'YALLOW GODDOWN 13'!E43+'NAIVAS KANGEMI'!E43+'NHIF KANGEMI'!E43+'EQUITY KANGEMI'!E43+'WORKIFY AFRICA'!E43</f>
        <v>0</v>
      </c>
      <c r="F39" s="29">
        <v>2000</v>
      </c>
      <c r="G39" s="43">
        <f t="shared" si="2"/>
        <v>0</v>
      </c>
      <c r="H39" s="8"/>
    </row>
    <row r="40" spans="1:11" s="2" customFormat="1" ht="12" thickBot="1">
      <c r="A40" s="1"/>
      <c r="B40" s="23"/>
      <c r="C40" s="35" t="s">
        <v>117</v>
      </c>
      <c r="D40" s="44" t="s">
        <v>30</v>
      </c>
      <c r="E40" s="25">
        <f>'Amani court tassia'!E43+'marianist limuru'!E44+'real  people lavington'!E42+'CITAM CLAY CITY'!E44+'KNTC-INDUSTRIAL AREA'!E44+'fastech maringo estate'!E44+'KMTC KARURI'!E43+'YALLOW GODDOWN 13'!E44+'NAIVAS KANGEMI'!E44+'NHIF KANGEMI'!E44+'EQUITY KANGEMI'!E44+'WORKIFY AFRICA'!E44</f>
        <v>0</v>
      </c>
      <c r="F40" s="29">
        <v>1000</v>
      </c>
      <c r="G40" s="43">
        <f t="shared" si="2"/>
        <v>0</v>
      </c>
      <c r="H40" s="8"/>
    </row>
    <row r="41" spans="1:11" s="2" customFormat="1">
      <c r="A41" s="1"/>
      <c r="B41" s="45" t="s">
        <v>14</v>
      </c>
      <c r="C41" s="122" t="s">
        <v>13</v>
      </c>
      <c r="D41" s="46"/>
      <c r="E41" s="46"/>
      <c r="F41" s="48"/>
      <c r="G41" s="48"/>
      <c r="H41" s="8"/>
    </row>
    <row r="42" spans="1:11">
      <c r="B42" s="23"/>
      <c r="C42" s="35" t="s">
        <v>57</v>
      </c>
      <c r="D42" s="24" t="s">
        <v>2</v>
      </c>
      <c r="E42" s="25">
        <f>'Amani court tassia'!E45+'marianist limuru'!E46+'real  people lavington'!E44+'CITAM CLAY CITY'!E46+'KNTC-INDUSTRIAL AREA'!E46+'fastech maringo estate'!E46+'KMTC KARURI'!E45+'YALLOW GODDOWN 13'!E46+'NAIVAS KANGEMI'!E46+'NHIF KANGEMI'!E46+'EQUITY KANGEMI'!E46+'WORKIFY AFRICA'!E46</f>
        <v>0</v>
      </c>
      <c r="F42" s="29">
        <v>200</v>
      </c>
      <c r="G42" s="29">
        <f t="shared" ref="G42:G50" si="3">E42*F42</f>
        <v>0</v>
      </c>
      <c r="H42" s="8"/>
    </row>
    <row r="43" spans="1:11" s="49" customFormat="1">
      <c r="B43" s="23"/>
      <c r="C43" s="35" t="s">
        <v>118</v>
      </c>
      <c r="D43" s="24" t="s">
        <v>2</v>
      </c>
      <c r="E43" s="25">
        <f>'Amani court tassia'!E46+'marianist limuru'!E47+'real  people lavington'!E45+'CITAM CLAY CITY'!E47+'KNTC-INDUSTRIAL AREA'!E47+'fastech maringo estate'!E47+'KMTC KARURI'!E46+'YALLOW GODDOWN 13'!E47+'NAIVAS KANGEMI'!E47+'NHIF KANGEMI'!E47+'EQUITY KANGEMI'!E47+'WORKIFY AFRICA'!E47</f>
        <v>0</v>
      </c>
      <c r="F43" s="50">
        <v>250</v>
      </c>
      <c r="G43" s="51">
        <f t="shared" si="3"/>
        <v>0</v>
      </c>
      <c r="H43" s="52"/>
      <c r="I43" s="53"/>
      <c r="J43" s="53"/>
      <c r="K43" s="53"/>
    </row>
    <row r="44" spans="1:11">
      <c r="B44" s="23"/>
      <c r="C44" s="35" t="s">
        <v>119</v>
      </c>
      <c r="D44" s="24" t="s">
        <v>2</v>
      </c>
      <c r="E44" s="25">
        <f>'Amani court tassia'!E47+'marianist limuru'!E48+'real  people lavington'!E46+'CITAM CLAY CITY'!E48+'KNTC-INDUSTRIAL AREA'!E48+'fastech maringo estate'!E48+'KMTC KARURI'!E47+'YALLOW GODDOWN 13'!E48+'NAIVAS KANGEMI'!E48+'NHIF KANGEMI'!E48+'EQUITY KANGEMI'!E48+'WORKIFY AFRICA'!E48</f>
        <v>0</v>
      </c>
      <c r="F44" s="50">
        <v>645</v>
      </c>
      <c r="G44" s="51">
        <f t="shared" si="3"/>
        <v>0</v>
      </c>
      <c r="H44" s="8"/>
    </row>
    <row r="45" spans="1:11" s="2" customFormat="1">
      <c r="A45" s="1"/>
      <c r="B45" s="23"/>
      <c r="C45" s="35" t="s">
        <v>79</v>
      </c>
      <c r="D45" s="24" t="s">
        <v>2</v>
      </c>
      <c r="E45" s="25">
        <f>'Amani court tassia'!E48+'marianist limuru'!E49+'real  people lavington'!E47+'CITAM CLAY CITY'!E49+'KNTC-INDUSTRIAL AREA'!E49+'fastech maringo estate'!E49+'KMTC KARURI'!E48+'YALLOW GODDOWN 13'!E49+'NAIVAS KANGEMI'!E49+'NHIF KANGEMI'!E49+'EQUITY KANGEMI'!E49+'WORKIFY AFRICA'!E49</f>
        <v>0</v>
      </c>
      <c r="F45" s="50">
        <v>845</v>
      </c>
      <c r="G45" s="51">
        <f t="shared" si="3"/>
        <v>0</v>
      </c>
      <c r="H45" s="8"/>
    </row>
    <row r="46" spans="1:11" s="2" customFormat="1">
      <c r="A46" s="1"/>
      <c r="B46" s="23"/>
      <c r="C46" s="35" t="s">
        <v>58</v>
      </c>
      <c r="D46" s="24" t="s">
        <v>2</v>
      </c>
      <c r="E46" s="25">
        <f>'Amani court tassia'!E49+'marianist limuru'!E50+'real  people lavington'!E48+'CITAM CLAY CITY'!E50+'KNTC-INDUSTRIAL AREA'!E50+'fastech maringo estate'!E50+'KMTC KARURI'!E49+'YALLOW GODDOWN 13'!E50+'NAIVAS KANGEMI'!E50+'NHIF KANGEMI'!E50+'EQUITY KANGEMI'!E50+'WORKIFY AFRICA'!E50</f>
        <v>0</v>
      </c>
      <c r="F46" s="50">
        <v>890</v>
      </c>
      <c r="G46" s="51">
        <f t="shared" si="3"/>
        <v>0</v>
      </c>
      <c r="H46" s="8"/>
    </row>
    <row r="47" spans="1:11" s="2" customFormat="1">
      <c r="A47" s="1"/>
      <c r="B47" s="23"/>
      <c r="C47" s="35" t="s">
        <v>59</v>
      </c>
      <c r="D47" s="24" t="s">
        <v>2</v>
      </c>
      <c r="E47" s="25">
        <f>'Amani court tassia'!E50+'marianist limuru'!E51+'real  people lavington'!E49+'CITAM CLAY CITY'!E51+'KNTC-INDUSTRIAL AREA'!E51+'fastech maringo estate'!E51+'KMTC KARURI'!E50+'YALLOW GODDOWN 13'!E51+'NAIVAS KANGEMI'!E51+'NHIF KANGEMI'!E51+'EQUITY KANGEMI'!E51+'WORKIFY AFRICA'!E51</f>
        <v>0</v>
      </c>
      <c r="F47" s="29">
        <v>1020</v>
      </c>
      <c r="G47" s="29">
        <f t="shared" si="3"/>
        <v>0</v>
      </c>
      <c r="H47" s="8"/>
    </row>
    <row r="48" spans="1:11" s="2" customFormat="1">
      <c r="A48" s="1"/>
      <c r="B48" s="23"/>
      <c r="C48" s="35" t="s">
        <v>120</v>
      </c>
      <c r="D48" s="24" t="s">
        <v>2</v>
      </c>
      <c r="E48" s="25">
        <f>'Amani court tassia'!E51+'marianist limuru'!E52+'real  people lavington'!E50+'CITAM CLAY CITY'!E52+'KNTC-INDUSTRIAL AREA'!E52+'fastech maringo estate'!E52+'KMTC KARURI'!E51+'YALLOW GODDOWN 13'!E52+'NAIVAS KANGEMI'!E52+'NHIF KANGEMI'!E52+'EQUITY KANGEMI'!E52+'WORKIFY AFRICA'!E52</f>
        <v>0</v>
      </c>
      <c r="F48" s="29">
        <v>515</v>
      </c>
      <c r="G48" s="29">
        <f t="shared" si="3"/>
        <v>0</v>
      </c>
      <c r="H48" s="8"/>
    </row>
    <row r="49" spans="1:8" s="2" customFormat="1">
      <c r="A49" s="1"/>
      <c r="B49" s="23"/>
      <c r="C49" s="35" t="s">
        <v>60</v>
      </c>
      <c r="D49" s="24" t="s">
        <v>2</v>
      </c>
      <c r="E49" s="25">
        <f>'Amani court tassia'!E52+'marianist limuru'!E53+'real  people lavington'!E51+'CITAM CLAY CITY'!E53+'KNTC-INDUSTRIAL AREA'!E53+'fastech maringo estate'!E53+'KMTC KARURI'!E52+'YALLOW GODDOWN 13'!E53+'NAIVAS KANGEMI'!E53+'NHIF KANGEMI'!E53+'EQUITY KANGEMI'!E53+'WORKIFY AFRICA'!E53</f>
        <v>0</v>
      </c>
      <c r="F49" s="29">
        <v>3000</v>
      </c>
      <c r="G49" s="29">
        <f t="shared" si="3"/>
        <v>0</v>
      </c>
      <c r="H49" s="8"/>
    </row>
    <row r="50" spans="1:8" s="2" customFormat="1">
      <c r="A50" s="1"/>
      <c r="B50" s="55"/>
      <c r="C50" s="123" t="s">
        <v>121</v>
      </c>
      <c r="D50" s="56" t="s">
        <v>2</v>
      </c>
      <c r="E50" s="25">
        <f>'Amani court tassia'!E53+'marianist limuru'!E54+'real  people lavington'!E52+'CITAM CLAY CITY'!E54+'KNTC-INDUSTRIAL AREA'!E54+'fastech maringo estate'!E54+'KMTC KARURI'!E53+'YALLOW GODDOWN 13'!E54+'NAIVAS KANGEMI'!E54+'NHIF KANGEMI'!E54+'EQUITY KANGEMI'!E54+'WORKIFY AFRICA'!E54</f>
        <v>0</v>
      </c>
      <c r="F50" s="58">
        <v>13000</v>
      </c>
      <c r="G50" s="58">
        <f t="shared" si="3"/>
        <v>0</v>
      </c>
      <c r="H50" s="8"/>
    </row>
    <row r="51" spans="1:8" s="2" customFormat="1">
      <c r="A51" s="1"/>
      <c r="B51" s="45" t="s">
        <v>17</v>
      </c>
      <c r="C51" s="59" t="s">
        <v>15</v>
      </c>
      <c r="D51" s="60"/>
      <c r="E51" s="60"/>
      <c r="F51" s="62"/>
      <c r="G51" s="62"/>
      <c r="H51" s="8"/>
    </row>
    <row r="52" spans="1:8" s="2" customFormat="1">
      <c r="A52" s="1"/>
      <c r="B52" s="63"/>
      <c r="C52" s="124" t="s">
        <v>61</v>
      </c>
      <c r="D52" s="64" t="s">
        <v>2</v>
      </c>
      <c r="E52" s="25">
        <f>'Amani court tassia'!E55+'marianist limuru'!E56+'real  people lavington'!E54+'CITAM CLAY CITY'!E56+'KNTC-INDUSTRIAL AREA'!E56+'fastech maringo estate'!E56+'KMTC KARURI'!E55+'YALLOW GODDOWN 13'!E56+'NAIVAS KANGEMI'!E56+'NHIF KANGEMI'!E56+'EQUITY KANGEMI'!E56+'WORKIFY AFRICA'!E56</f>
        <v>0</v>
      </c>
      <c r="F52" s="26">
        <v>6</v>
      </c>
      <c r="G52" s="26">
        <f>E52*F52</f>
        <v>0</v>
      </c>
      <c r="H52" s="8"/>
    </row>
    <row r="53" spans="1:8" s="2" customFormat="1">
      <c r="A53" s="1"/>
      <c r="B53" s="63"/>
      <c r="C53" s="124" t="s">
        <v>62</v>
      </c>
      <c r="D53" s="64" t="s">
        <v>2</v>
      </c>
      <c r="E53" s="25">
        <f>'Amani court tassia'!E56+'marianist limuru'!E57+'real  people lavington'!E55+'CITAM CLAY CITY'!E57+'KNTC-INDUSTRIAL AREA'!E57+'fastech maringo estate'!E57+'KMTC KARURI'!E56+'YALLOW GODDOWN 13'!E57+'NAIVAS KANGEMI'!E57+'NHIF KANGEMI'!E57+'EQUITY KANGEMI'!E57+'WORKIFY AFRICA'!E57</f>
        <v>0</v>
      </c>
      <c r="F53" s="26">
        <v>8</v>
      </c>
      <c r="G53" s="26">
        <f>E53*F53</f>
        <v>0</v>
      </c>
      <c r="H53" s="8"/>
    </row>
    <row r="54" spans="1:8" s="2" customFormat="1">
      <c r="A54" s="1"/>
      <c r="B54" s="63"/>
      <c r="C54" s="124" t="s">
        <v>63</v>
      </c>
      <c r="D54" s="64" t="s">
        <v>2</v>
      </c>
      <c r="E54" s="25">
        <f>'Amani court tassia'!E57+'marianist limuru'!E58+'real  people lavington'!E56+'CITAM CLAY CITY'!E58+'KNTC-INDUSTRIAL AREA'!E58+'fastech maringo estate'!E58+'KMTC KARURI'!E57+'YALLOW GODDOWN 13'!E58+'NAIVAS KANGEMI'!E58+'NHIF KANGEMI'!E58+'EQUITY KANGEMI'!E58+'WORKIFY AFRICA'!E58</f>
        <v>0</v>
      </c>
      <c r="F54" s="26">
        <v>11</v>
      </c>
      <c r="G54" s="26">
        <f>E54*F54</f>
        <v>0</v>
      </c>
      <c r="H54" s="8"/>
    </row>
    <row r="55" spans="1:8" s="2" customFormat="1">
      <c r="A55" s="1"/>
      <c r="B55" s="45" t="s">
        <v>20</v>
      </c>
      <c r="C55" s="125" t="s">
        <v>18</v>
      </c>
      <c r="D55" s="60"/>
      <c r="E55" s="60"/>
      <c r="F55" s="67"/>
      <c r="G55" s="67"/>
      <c r="H55" s="8"/>
    </row>
    <row r="56" spans="1:8" s="2" customFormat="1">
      <c r="A56" s="1"/>
      <c r="B56" s="63"/>
      <c r="C56" s="124" t="s">
        <v>64</v>
      </c>
      <c r="D56" s="68" t="s">
        <v>2</v>
      </c>
      <c r="E56" s="25">
        <f>'Amani court tassia'!E59+'marianist limuru'!E60+'real  people lavington'!E58+'CITAM CLAY CITY'!E60+'KNTC-INDUSTRIAL AREA'!E60+'fastech maringo estate'!E60+'KMTC KARURI'!E59+'YALLOW GODDOWN 13'!E60+'NAIVAS KANGEMI'!E60+'NHIF KANGEMI'!E60+'EQUITY KANGEMI'!E60+'WORKIFY AFRICA'!E60</f>
        <v>0</v>
      </c>
      <c r="F56" s="26">
        <v>737</v>
      </c>
      <c r="G56" s="26">
        <f>E56*F56</f>
        <v>0</v>
      </c>
      <c r="H56" s="8"/>
    </row>
    <row r="57" spans="1:8" s="2" customFormat="1">
      <c r="A57" s="1"/>
      <c r="B57" s="63"/>
      <c r="C57" s="124" t="s">
        <v>65</v>
      </c>
      <c r="D57" s="68" t="s">
        <v>2</v>
      </c>
      <c r="E57" s="25">
        <f>'Amani court tassia'!E60+'marianist limuru'!E61+'real  people lavington'!E59+'CITAM CLAY CITY'!E61+'KNTC-INDUSTRIAL AREA'!E61+'fastech maringo estate'!E61+'KMTC KARURI'!E60+'YALLOW GODDOWN 13'!E61+'NAIVAS KANGEMI'!E61+'NHIF KANGEMI'!E61+'EQUITY KANGEMI'!E61+'WORKIFY AFRICA'!E61</f>
        <v>0</v>
      </c>
      <c r="F57" s="26">
        <v>1795</v>
      </c>
      <c r="G57" s="26">
        <f>E57*F57</f>
        <v>0</v>
      </c>
      <c r="H57" s="8"/>
    </row>
    <row r="58" spans="1:8" s="2" customFormat="1" ht="12" thickBot="1">
      <c r="A58" s="1"/>
      <c r="B58" s="63"/>
      <c r="C58" s="124" t="s">
        <v>19</v>
      </c>
      <c r="D58" s="64" t="s">
        <v>30</v>
      </c>
      <c r="E58" s="25">
        <f>'Amani court tassia'!E61+'marianist limuru'!E62+'real  people lavington'!E60+'CITAM CLAY CITY'!E62+'KNTC-INDUSTRIAL AREA'!E62+'fastech maringo estate'!E62+'KMTC KARURI'!E61+'YALLOW GODDOWN 13'!E62+'NAIVAS KANGEMI'!E62+'NHIF KANGEMI'!E62+'EQUITY KANGEMI'!E62+'WORKIFY AFRICA'!E62</f>
        <v>0</v>
      </c>
      <c r="F58" s="26">
        <v>1794</v>
      </c>
      <c r="G58" s="26">
        <f>E58*F58</f>
        <v>0</v>
      </c>
      <c r="H58" s="8"/>
    </row>
    <row r="59" spans="1:8" s="2" customFormat="1">
      <c r="A59" s="1"/>
      <c r="B59" s="69" t="s">
        <v>24</v>
      </c>
      <c r="C59" s="135" t="s">
        <v>21</v>
      </c>
      <c r="D59" s="136"/>
      <c r="E59" s="136"/>
      <c r="F59" s="138"/>
      <c r="G59" s="138"/>
      <c r="H59" s="8"/>
    </row>
    <row r="60" spans="1:8" s="2" customFormat="1">
      <c r="A60" s="1"/>
      <c r="B60" s="63"/>
      <c r="C60" s="126" t="s">
        <v>22</v>
      </c>
      <c r="D60" s="64" t="s">
        <v>2</v>
      </c>
      <c r="E60" s="25">
        <f>'Amani court tassia'!E63+'marianist limuru'!E64+'real  people lavington'!E62+'CITAM CLAY CITY'!E64+'KNTC-INDUSTRIAL AREA'!E64+'fastech maringo estate'!E64+'KMTC KARURI'!E63+'YALLOW GODDOWN 13'!E64+'NAIVAS KANGEMI'!E64+'NHIF KANGEMI'!E64+'EQUITY KANGEMI'!E64+'WORKIFY AFRICA'!E64</f>
        <v>460</v>
      </c>
      <c r="F60" s="26">
        <v>25</v>
      </c>
      <c r="G60" s="26">
        <f>E60*F60</f>
        <v>11500</v>
      </c>
      <c r="H60" s="8"/>
    </row>
    <row r="61" spans="1:8" ht="12" thickBot="1">
      <c r="B61" s="139"/>
      <c r="C61" s="83" t="s">
        <v>122</v>
      </c>
      <c r="D61" s="84" t="s">
        <v>2</v>
      </c>
      <c r="E61" s="25">
        <f>'Amani court tassia'!E64+'marianist limuru'!E65+'real  people lavington'!E63+'CITAM CLAY CITY'!E65+'KNTC-INDUSTRIAL AREA'!E65+'fastech maringo estate'!E65+'KMTC KARURI'!E64+'YALLOW GODDOWN 13'!E65+'NAIVAS KANGEMI'!E65+'NHIF KANGEMI'!E65+'EQUITY KANGEMI'!E65+'WORKIFY AFRICA'!E65</f>
        <v>0</v>
      </c>
      <c r="F61" s="86">
        <v>40</v>
      </c>
      <c r="G61" s="86">
        <f>E61*F61</f>
        <v>0</v>
      </c>
      <c r="H61" s="8"/>
    </row>
    <row r="62" spans="1:8">
      <c r="B62" s="69" t="s">
        <v>26</v>
      </c>
      <c r="C62" s="122" t="s">
        <v>25</v>
      </c>
      <c r="D62" s="46"/>
      <c r="E62" s="46"/>
      <c r="F62" s="48"/>
      <c r="G62" s="48" t="s">
        <v>23</v>
      </c>
      <c r="H62" s="8"/>
    </row>
    <row r="63" spans="1:8" ht="12" thickBot="1">
      <c r="B63" s="63"/>
      <c r="C63" s="126" t="s">
        <v>66</v>
      </c>
      <c r="D63" s="64" t="s">
        <v>2</v>
      </c>
      <c r="E63" s="25">
        <f>'Amani court tassia'!E66+'marianist limuru'!E67+'real  people lavington'!E65+'CITAM CLAY CITY'!E67+'KNTC-INDUSTRIAL AREA'!E67+'fastech maringo estate'!E67+'KMTC KARURI'!E66+'YALLOW GODDOWN 13'!E67+'NAIVAS KANGEMI'!E67+'NHIF KANGEMI'!E67+'EQUITY KANGEMI'!E67+'WORKIFY AFRICA'!E67</f>
        <v>0</v>
      </c>
      <c r="F63" s="26">
        <v>250</v>
      </c>
      <c r="G63" s="26">
        <f>E63*F63</f>
        <v>0</v>
      </c>
      <c r="H63" s="8"/>
    </row>
    <row r="64" spans="1:8" ht="12" thickBot="1">
      <c r="B64" s="70"/>
      <c r="C64" s="127" t="s">
        <v>5</v>
      </c>
      <c r="D64" s="71"/>
      <c r="E64" s="25">
        <f>'Amani court tassia'!E67+'marianist limuru'!E68+'real  people lavington'!E66+'CITAM CLAY CITY'!E68+'KNTC-INDUSTRIAL AREA'!E68+'fastech maringo estate'!E68+'KMTC KARURI'!E67+'YALLOW GODDOWN 13'!E68+'NAIVAS KANGEMI'!E68+'NHIF KANGEMI'!E68+'EQUITY KANGEMI'!E68+'WORKIFY AFRICA'!E68</f>
        <v>0</v>
      </c>
      <c r="F64" s="73"/>
      <c r="G64" s="73" t="s">
        <v>23</v>
      </c>
      <c r="H64" s="8"/>
    </row>
    <row r="65" spans="2:11">
      <c r="B65" s="69" t="s">
        <v>28</v>
      </c>
      <c r="C65" s="122" t="s">
        <v>27</v>
      </c>
      <c r="D65" s="46"/>
      <c r="E65" s="46"/>
      <c r="F65" s="48"/>
      <c r="G65" s="48"/>
      <c r="H65" s="8"/>
    </row>
    <row r="66" spans="2:11" s="49" customFormat="1" ht="12" thickBot="1">
      <c r="B66" s="63"/>
      <c r="C66" s="126" t="s">
        <v>67</v>
      </c>
      <c r="D66" s="74" t="s">
        <v>2</v>
      </c>
      <c r="E66" s="25">
        <f>'Amani court tassia'!E69+'marianist limuru'!E70+'real  people lavington'!E68+'CITAM CLAY CITY'!E70+'KNTC-INDUSTRIAL AREA'!E70+'fastech maringo estate'!E70+'KMTC KARURI'!E69+'YALLOW GODDOWN 13'!E70+'NAIVAS KANGEMI'!E70+'NHIF KANGEMI'!E70+'EQUITY KANGEMI'!E70+'WORKIFY AFRICA'!E70</f>
        <v>0</v>
      </c>
      <c r="F66" s="26">
        <v>5</v>
      </c>
      <c r="G66" s="26">
        <f>E66*F66</f>
        <v>0</v>
      </c>
      <c r="H66" s="52"/>
      <c r="I66" s="53"/>
      <c r="J66" s="53"/>
      <c r="K66" s="53"/>
    </row>
    <row r="67" spans="2:11">
      <c r="B67" s="69" t="s">
        <v>31</v>
      </c>
      <c r="C67" s="122" t="s">
        <v>29</v>
      </c>
      <c r="D67" s="46"/>
      <c r="E67" s="46"/>
      <c r="F67" s="48"/>
      <c r="G67" s="48" t="s">
        <v>23</v>
      </c>
      <c r="H67" s="8"/>
    </row>
    <row r="68" spans="2:11" s="49" customFormat="1">
      <c r="B68" s="23"/>
      <c r="C68" s="35" t="s">
        <v>68</v>
      </c>
      <c r="D68" s="68" t="s">
        <v>30</v>
      </c>
      <c r="E68" s="25">
        <f>'Amani court tassia'!E71+'marianist limuru'!E72+'real  people lavington'!E70+'CITAM CLAY CITY'!E72+'KNTC-INDUSTRIAL AREA'!E72+'fastech maringo estate'!E72+'KMTC KARURI'!E71+'YALLOW GODDOWN 13'!E72+'NAIVAS KANGEMI'!E72+'NHIF KANGEMI'!E72+'EQUITY KANGEMI'!E72+'WORKIFY AFRICA'!E72</f>
        <v>0</v>
      </c>
      <c r="F68" s="29">
        <v>6000</v>
      </c>
      <c r="G68" s="29">
        <f t="shared" ref="G68:G73" si="4">E68*F68</f>
        <v>0</v>
      </c>
      <c r="H68" s="52"/>
      <c r="I68" s="53"/>
      <c r="J68" s="53"/>
      <c r="K68" s="53"/>
    </row>
    <row r="69" spans="2:11">
      <c r="B69" s="63"/>
      <c r="C69" s="126" t="s">
        <v>69</v>
      </c>
      <c r="D69" s="68" t="s">
        <v>30</v>
      </c>
      <c r="E69" s="25">
        <f>'Amani court tassia'!E72+'marianist limuru'!E73+'real  people lavington'!E71+'CITAM CLAY CITY'!E73+'KNTC-INDUSTRIAL AREA'!E73+'fastech maringo estate'!E73+'KMTC KARURI'!E72+'YALLOW GODDOWN 13'!E73+'NAIVAS KANGEMI'!E73+'NHIF KANGEMI'!E73+'EQUITY KANGEMI'!E73+'WORKIFY AFRICA'!E73</f>
        <v>0</v>
      </c>
      <c r="F69" s="29">
        <v>15000</v>
      </c>
      <c r="G69" s="29">
        <f t="shared" si="4"/>
        <v>0</v>
      </c>
      <c r="H69" s="8"/>
    </row>
    <row r="70" spans="2:11">
      <c r="B70" s="23"/>
      <c r="C70" s="35" t="s">
        <v>70</v>
      </c>
      <c r="D70" s="68" t="s">
        <v>30</v>
      </c>
      <c r="E70" s="25">
        <f>'Amani court tassia'!E73+'marianist limuru'!E74+'real  people lavington'!E72+'CITAM CLAY CITY'!E74+'KNTC-INDUSTRIAL AREA'!E74+'fastech maringo estate'!E74+'KMTC KARURI'!E73+'YALLOW GODDOWN 13'!E74+'NAIVAS KANGEMI'!E74+'NHIF KANGEMI'!E74+'EQUITY KANGEMI'!E74+'WORKIFY AFRICA'!E74</f>
        <v>0</v>
      </c>
      <c r="F70" s="29">
        <v>25000</v>
      </c>
      <c r="G70" s="26">
        <f t="shared" si="4"/>
        <v>0</v>
      </c>
      <c r="H70" s="8"/>
    </row>
    <row r="71" spans="2:11" s="49" customFormat="1">
      <c r="B71" s="63"/>
      <c r="C71" s="35" t="s">
        <v>40</v>
      </c>
      <c r="D71" s="68" t="s">
        <v>30</v>
      </c>
      <c r="E71" s="25">
        <f>'Amani court tassia'!E74+'marianist limuru'!E75+'real  people lavington'!E73+'CITAM CLAY CITY'!E75+'KNTC-INDUSTRIAL AREA'!E75+'fastech maringo estate'!E75+'KMTC KARURI'!E74+'YALLOW GODDOWN 13'!E75+'NAIVAS KANGEMI'!E75+'NHIF KANGEMI'!E75+'EQUITY KANGEMI'!E75+'WORKIFY AFRICA'!E75</f>
        <v>0</v>
      </c>
      <c r="F71" s="75">
        <v>4300</v>
      </c>
      <c r="G71" s="76">
        <f t="shared" si="4"/>
        <v>0</v>
      </c>
      <c r="H71" s="52"/>
      <c r="I71" s="53"/>
      <c r="J71" s="53"/>
      <c r="K71" s="53"/>
    </row>
    <row r="72" spans="2:11">
      <c r="B72" s="23"/>
      <c r="C72" s="35" t="s">
        <v>71</v>
      </c>
      <c r="D72" s="68" t="s">
        <v>30</v>
      </c>
      <c r="E72" s="25">
        <f>'Amani court tassia'!E75+'marianist limuru'!E76+'real  people lavington'!E74+'CITAM CLAY CITY'!E76+'KNTC-INDUSTRIAL AREA'!E76+'fastech maringo estate'!E76+'KMTC KARURI'!E75+'YALLOW GODDOWN 13'!E76+'NAIVAS KANGEMI'!E76+'NHIF KANGEMI'!E76+'EQUITY KANGEMI'!E76+'WORKIFY AFRICA'!E76</f>
        <v>0</v>
      </c>
      <c r="F72" s="75">
        <v>7100</v>
      </c>
      <c r="G72" s="77">
        <f t="shared" si="4"/>
        <v>0</v>
      </c>
      <c r="H72" s="8"/>
    </row>
    <row r="73" spans="2:11" ht="12" thickBot="1">
      <c r="B73" s="63"/>
      <c r="C73" s="35" t="s">
        <v>72</v>
      </c>
      <c r="D73" s="68" t="s">
        <v>30</v>
      </c>
      <c r="E73" s="25">
        <f>'Amani court tassia'!E76+'marianist limuru'!E77+'real  people lavington'!E75+'CITAM CLAY CITY'!E77+'KNTC-INDUSTRIAL AREA'!E77+'fastech maringo estate'!E77+'KMTC KARURI'!E76+'YALLOW GODDOWN 13'!E77+'NAIVAS KANGEMI'!E77+'NHIF KANGEMI'!E77+'EQUITY KANGEMI'!E77+'WORKIFY AFRICA'!E77</f>
        <v>0</v>
      </c>
      <c r="F73" s="78">
        <v>10500</v>
      </c>
      <c r="G73" s="79">
        <f t="shared" si="4"/>
        <v>0</v>
      </c>
      <c r="H73" s="8"/>
    </row>
    <row r="74" spans="2:11" s="49" customFormat="1">
      <c r="B74" s="69" t="s">
        <v>33</v>
      </c>
      <c r="C74" s="122" t="s">
        <v>32</v>
      </c>
      <c r="D74" s="46"/>
      <c r="E74" s="46"/>
      <c r="F74" s="48"/>
      <c r="G74" s="48"/>
      <c r="H74" s="52"/>
      <c r="I74" s="53"/>
      <c r="J74" s="53"/>
      <c r="K74" s="53"/>
    </row>
    <row r="75" spans="2:11">
      <c r="B75" s="80"/>
      <c r="C75" s="126" t="s">
        <v>73</v>
      </c>
      <c r="D75" s="64" t="s">
        <v>2</v>
      </c>
      <c r="E75" s="25">
        <f>'Amani court tassia'!E78+'marianist limuru'!E79+'real  people lavington'!E77+'CITAM CLAY CITY'!E79+'KNTC-INDUSTRIAL AREA'!E79+'fastech maringo estate'!E79+'KMTC KARURI'!E78+'YALLOW GODDOWN 13'!E79+'NAIVAS KANGEMI'!E79+'NHIF KANGEMI'!E79+'EQUITY KANGEMI'!E79+'WORKIFY AFRICA'!E79</f>
        <v>0</v>
      </c>
      <c r="F75" s="26">
        <v>673</v>
      </c>
      <c r="G75" s="26">
        <f>E75*F75</f>
        <v>0</v>
      </c>
      <c r="H75" s="8"/>
    </row>
    <row r="76" spans="2:11" ht="12" thickBot="1">
      <c r="B76" s="81"/>
      <c r="C76" s="126" t="s">
        <v>74</v>
      </c>
      <c r="D76" s="64" t="s">
        <v>2</v>
      </c>
      <c r="E76" s="25">
        <f>'Amani court tassia'!E79+'marianist limuru'!E80+'real  people lavington'!E78+'CITAM CLAY CITY'!E80+'KNTC-INDUSTRIAL AREA'!E80+'fastech maringo estate'!E80+'KMTC KARURI'!E79+'YALLOW GODDOWN 13'!E80+'NAIVAS KANGEMI'!E80+'NHIF KANGEMI'!E80+'EQUITY KANGEMI'!E80+'WORKIFY AFRICA'!E80</f>
        <v>0</v>
      </c>
      <c r="F76" s="26">
        <v>673</v>
      </c>
      <c r="G76" s="26">
        <f>E76*F76</f>
        <v>0</v>
      </c>
      <c r="H76" s="8"/>
    </row>
    <row r="77" spans="2:11" s="49" customFormat="1">
      <c r="B77" s="69" t="s">
        <v>37</v>
      </c>
      <c r="C77" s="122" t="s">
        <v>34</v>
      </c>
      <c r="D77" s="46"/>
      <c r="E77" s="46"/>
      <c r="F77" s="48"/>
      <c r="G77" s="48"/>
      <c r="H77" s="52"/>
      <c r="I77" s="53"/>
      <c r="J77" s="53"/>
      <c r="K77" s="53"/>
    </row>
    <row r="78" spans="2:11">
      <c r="B78" s="80"/>
      <c r="C78" s="126" t="s">
        <v>75</v>
      </c>
      <c r="D78" s="64" t="s">
        <v>35</v>
      </c>
      <c r="E78" s="25">
        <f>'Amani court tassia'!E81+'marianist limuru'!E82+'real  people lavington'!E80+'CITAM CLAY CITY'!E82+'KNTC-INDUSTRIAL AREA'!E82+'fastech maringo estate'!E82+'KMTC KARURI'!E81+'YALLOW GODDOWN 13'!E82+'NAIVAS KANGEMI'!E82+'NHIF KANGEMI'!E82+'EQUITY KANGEMI'!E82+'WORKIFY AFRICA'!E82</f>
        <v>144</v>
      </c>
      <c r="F78" s="26">
        <v>500</v>
      </c>
      <c r="G78" s="26">
        <f t="shared" ref="G78:G83" si="5">E78*F78</f>
        <v>72000</v>
      </c>
      <c r="H78" s="8"/>
    </row>
    <row r="79" spans="2:11">
      <c r="B79" s="80"/>
      <c r="C79" s="126" t="s">
        <v>76</v>
      </c>
      <c r="D79" s="64" t="s">
        <v>35</v>
      </c>
      <c r="E79" s="25">
        <f>'Amani court tassia'!E82+'marianist limuru'!E83+'real  people lavington'!E81+'CITAM CLAY CITY'!E83+'KNTC-INDUSTRIAL AREA'!E83+'fastech maringo estate'!E83+'KMTC KARURI'!E82+'YALLOW GODDOWN 13'!E83+'NAIVAS KANGEMI'!E83+'NHIF KANGEMI'!E83+'EQUITY KANGEMI'!E83+'WORKIFY AFRICA'!E83</f>
        <v>144</v>
      </c>
      <c r="F79" s="26">
        <v>400</v>
      </c>
      <c r="G79" s="26">
        <f t="shared" si="5"/>
        <v>57600</v>
      </c>
      <c r="H79" s="8"/>
    </row>
    <row r="80" spans="2:11">
      <c r="B80" s="80"/>
      <c r="C80" s="126" t="s">
        <v>77</v>
      </c>
      <c r="D80" s="64" t="s">
        <v>35</v>
      </c>
      <c r="E80" s="25">
        <f>'Amani court tassia'!E83+'marianist limuru'!E84+'real  people lavington'!E82+'CITAM CLAY CITY'!E84+'KNTC-INDUSTRIAL AREA'!E84+'fastech maringo estate'!E84+'KMTC KARURI'!E83+'YALLOW GODDOWN 13'!E84+'NAIVAS KANGEMI'!E84+'NHIF KANGEMI'!E84+'EQUITY KANGEMI'!E84+'WORKIFY AFRICA'!E84</f>
        <v>144</v>
      </c>
      <c r="F80" s="26">
        <v>400</v>
      </c>
      <c r="G80" s="26">
        <f t="shared" si="5"/>
        <v>57600</v>
      </c>
      <c r="H80" s="8"/>
    </row>
    <row r="81" spans="2:11" ht="12" thickBot="1">
      <c r="B81" s="82"/>
      <c r="C81" s="83" t="s">
        <v>78</v>
      </c>
      <c r="D81" s="84" t="s">
        <v>36</v>
      </c>
      <c r="E81" s="25">
        <f>'Amani court tassia'!E84+'marianist limuru'!E85+'real  people lavington'!E83+'CITAM CLAY CITY'!E85+'KNTC-INDUSTRIAL AREA'!E85+'fastech maringo estate'!E85+'KMTC KARURI'!E84+'YALLOW GODDOWN 13'!E85+'NAIVAS KANGEMI'!E85+'NHIF KANGEMI'!E85+'EQUITY KANGEMI'!E85+'WORKIFY AFRICA'!E85</f>
        <v>769</v>
      </c>
      <c r="F81" s="86">
        <v>35</v>
      </c>
      <c r="G81" s="86">
        <f t="shared" si="5"/>
        <v>26915</v>
      </c>
      <c r="H81" s="8"/>
    </row>
    <row r="82" spans="2:11" ht="12" thickBot="1">
      <c r="B82" s="87" t="s">
        <v>39</v>
      </c>
      <c r="C82" s="128" t="s">
        <v>38</v>
      </c>
      <c r="D82" s="88" t="s">
        <v>30</v>
      </c>
      <c r="E82" s="88">
        <f>'Amani court tassia'!E85+'marianist limuru'!E86+'real  people lavington'!E84+'CITAM CLAY CITY'!E86+'KNTC-INDUSTRIAL AREA'!E86+'fastech maringo estate'!E86+'KMTC KARURI'!E85+'YALLOW GODDOWN 13'!E86+'NAIVAS KANGEMI'!E86+'NHIF KANGEMI'!E86+'EQUITY KANGEMI'!E86+'WORKIFY AFRICA'!E86</f>
        <v>0</v>
      </c>
      <c r="F82" s="90">
        <v>15000</v>
      </c>
      <c r="G82" s="90">
        <f t="shared" si="5"/>
        <v>0</v>
      </c>
      <c r="H82" s="8"/>
    </row>
    <row r="83" spans="2:11" s="49" customFormat="1" ht="12" thickBot="1">
      <c r="B83" s="87" t="s">
        <v>81</v>
      </c>
      <c r="C83" s="128" t="s">
        <v>80</v>
      </c>
      <c r="D83" s="88" t="s">
        <v>30</v>
      </c>
      <c r="E83" s="88">
        <f>'Amani court tassia'!E86+'marianist limuru'!E87+'real  people lavington'!E85+'CITAM CLAY CITY'!E87+'KNTC-INDUSTRIAL AREA'!E87+'fastech maringo estate'!E87+'KMTC KARURI'!E86+'YALLOW GODDOWN 13'!E87+'NAIVAS KANGEMI'!E87+'NHIF KANGEMI'!E87+'EQUITY KANGEMI'!E87+'WORKIFY AFRICA'!E87</f>
        <v>0</v>
      </c>
      <c r="F83" s="90">
        <v>4000</v>
      </c>
      <c r="G83" s="90">
        <f t="shared" si="5"/>
        <v>0</v>
      </c>
      <c r="H83" s="52" t="s">
        <v>123</v>
      </c>
      <c r="I83" s="53"/>
      <c r="J83" s="53"/>
      <c r="K83" s="53"/>
    </row>
    <row r="84" spans="2:11" s="49" customFormat="1" ht="12" thickBot="1">
      <c r="B84" s="87" t="s">
        <v>81</v>
      </c>
      <c r="C84" s="128" t="s">
        <v>91</v>
      </c>
      <c r="D84" s="88" t="s">
        <v>30</v>
      </c>
      <c r="E84" s="88">
        <f>'Amani court tassia'!E87+'marianist limuru'!E88+'real  people lavington'!E86+'CITAM CLAY CITY'!E88+'KNTC-INDUSTRIAL AREA'!E88+'fastech maringo estate'!E88+'KMTC KARURI'!E87+'YALLOW GODDOWN 13'!E88+'NAIVAS KANGEMI'!E88+'NHIF KANGEMI'!E88+'EQUITY KANGEMI'!E88+'WORKIFY AFRICA'!E88</f>
        <v>3</v>
      </c>
      <c r="F84" s="90">
        <v>2000</v>
      </c>
      <c r="G84" s="90">
        <f>E84*F84</f>
        <v>6000</v>
      </c>
      <c r="H84" s="52"/>
      <c r="I84" s="53"/>
      <c r="J84" s="53"/>
      <c r="K84" s="53"/>
    </row>
    <row r="85" spans="2:11" s="49" customFormat="1" ht="12" thickBot="1">
      <c r="B85" s="87" t="s">
        <v>82</v>
      </c>
      <c r="C85" s="128" t="s">
        <v>92</v>
      </c>
      <c r="D85" s="88" t="s">
        <v>30</v>
      </c>
      <c r="E85" s="88">
        <f>'Amani court tassia'!E88+'marianist limuru'!E89+'real  people lavington'!E87+'CITAM CLAY CITY'!E89+'KNTC-INDUSTRIAL AREA'!E89+'fastech maringo estate'!E89+'KMTC KARURI'!E88+'YALLOW GODDOWN 13'!E89+'NAIVAS KANGEMI'!E89+'NHIF KANGEMI'!E89+'EQUITY KANGEMI'!E89+'WORKIFY AFRICA'!E89</f>
        <v>15</v>
      </c>
      <c r="F85" s="90">
        <v>1000</v>
      </c>
      <c r="G85" s="90">
        <f>E85*F85</f>
        <v>15000</v>
      </c>
      <c r="H85" s="52"/>
      <c r="I85" s="53"/>
      <c r="J85" s="53"/>
      <c r="K85" s="53"/>
    </row>
    <row r="86" spans="2:11">
      <c r="B86" s="91"/>
      <c r="C86" s="129" t="s">
        <v>16</v>
      </c>
      <c r="D86" s="92"/>
      <c r="E86" s="93"/>
      <c r="F86" s="94"/>
      <c r="G86" s="134">
        <f>SUM(G6:G85)</f>
        <v>246615</v>
      </c>
      <c r="H86" s="167"/>
      <c r="I86" s="159"/>
      <c r="J86" s="159"/>
    </row>
    <row r="87" spans="2:11">
      <c r="B87" s="80"/>
      <c r="C87" s="130" t="s">
        <v>125</v>
      </c>
      <c r="D87" s="24"/>
      <c r="E87" s="95"/>
      <c r="F87" s="96"/>
      <c r="G87" s="97">
        <f>14%*G86</f>
        <v>34526.100000000006</v>
      </c>
      <c r="H87" s="167"/>
      <c r="I87" s="159"/>
    </row>
    <row r="88" spans="2:11" s="98" customFormat="1" ht="12" thickBot="1">
      <c r="B88" s="99"/>
      <c r="C88" s="131" t="s">
        <v>124</v>
      </c>
      <c r="D88" s="100"/>
      <c r="E88" s="101"/>
      <c r="F88" s="102"/>
      <c r="G88" s="103">
        <f>SUM(G86:G87)</f>
        <v>281141.09999999998</v>
      </c>
      <c r="H88" s="167"/>
      <c r="I88" s="159"/>
      <c r="J88" s="105"/>
      <c r="K88" s="105"/>
    </row>
    <row r="89" spans="2:11" s="98" customFormat="1">
      <c r="B89" s="2"/>
      <c r="C89" s="132"/>
      <c r="D89" s="106"/>
      <c r="E89" s="107"/>
      <c r="F89" s="5"/>
      <c r="G89" s="108"/>
      <c r="H89" s="105"/>
      <c r="I89" s="105"/>
      <c r="J89" s="105"/>
      <c r="K89" s="105"/>
    </row>
  </sheetData>
  <mergeCells count="2">
    <mergeCell ref="E3:F3"/>
    <mergeCell ref="B2:G2"/>
  </mergeCells>
  <pageMargins left="0.7" right="0.63" top="0.28999999999999998" bottom="0.16" header="0.14000000000000001" footer="0.12"/>
  <pageSetup scale="7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3"/>
  <sheetViews>
    <sheetView workbookViewId="0">
      <selection activeCell="I84" sqref="I84"/>
    </sheetView>
  </sheetViews>
  <sheetFormatPr defaultRowHeight="15"/>
  <cols>
    <col min="1" max="1" width="0.85546875" style="1" customWidth="1"/>
    <col min="2" max="2" width="5.7109375" style="2" bestFit="1" customWidth="1"/>
    <col min="3" max="3" width="56.7109375" style="133" bestFit="1" customWidth="1"/>
    <col min="4" max="4" width="4.85546875" style="1" bestFit="1" customWidth="1"/>
    <col min="5" max="5" width="5.7109375" style="4" bestFit="1" customWidth="1"/>
    <col min="6" max="6" width="9" style="5" customWidth="1"/>
    <col min="7" max="7" width="13.28515625" style="6" customWidth="1"/>
    <col min="8" max="8" width="8.7109375" style="2" bestFit="1" customWidth="1"/>
  </cols>
  <sheetData>
    <row r="2" spans="1:8" ht="16.5" thickBot="1">
      <c r="C2" s="3"/>
    </row>
    <row r="3" spans="1:8" ht="15.75">
      <c r="B3" s="109"/>
      <c r="C3" s="110"/>
      <c r="D3" s="111"/>
      <c r="E3" s="112"/>
      <c r="F3" s="113"/>
      <c r="G3" s="114"/>
    </row>
    <row r="4" spans="1:8">
      <c r="B4" s="115"/>
      <c r="C4" s="158" t="s">
        <v>148</v>
      </c>
      <c r="D4" s="116"/>
      <c r="E4" s="117"/>
      <c r="F4" s="118"/>
      <c r="G4" s="119"/>
    </row>
    <row r="5" spans="1:8">
      <c r="B5" s="115"/>
      <c r="C5" s="158"/>
      <c r="D5" s="116"/>
      <c r="E5" s="117"/>
      <c r="F5" s="118"/>
      <c r="G5" s="119"/>
    </row>
    <row r="6" spans="1:8" ht="15.75" thickBot="1">
      <c r="B6" s="120"/>
      <c r="C6" s="9"/>
      <c r="D6" s="9"/>
      <c r="E6" s="10"/>
      <c r="F6" s="156" t="s">
        <v>128</v>
      </c>
      <c r="G6" s="157" t="s">
        <v>127</v>
      </c>
      <c r="H6" s="8"/>
    </row>
    <row r="7" spans="1:8" ht="15.75" thickBot="1">
      <c r="B7" s="11"/>
      <c r="C7" s="12"/>
      <c r="D7" s="12" t="s">
        <v>95</v>
      </c>
      <c r="E7" s="169"/>
      <c r="F7" s="170"/>
      <c r="G7" s="13"/>
      <c r="H7" s="8"/>
    </row>
    <row r="8" spans="1:8" ht="15.75" thickBot="1">
      <c r="A8" s="14"/>
      <c r="B8" s="15" t="s">
        <v>44</v>
      </c>
      <c r="C8" s="15" t="s">
        <v>41</v>
      </c>
      <c r="D8" s="15" t="s">
        <v>42</v>
      </c>
      <c r="E8" s="15" t="s">
        <v>43</v>
      </c>
      <c r="F8" s="16" t="s">
        <v>96</v>
      </c>
      <c r="G8" s="17" t="s">
        <v>97</v>
      </c>
      <c r="H8" s="8"/>
    </row>
    <row r="9" spans="1:8">
      <c r="B9" s="19" t="s">
        <v>0</v>
      </c>
      <c r="C9" s="121" t="s">
        <v>1</v>
      </c>
      <c r="D9" s="20"/>
      <c r="E9" s="20"/>
      <c r="F9" s="21"/>
      <c r="G9" s="22"/>
      <c r="H9" s="8"/>
    </row>
    <row r="10" spans="1:8">
      <c r="B10" s="23"/>
      <c r="C10" s="35" t="s">
        <v>50</v>
      </c>
      <c r="D10" s="24" t="s">
        <v>30</v>
      </c>
      <c r="E10" s="25">
        <v>0</v>
      </c>
      <c r="F10" s="26">
        <v>1500</v>
      </c>
      <c r="G10" s="26">
        <f>E10*F10</f>
        <v>0</v>
      </c>
      <c r="H10" s="8"/>
    </row>
    <row r="11" spans="1:8">
      <c r="B11" s="23"/>
      <c r="C11" s="35" t="s">
        <v>51</v>
      </c>
      <c r="D11" s="24" t="s">
        <v>30</v>
      </c>
      <c r="E11" s="27">
        <v>0</v>
      </c>
      <c r="F11" s="26">
        <v>12000</v>
      </c>
      <c r="G11" s="26">
        <f t="shared" ref="G11:G29" si="0">E11*F11</f>
        <v>0</v>
      </c>
      <c r="H11" s="8"/>
    </row>
    <row r="12" spans="1:8">
      <c r="B12" s="23"/>
      <c r="C12" s="35" t="s">
        <v>52</v>
      </c>
      <c r="D12" s="24" t="s">
        <v>2</v>
      </c>
      <c r="E12" s="27">
        <v>0</v>
      </c>
      <c r="F12" s="26">
        <v>90</v>
      </c>
      <c r="G12" s="26">
        <f t="shared" si="0"/>
        <v>0</v>
      </c>
      <c r="H12" s="8"/>
    </row>
    <row r="13" spans="1:8">
      <c r="B13" s="23"/>
      <c r="C13" s="35" t="s">
        <v>53</v>
      </c>
      <c r="D13" s="24" t="s">
        <v>2</v>
      </c>
      <c r="E13" s="27">
        <v>0</v>
      </c>
      <c r="F13" s="26">
        <v>180</v>
      </c>
      <c r="G13" s="26">
        <f t="shared" si="0"/>
        <v>0</v>
      </c>
      <c r="H13" s="8"/>
    </row>
    <row r="14" spans="1:8">
      <c r="B14" s="23"/>
      <c r="C14" s="35" t="s">
        <v>54</v>
      </c>
      <c r="D14" s="24" t="s">
        <v>2</v>
      </c>
      <c r="E14" s="27">
        <v>0</v>
      </c>
      <c r="F14" s="26">
        <v>360</v>
      </c>
      <c r="G14" s="26">
        <f t="shared" si="0"/>
        <v>0</v>
      </c>
      <c r="H14" s="8"/>
    </row>
    <row r="15" spans="1:8">
      <c r="B15" s="23"/>
      <c r="C15" s="35" t="s">
        <v>3</v>
      </c>
      <c r="D15" s="24" t="s">
        <v>2</v>
      </c>
      <c r="E15" s="27">
        <v>0</v>
      </c>
      <c r="F15" s="26">
        <v>54</v>
      </c>
      <c r="G15" s="26">
        <f t="shared" si="0"/>
        <v>0</v>
      </c>
      <c r="H15" s="8"/>
    </row>
    <row r="16" spans="1:8">
      <c r="B16" s="23"/>
      <c r="C16" s="35" t="s">
        <v>4</v>
      </c>
      <c r="D16" s="24" t="s">
        <v>2</v>
      </c>
      <c r="E16" s="28">
        <v>0</v>
      </c>
      <c r="F16" s="29">
        <v>6.2</v>
      </c>
      <c r="G16" s="26">
        <f t="shared" si="0"/>
        <v>0</v>
      </c>
      <c r="H16" s="8"/>
    </row>
    <row r="17" spans="2:8">
      <c r="B17" s="23"/>
      <c r="C17" s="35" t="s">
        <v>55</v>
      </c>
      <c r="D17" s="24" t="s">
        <v>30</v>
      </c>
      <c r="E17" s="30">
        <v>0</v>
      </c>
      <c r="F17" s="31">
        <v>1140</v>
      </c>
      <c r="G17" s="26">
        <f t="shared" si="0"/>
        <v>0</v>
      </c>
      <c r="H17" s="8"/>
    </row>
    <row r="18" spans="2:8">
      <c r="B18" s="23"/>
      <c r="C18" s="35" t="s">
        <v>56</v>
      </c>
      <c r="D18" s="28" t="s">
        <v>30</v>
      </c>
      <c r="E18" s="28">
        <v>0</v>
      </c>
      <c r="F18" s="32">
        <v>1800</v>
      </c>
      <c r="G18" s="26">
        <f t="shared" si="0"/>
        <v>0</v>
      </c>
      <c r="H18" s="8"/>
    </row>
    <row r="19" spans="2:8">
      <c r="B19" s="23"/>
      <c r="C19" s="35" t="s">
        <v>98</v>
      </c>
      <c r="D19" s="24" t="s">
        <v>30</v>
      </c>
      <c r="E19" s="28">
        <v>0</v>
      </c>
      <c r="F19" s="29">
        <v>8000</v>
      </c>
      <c r="G19" s="26">
        <f t="shared" si="0"/>
        <v>0</v>
      </c>
      <c r="H19" s="7"/>
    </row>
    <row r="20" spans="2:8">
      <c r="B20" s="23"/>
      <c r="C20" s="35" t="s">
        <v>99</v>
      </c>
      <c r="D20" s="24" t="s">
        <v>30</v>
      </c>
      <c r="E20" s="28">
        <v>0</v>
      </c>
      <c r="F20" s="29">
        <v>12000</v>
      </c>
      <c r="G20" s="26">
        <f t="shared" si="0"/>
        <v>0</v>
      </c>
      <c r="H20" s="7"/>
    </row>
    <row r="21" spans="2:8">
      <c r="B21" s="23"/>
      <c r="C21" s="35" t="s">
        <v>100</v>
      </c>
      <c r="D21" s="24" t="s">
        <v>30</v>
      </c>
      <c r="E21" s="28">
        <v>0</v>
      </c>
      <c r="F21" s="29">
        <v>16000</v>
      </c>
      <c r="G21" s="26">
        <f>E21*F21</f>
        <v>0</v>
      </c>
      <c r="H21" s="7"/>
    </row>
    <row r="22" spans="2:8">
      <c r="B22" s="23"/>
      <c r="C22" s="35" t="s">
        <v>101</v>
      </c>
      <c r="D22" s="24" t="s">
        <v>30</v>
      </c>
      <c r="E22" s="28">
        <v>0</v>
      </c>
      <c r="F22" s="29">
        <v>3000</v>
      </c>
      <c r="G22" s="26">
        <f t="shared" si="0"/>
        <v>0</v>
      </c>
      <c r="H22" s="7"/>
    </row>
    <row r="23" spans="2:8">
      <c r="B23" s="23"/>
      <c r="C23" s="35" t="s">
        <v>102</v>
      </c>
      <c r="D23" s="24" t="s">
        <v>103</v>
      </c>
      <c r="E23" s="28">
        <v>0</v>
      </c>
      <c r="F23" s="29">
        <v>25000</v>
      </c>
      <c r="G23" s="26">
        <f>E23*F23</f>
        <v>0</v>
      </c>
      <c r="H23" s="7"/>
    </row>
    <row r="24" spans="2:8">
      <c r="B24" s="23"/>
      <c r="C24" s="35" t="s">
        <v>104</v>
      </c>
      <c r="D24" s="24" t="s">
        <v>30</v>
      </c>
      <c r="E24" s="28">
        <v>0</v>
      </c>
      <c r="F24" s="29">
        <v>405.3</v>
      </c>
      <c r="G24" s="26">
        <f t="shared" si="0"/>
        <v>0</v>
      </c>
      <c r="H24" s="8"/>
    </row>
    <row r="25" spans="2:8">
      <c r="B25" s="23"/>
      <c r="C25" s="35" t="s">
        <v>105</v>
      </c>
      <c r="D25" s="24" t="s">
        <v>30</v>
      </c>
      <c r="E25" s="28">
        <v>0</v>
      </c>
      <c r="F25" s="29">
        <v>758.6</v>
      </c>
      <c r="G25" s="26">
        <f t="shared" si="0"/>
        <v>0</v>
      </c>
      <c r="H25" s="8"/>
    </row>
    <row r="26" spans="2:8">
      <c r="B26" s="23"/>
      <c r="C26" s="35" t="s">
        <v>106</v>
      </c>
      <c r="D26" s="24" t="s">
        <v>30</v>
      </c>
      <c r="E26" s="28">
        <v>0</v>
      </c>
      <c r="F26" s="29">
        <v>798</v>
      </c>
      <c r="G26" s="26">
        <f t="shared" si="0"/>
        <v>0</v>
      </c>
      <c r="H26" s="8"/>
    </row>
    <row r="27" spans="2:8">
      <c r="B27" s="23"/>
      <c r="C27" s="35" t="s">
        <v>107</v>
      </c>
      <c r="D27" s="24" t="s">
        <v>108</v>
      </c>
      <c r="E27" s="28">
        <v>0</v>
      </c>
      <c r="F27" s="29">
        <v>400.7</v>
      </c>
      <c r="G27" s="26">
        <f t="shared" si="0"/>
        <v>0</v>
      </c>
      <c r="H27" s="8"/>
    </row>
    <row r="28" spans="2:8">
      <c r="B28" s="23"/>
      <c r="C28" s="35" t="s">
        <v>109</v>
      </c>
      <c r="D28" s="24" t="s">
        <v>30</v>
      </c>
      <c r="E28" s="28">
        <v>0</v>
      </c>
      <c r="F28" s="29">
        <v>3300</v>
      </c>
      <c r="G28" s="26">
        <f t="shared" si="0"/>
        <v>0</v>
      </c>
      <c r="H28" s="8"/>
    </row>
    <row r="29" spans="2:8" ht="15.75" thickBot="1">
      <c r="B29" s="34"/>
      <c r="C29" s="35" t="s">
        <v>110</v>
      </c>
      <c r="D29" s="36" t="s">
        <v>108</v>
      </c>
      <c r="E29" s="28">
        <v>0</v>
      </c>
      <c r="F29" s="37">
        <v>5500</v>
      </c>
      <c r="G29" s="38">
        <f t="shared" si="0"/>
        <v>0</v>
      </c>
      <c r="H29" s="8"/>
    </row>
    <row r="30" spans="2:8">
      <c r="B30" s="19" t="s">
        <v>6</v>
      </c>
      <c r="C30" s="39" t="s">
        <v>7</v>
      </c>
      <c r="D30" s="40"/>
      <c r="E30" s="41"/>
      <c r="F30" s="42"/>
      <c r="G30" s="42"/>
      <c r="H30" s="8"/>
    </row>
    <row r="31" spans="2:8">
      <c r="B31" s="23"/>
      <c r="C31" s="35" t="s">
        <v>49</v>
      </c>
      <c r="D31" s="24" t="s">
        <v>10</v>
      </c>
      <c r="E31" s="140">
        <v>0</v>
      </c>
      <c r="F31" s="43">
        <v>6500</v>
      </c>
      <c r="G31" s="43">
        <f t="shared" ref="G31:G36" si="1">E31*F31</f>
        <v>0</v>
      </c>
      <c r="H31" s="8"/>
    </row>
    <row r="32" spans="2:8">
      <c r="B32" s="23"/>
      <c r="C32" s="35" t="s">
        <v>48</v>
      </c>
      <c r="D32" s="44" t="s">
        <v>8</v>
      </c>
      <c r="E32" s="140">
        <v>0</v>
      </c>
      <c r="F32" s="29">
        <v>5800</v>
      </c>
      <c r="G32" s="43">
        <f t="shared" si="1"/>
        <v>0</v>
      </c>
      <c r="H32" s="8"/>
    </row>
    <row r="33" spans="1:8">
      <c r="B33" s="23"/>
      <c r="C33" s="35" t="s">
        <v>47</v>
      </c>
      <c r="D33" s="44" t="s">
        <v>2</v>
      </c>
      <c r="E33" s="28">
        <v>0</v>
      </c>
      <c r="F33" s="29">
        <v>70</v>
      </c>
      <c r="G33" s="43">
        <f t="shared" si="1"/>
        <v>0</v>
      </c>
      <c r="H33" s="8"/>
    </row>
    <row r="34" spans="1:8">
      <c r="B34" s="23"/>
      <c r="C34" s="35" t="s">
        <v>9</v>
      </c>
      <c r="D34" s="44" t="s">
        <v>2</v>
      </c>
      <c r="E34" s="28">
        <v>0</v>
      </c>
      <c r="F34" s="29">
        <v>17.5</v>
      </c>
      <c r="G34" s="43">
        <f t="shared" si="1"/>
        <v>0</v>
      </c>
      <c r="H34" s="8"/>
    </row>
    <row r="35" spans="1:8">
      <c r="B35" s="23"/>
      <c r="C35" s="35" t="s">
        <v>45</v>
      </c>
      <c r="D35" s="24" t="s">
        <v>8</v>
      </c>
      <c r="E35" s="140">
        <v>0</v>
      </c>
      <c r="F35" s="29">
        <v>5500</v>
      </c>
      <c r="G35" s="43">
        <f t="shared" si="1"/>
        <v>0</v>
      </c>
      <c r="H35" s="8"/>
    </row>
    <row r="36" spans="1:8">
      <c r="B36" s="23"/>
      <c r="C36" s="35" t="s">
        <v>46</v>
      </c>
      <c r="D36" s="24" t="s">
        <v>10</v>
      </c>
      <c r="E36" s="140">
        <f>[1]BREAKDOWN!E8</f>
        <v>0</v>
      </c>
      <c r="F36" s="29">
        <v>1000</v>
      </c>
      <c r="G36" s="43">
        <f t="shared" si="1"/>
        <v>0</v>
      </c>
      <c r="H36" s="8"/>
    </row>
    <row r="37" spans="1:8" ht="15.75" thickBot="1">
      <c r="B37" s="23"/>
      <c r="C37" s="35" t="s">
        <v>11</v>
      </c>
      <c r="D37" s="24" t="s">
        <v>10</v>
      </c>
      <c r="E37" s="28">
        <v>0</v>
      </c>
      <c r="F37" s="29">
        <v>1500</v>
      </c>
      <c r="G37" s="43">
        <f>E37*F37</f>
        <v>0</v>
      </c>
      <c r="H37" s="8"/>
    </row>
    <row r="38" spans="1:8">
      <c r="B38" s="19" t="s">
        <v>12</v>
      </c>
      <c r="C38" s="39" t="s">
        <v>111</v>
      </c>
      <c r="D38" s="40"/>
      <c r="E38" s="41"/>
      <c r="F38" s="42"/>
      <c r="G38" s="42"/>
      <c r="H38" s="8"/>
    </row>
    <row r="39" spans="1:8">
      <c r="B39" s="23"/>
      <c r="C39" s="35" t="s">
        <v>112</v>
      </c>
      <c r="D39" s="44" t="s">
        <v>30</v>
      </c>
      <c r="E39" s="28">
        <v>0</v>
      </c>
      <c r="F39" s="29">
        <v>3000</v>
      </c>
      <c r="G39" s="43">
        <f t="shared" ref="G39:G44" si="2">E39*F39</f>
        <v>0</v>
      </c>
      <c r="H39" s="8"/>
    </row>
    <row r="40" spans="1:8">
      <c r="B40" s="23"/>
      <c r="C40" s="35" t="s">
        <v>113</v>
      </c>
      <c r="D40" s="44" t="s">
        <v>30</v>
      </c>
      <c r="E40" s="28">
        <v>0</v>
      </c>
      <c r="F40" s="29">
        <v>3500</v>
      </c>
      <c r="G40" s="43">
        <f t="shared" si="2"/>
        <v>0</v>
      </c>
      <c r="H40" s="8"/>
    </row>
    <row r="41" spans="1:8">
      <c r="B41" s="23"/>
      <c r="C41" s="35" t="s">
        <v>114</v>
      </c>
      <c r="D41" s="44" t="s">
        <v>108</v>
      </c>
      <c r="E41" s="28">
        <v>0</v>
      </c>
      <c r="F41" s="29">
        <v>3000</v>
      </c>
      <c r="G41" s="43">
        <f t="shared" si="2"/>
        <v>0</v>
      </c>
      <c r="H41" s="8"/>
    </row>
    <row r="42" spans="1:8">
      <c r="B42" s="23"/>
      <c r="C42" s="35" t="s">
        <v>115</v>
      </c>
      <c r="D42" s="44" t="s">
        <v>30</v>
      </c>
      <c r="E42" s="28">
        <v>0</v>
      </c>
      <c r="F42" s="29">
        <v>1250</v>
      </c>
      <c r="G42" s="43">
        <f t="shared" si="2"/>
        <v>0</v>
      </c>
      <c r="H42" s="8"/>
    </row>
    <row r="43" spans="1:8">
      <c r="B43" s="23"/>
      <c r="C43" s="35" t="s">
        <v>116</v>
      </c>
      <c r="D43" s="44" t="s">
        <v>30</v>
      </c>
      <c r="E43" s="28">
        <v>0</v>
      </c>
      <c r="F43" s="29">
        <v>2000</v>
      </c>
      <c r="G43" s="43">
        <f t="shared" si="2"/>
        <v>0</v>
      </c>
      <c r="H43" s="8"/>
    </row>
    <row r="44" spans="1:8" ht="15.75" thickBot="1">
      <c r="B44" s="23"/>
      <c r="C44" s="35" t="s">
        <v>117</v>
      </c>
      <c r="D44" s="44" t="s">
        <v>30</v>
      </c>
      <c r="E44" s="28">
        <v>0</v>
      </c>
      <c r="F44" s="29">
        <v>1000</v>
      </c>
      <c r="G44" s="43">
        <f t="shared" si="2"/>
        <v>0</v>
      </c>
      <c r="H44" s="8"/>
    </row>
    <row r="45" spans="1:8">
      <c r="B45" s="45" t="s">
        <v>14</v>
      </c>
      <c r="C45" s="122" t="s">
        <v>13</v>
      </c>
      <c r="D45" s="46"/>
      <c r="E45" s="47"/>
      <c r="F45" s="48"/>
      <c r="G45" s="48"/>
      <c r="H45" s="8"/>
    </row>
    <row r="46" spans="1:8">
      <c r="B46" s="23"/>
      <c r="C46" s="35" t="s">
        <v>57</v>
      </c>
      <c r="D46" s="24" t="s">
        <v>2</v>
      </c>
      <c r="E46" s="28">
        <v>0</v>
      </c>
      <c r="F46" s="29">
        <v>200</v>
      </c>
      <c r="G46" s="29">
        <f t="shared" ref="G46:G54" si="3">E46*F46</f>
        <v>0</v>
      </c>
      <c r="H46" s="8"/>
    </row>
    <row r="47" spans="1:8">
      <c r="A47" s="49"/>
      <c r="B47" s="23"/>
      <c r="C47" s="35" t="s">
        <v>118</v>
      </c>
      <c r="D47" s="24" t="s">
        <v>2</v>
      </c>
      <c r="E47" s="28">
        <v>0</v>
      </c>
      <c r="F47" s="50">
        <v>250</v>
      </c>
      <c r="G47" s="51">
        <f t="shared" si="3"/>
        <v>0</v>
      </c>
      <c r="H47" s="52"/>
    </row>
    <row r="48" spans="1:8">
      <c r="B48" s="23"/>
      <c r="C48" s="35" t="s">
        <v>119</v>
      </c>
      <c r="D48" s="24" t="s">
        <v>2</v>
      </c>
      <c r="E48" s="28">
        <v>0</v>
      </c>
      <c r="F48" s="50">
        <v>645</v>
      </c>
      <c r="G48" s="51">
        <f t="shared" si="3"/>
        <v>0</v>
      </c>
      <c r="H48" s="8"/>
    </row>
    <row r="49" spans="2:8">
      <c r="B49" s="23"/>
      <c r="C49" s="35" t="s">
        <v>79</v>
      </c>
      <c r="D49" s="24" t="s">
        <v>2</v>
      </c>
      <c r="E49" s="28">
        <v>0</v>
      </c>
      <c r="F49" s="50">
        <v>845</v>
      </c>
      <c r="G49" s="51">
        <f t="shared" si="3"/>
        <v>0</v>
      </c>
      <c r="H49" s="8"/>
    </row>
    <row r="50" spans="2:8">
      <c r="B50" s="23"/>
      <c r="C50" s="35" t="s">
        <v>58</v>
      </c>
      <c r="D50" s="24" t="s">
        <v>2</v>
      </c>
      <c r="E50" s="54">
        <v>0</v>
      </c>
      <c r="F50" s="50">
        <v>890</v>
      </c>
      <c r="G50" s="51">
        <f t="shared" si="3"/>
        <v>0</v>
      </c>
      <c r="H50" s="8"/>
    </row>
    <row r="51" spans="2:8">
      <c r="B51" s="23"/>
      <c r="C51" s="35" t="s">
        <v>59</v>
      </c>
      <c r="D51" s="24" t="s">
        <v>2</v>
      </c>
      <c r="E51" s="28">
        <v>0</v>
      </c>
      <c r="F51" s="29">
        <v>1020</v>
      </c>
      <c r="G51" s="29">
        <f t="shared" si="3"/>
        <v>0</v>
      </c>
      <c r="H51" s="8"/>
    </row>
    <row r="52" spans="2:8">
      <c r="B52" s="23"/>
      <c r="C52" s="35" t="s">
        <v>120</v>
      </c>
      <c r="D52" s="24" t="s">
        <v>2</v>
      </c>
      <c r="E52" s="28">
        <v>0</v>
      </c>
      <c r="F52" s="29">
        <v>515</v>
      </c>
      <c r="G52" s="29">
        <f t="shared" si="3"/>
        <v>0</v>
      </c>
      <c r="H52" s="8"/>
    </row>
    <row r="53" spans="2:8">
      <c r="B53" s="23"/>
      <c r="C53" s="35" t="s">
        <v>60</v>
      </c>
      <c r="D53" s="24" t="s">
        <v>2</v>
      </c>
      <c r="E53" s="28">
        <v>0</v>
      </c>
      <c r="F53" s="29">
        <v>3000</v>
      </c>
      <c r="G53" s="29">
        <f t="shared" si="3"/>
        <v>0</v>
      </c>
      <c r="H53" s="8"/>
    </row>
    <row r="54" spans="2:8">
      <c r="B54" s="55"/>
      <c r="C54" s="123" t="s">
        <v>121</v>
      </c>
      <c r="D54" s="56" t="s">
        <v>2</v>
      </c>
      <c r="E54" s="57">
        <v>0</v>
      </c>
      <c r="F54" s="58">
        <v>13000</v>
      </c>
      <c r="G54" s="58">
        <f t="shared" si="3"/>
        <v>0</v>
      </c>
      <c r="H54" s="8"/>
    </row>
    <row r="55" spans="2:8">
      <c r="B55" s="45" t="s">
        <v>17</v>
      </c>
      <c r="C55" s="59" t="s">
        <v>15</v>
      </c>
      <c r="D55" s="60"/>
      <c r="E55" s="61"/>
      <c r="F55" s="62"/>
      <c r="G55" s="62"/>
      <c r="H55" s="8"/>
    </row>
    <row r="56" spans="2:8">
      <c r="B56" s="63"/>
      <c r="C56" s="124" t="s">
        <v>61</v>
      </c>
      <c r="D56" s="64" t="s">
        <v>2</v>
      </c>
      <c r="E56" s="65">
        <v>0</v>
      </c>
      <c r="F56" s="26">
        <v>6</v>
      </c>
      <c r="G56" s="26">
        <f>E56*F56</f>
        <v>0</v>
      </c>
      <c r="H56" s="8"/>
    </row>
    <row r="57" spans="2:8">
      <c r="B57" s="63"/>
      <c r="C57" s="124" t="s">
        <v>62</v>
      </c>
      <c r="D57" s="64" t="s">
        <v>2</v>
      </c>
      <c r="E57" s="65">
        <v>0</v>
      </c>
      <c r="F57" s="26">
        <v>8</v>
      </c>
      <c r="G57" s="26">
        <f>E57*F57</f>
        <v>0</v>
      </c>
      <c r="H57" s="8"/>
    </row>
    <row r="58" spans="2:8">
      <c r="B58" s="63"/>
      <c r="C58" s="124" t="s">
        <v>63</v>
      </c>
      <c r="D58" s="64" t="s">
        <v>2</v>
      </c>
      <c r="E58" s="65">
        <v>0</v>
      </c>
      <c r="F58" s="26">
        <v>11</v>
      </c>
      <c r="G58" s="26">
        <f>E58*F58</f>
        <v>0</v>
      </c>
      <c r="H58" s="8"/>
    </row>
    <row r="59" spans="2:8">
      <c r="B59" s="45" t="s">
        <v>20</v>
      </c>
      <c r="C59" s="125" t="s">
        <v>18</v>
      </c>
      <c r="D59" s="60"/>
      <c r="E59" s="66"/>
      <c r="F59" s="67"/>
      <c r="G59" s="67"/>
      <c r="H59" s="8"/>
    </row>
    <row r="60" spans="2:8">
      <c r="B60" s="63"/>
      <c r="C60" s="124" t="s">
        <v>64</v>
      </c>
      <c r="D60" s="68" t="s">
        <v>2</v>
      </c>
      <c r="E60" s="28">
        <v>0</v>
      </c>
      <c r="F60" s="26">
        <v>737</v>
      </c>
      <c r="G60" s="26">
        <f>E60*F60</f>
        <v>0</v>
      </c>
      <c r="H60" s="8"/>
    </row>
    <row r="61" spans="2:8">
      <c r="B61" s="63"/>
      <c r="C61" s="124" t="s">
        <v>65</v>
      </c>
      <c r="D61" s="68" t="s">
        <v>2</v>
      </c>
      <c r="E61" s="28">
        <v>0</v>
      </c>
      <c r="F61" s="26">
        <v>1795</v>
      </c>
      <c r="G61" s="26">
        <f>E61*F61</f>
        <v>0</v>
      </c>
      <c r="H61" s="8"/>
    </row>
    <row r="62" spans="2:8" ht="15.75" thickBot="1">
      <c r="B62" s="63"/>
      <c r="C62" s="124" t="s">
        <v>19</v>
      </c>
      <c r="D62" s="64" t="s">
        <v>30</v>
      </c>
      <c r="E62" s="27">
        <v>0</v>
      </c>
      <c r="F62" s="26">
        <v>1794</v>
      </c>
      <c r="G62" s="26">
        <f>E62*F62</f>
        <v>0</v>
      </c>
      <c r="H62" s="8"/>
    </row>
    <row r="63" spans="2:8">
      <c r="B63" s="69" t="s">
        <v>24</v>
      </c>
      <c r="C63" s="135" t="s">
        <v>21</v>
      </c>
      <c r="D63" s="136"/>
      <c r="E63" s="137"/>
      <c r="F63" s="138"/>
      <c r="G63" s="138"/>
      <c r="H63" s="8"/>
    </row>
    <row r="64" spans="2:8">
      <c r="B64" s="63"/>
      <c r="C64" s="126" t="s">
        <v>22</v>
      </c>
      <c r="D64" s="64" t="s">
        <v>2</v>
      </c>
      <c r="E64" s="28">
        <v>0</v>
      </c>
      <c r="F64" s="26">
        <v>25</v>
      </c>
      <c r="G64" s="26">
        <f>E64*F64</f>
        <v>0</v>
      </c>
      <c r="H64" s="8"/>
    </row>
    <row r="65" spans="1:8" ht="15.75" thickBot="1">
      <c r="B65" s="139"/>
      <c r="C65" s="83" t="s">
        <v>122</v>
      </c>
      <c r="D65" s="84" t="s">
        <v>2</v>
      </c>
      <c r="E65" s="85">
        <v>0</v>
      </c>
      <c r="F65" s="86">
        <v>40</v>
      </c>
      <c r="G65" s="86">
        <f>E65*F65</f>
        <v>0</v>
      </c>
      <c r="H65" s="8"/>
    </row>
    <row r="66" spans="1:8">
      <c r="B66" s="69" t="s">
        <v>26</v>
      </c>
      <c r="C66" s="122" t="s">
        <v>25</v>
      </c>
      <c r="D66" s="46"/>
      <c r="E66" s="47"/>
      <c r="F66" s="48"/>
      <c r="G66" s="48" t="s">
        <v>23</v>
      </c>
      <c r="H66" s="8"/>
    </row>
    <row r="67" spans="1:8" ht="15.75" thickBot="1">
      <c r="B67" s="63"/>
      <c r="C67" s="126" t="s">
        <v>66</v>
      </c>
      <c r="D67" s="64" t="s">
        <v>2</v>
      </c>
      <c r="E67" s="28">
        <v>0</v>
      </c>
      <c r="F67" s="26">
        <v>250</v>
      </c>
      <c r="G67" s="26">
        <f>E67*F67</f>
        <v>0</v>
      </c>
      <c r="H67" s="8"/>
    </row>
    <row r="68" spans="1:8" ht="15.75" thickBot="1">
      <c r="B68" s="70"/>
      <c r="C68" s="127" t="s">
        <v>5</v>
      </c>
      <c r="D68" s="71"/>
      <c r="E68" s="72"/>
      <c r="F68" s="73"/>
      <c r="G68" s="73" t="s">
        <v>23</v>
      </c>
      <c r="H68" s="8"/>
    </row>
    <row r="69" spans="1:8">
      <c r="B69" s="69" t="s">
        <v>28</v>
      </c>
      <c r="C69" s="122" t="s">
        <v>27</v>
      </c>
      <c r="D69" s="46"/>
      <c r="E69" s="47"/>
      <c r="F69" s="48"/>
      <c r="G69" s="48"/>
      <c r="H69" s="8"/>
    </row>
    <row r="70" spans="1:8" ht="15.75" thickBot="1">
      <c r="A70" s="49"/>
      <c r="B70" s="63"/>
      <c r="C70" s="126" t="s">
        <v>67</v>
      </c>
      <c r="D70" s="74" t="s">
        <v>2</v>
      </c>
      <c r="E70" s="28">
        <v>0</v>
      </c>
      <c r="F70" s="26">
        <v>5</v>
      </c>
      <c r="G70" s="26">
        <f>E70*F70</f>
        <v>0</v>
      </c>
      <c r="H70" s="52"/>
    </row>
    <row r="71" spans="1:8">
      <c r="B71" s="69" t="s">
        <v>31</v>
      </c>
      <c r="C71" s="122" t="s">
        <v>29</v>
      </c>
      <c r="D71" s="46"/>
      <c r="E71" s="47"/>
      <c r="F71" s="48"/>
      <c r="G71" s="48" t="s">
        <v>23</v>
      </c>
      <c r="H71" s="8"/>
    </row>
    <row r="72" spans="1:8">
      <c r="A72" s="49"/>
      <c r="B72" s="23"/>
      <c r="C72" s="35" t="s">
        <v>68</v>
      </c>
      <c r="D72" s="68" t="s">
        <v>30</v>
      </c>
      <c r="E72" s="28">
        <v>0</v>
      </c>
      <c r="F72" s="29">
        <v>6000</v>
      </c>
      <c r="G72" s="29">
        <f t="shared" ref="G72:G77" si="4">E72*F72</f>
        <v>0</v>
      </c>
      <c r="H72" s="52"/>
    </row>
    <row r="73" spans="1:8">
      <c r="B73" s="63"/>
      <c r="C73" s="126" t="s">
        <v>69</v>
      </c>
      <c r="D73" s="68" t="s">
        <v>30</v>
      </c>
      <c r="E73" s="28">
        <v>0</v>
      </c>
      <c r="F73" s="29">
        <v>15000</v>
      </c>
      <c r="G73" s="29">
        <f t="shared" si="4"/>
        <v>0</v>
      </c>
      <c r="H73" s="8"/>
    </row>
    <row r="74" spans="1:8">
      <c r="B74" s="23"/>
      <c r="C74" s="35" t="s">
        <v>70</v>
      </c>
      <c r="D74" s="68" t="s">
        <v>30</v>
      </c>
      <c r="E74" s="28">
        <v>0</v>
      </c>
      <c r="F74" s="29">
        <v>25000</v>
      </c>
      <c r="G74" s="26">
        <f t="shared" si="4"/>
        <v>0</v>
      </c>
      <c r="H74" s="8"/>
    </row>
    <row r="75" spans="1:8">
      <c r="A75" s="49"/>
      <c r="B75" s="63"/>
      <c r="C75" s="35" t="s">
        <v>40</v>
      </c>
      <c r="D75" s="68" t="s">
        <v>30</v>
      </c>
      <c r="E75" s="28">
        <v>0</v>
      </c>
      <c r="F75" s="75">
        <v>4300</v>
      </c>
      <c r="G75" s="76">
        <f t="shared" si="4"/>
        <v>0</v>
      </c>
      <c r="H75" s="52"/>
    </row>
    <row r="76" spans="1:8">
      <c r="B76" s="23"/>
      <c r="C76" s="35" t="s">
        <v>71</v>
      </c>
      <c r="D76" s="68" t="s">
        <v>30</v>
      </c>
      <c r="E76" s="28">
        <v>0</v>
      </c>
      <c r="F76" s="75">
        <v>7100</v>
      </c>
      <c r="G76" s="77">
        <f t="shared" si="4"/>
        <v>0</v>
      </c>
      <c r="H76" s="8"/>
    </row>
    <row r="77" spans="1:8" ht="15.75" thickBot="1">
      <c r="B77" s="63"/>
      <c r="C77" s="35" t="s">
        <v>72</v>
      </c>
      <c r="D77" s="68" t="s">
        <v>30</v>
      </c>
      <c r="E77" s="28">
        <v>0</v>
      </c>
      <c r="F77" s="78">
        <v>10500</v>
      </c>
      <c r="G77" s="79">
        <f t="shared" si="4"/>
        <v>0</v>
      </c>
      <c r="H77" s="8"/>
    </row>
    <row r="78" spans="1:8">
      <c r="A78" s="49"/>
      <c r="B78" s="69" t="s">
        <v>33</v>
      </c>
      <c r="C78" s="122" t="s">
        <v>32</v>
      </c>
      <c r="D78" s="46"/>
      <c r="E78" s="47"/>
      <c r="F78" s="48"/>
      <c r="G78" s="48"/>
      <c r="H78" s="52"/>
    </row>
    <row r="79" spans="1:8">
      <c r="B79" s="80"/>
      <c r="C79" s="126" t="s">
        <v>73</v>
      </c>
      <c r="D79" s="64" t="s">
        <v>2</v>
      </c>
      <c r="E79" s="27">
        <v>0</v>
      </c>
      <c r="F79" s="26">
        <v>673</v>
      </c>
      <c r="G79" s="26">
        <f>E79*F79</f>
        <v>0</v>
      </c>
      <c r="H79" s="8"/>
    </row>
    <row r="80" spans="1:8" ht="15.75" thickBot="1">
      <c r="B80" s="81"/>
      <c r="C80" s="126" t="s">
        <v>74</v>
      </c>
      <c r="D80" s="64" t="s">
        <v>2</v>
      </c>
      <c r="E80" s="27">
        <v>0</v>
      </c>
      <c r="F80" s="26">
        <v>673</v>
      </c>
      <c r="G80" s="26">
        <f>E80*F80</f>
        <v>0</v>
      </c>
      <c r="H80" s="8"/>
    </row>
    <row r="81" spans="1:8">
      <c r="A81" s="49"/>
      <c r="B81" s="69" t="s">
        <v>37</v>
      </c>
      <c r="C81" s="122" t="s">
        <v>34</v>
      </c>
      <c r="D81" s="46"/>
      <c r="E81" s="47" t="s">
        <v>23</v>
      </c>
      <c r="F81" s="48"/>
      <c r="G81" s="48"/>
      <c r="H81" s="52"/>
    </row>
    <row r="82" spans="1:8">
      <c r="B82" s="80"/>
      <c r="C82" s="126" t="s">
        <v>75</v>
      </c>
      <c r="D82" s="64" t="s">
        <v>35</v>
      </c>
      <c r="E82" s="140">
        <v>8</v>
      </c>
      <c r="F82" s="26">
        <v>500</v>
      </c>
      <c r="G82" s="26">
        <f t="shared" ref="G82:G87" si="5">E82*F82</f>
        <v>4000</v>
      </c>
      <c r="H82" s="8"/>
    </row>
    <row r="83" spans="1:8">
      <c r="B83" s="80"/>
      <c r="C83" s="126" t="s">
        <v>76</v>
      </c>
      <c r="D83" s="64" t="s">
        <v>35</v>
      </c>
      <c r="E83" s="140">
        <v>8</v>
      </c>
      <c r="F83" s="26">
        <v>400</v>
      </c>
      <c r="G83" s="26">
        <f t="shared" si="5"/>
        <v>3200</v>
      </c>
      <c r="H83" s="8"/>
    </row>
    <row r="84" spans="1:8">
      <c r="B84" s="80"/>
      <c r="C84" s="126" t="s">
        <v>77</v>
      </c>
      <c r="D84" s="64" t="s">
        <v>35</v>
      </c>
      <c r="E84" s="140">
        <v>8</v>
      </c>
      <c r="F84" s="26">
        <v>400</v>
      </c>
      <c r="G84" s="26">
        <f t="shared" si="5"/>
        <v>3200</v>
      </c>
      <c r="H84" s="8"/>
    </row>
    <row r="85" spans="1:8" ht="15.75" thickBot="1">
      <c r="B85" s="82"/>
      <c r="C85" s="83" t="s">
        <v>78</v>
      </c>
      <c r="D85" s="84" t="s">
        <v>36</v>
      </c>
      <c r="E85" s="85">
        <f>53*3</f>
        <v>159</v>
      </c>
      <c r="F85" s="86">
        <v>35</v>
      </c>
      <c r="G85" s="86">
        <f t="shared" si="5"/>
        <v>5565</v>
      </c>
      <c r="H85" s="8"/>
    </row>
    <row r="86" spans="1:8" ht="15.75" thickBot="1">
      <c r="B86" s="87" t="s">
        <v>39</v>
      </c>
      <c r="C86" s="128" t="s">
        <v>38</v>
      </c>
      <c r="D86" s="88" t="s">
        <v>30</v>
      </c>
      <c r="E86" s="89">
        <v>0</v>
      </c>
      <c r="F86" s="90">
        <v>15000</v>
      </c>
      <c r="G86" s="90">
        <f t="shared" si="5"/>
        <v>0</v>
      </c>
      <c r="H86" s="8"/>
    </row>
    <row r="87" spans="1:8" ht="15.75" thickBot="1">
      <c r="A87" s="49"/>
      <c r="B87" s="87" t="s">
        <v>81</v>
      </c>
      <c r="C87" s="128" t="s">
        <v>80</v>
      </c>
      <c r="D87" s="88" t="s">
        <v>30</v>
      </c>
      <c r="E87" s="89">
        <v>0</v>
      </c>
      <c r="F87" s="90">
        <v>4000</v>
      </c>
      <c r="G87" s="90">
        <f t="shared" si="5"/>
        <v>0</v>
      </c>
      <c r="H87" s="52" t="s">
        <v>123</v>
      </c>
    </row>
    <row r="88" spans="1:8" ht="15.75" thickBot="1">
      <c r="A88" s="49"/>
      <c r="B88" s="87" t="s">
        <v>81</v>
      </c>
      <c r="C88" s="128" t="s">
        <v>91</v>
      </c>
      <c r="D88" s="88" t="s">
        <v>30</v>
      </c>
      <c r="E88" s="141">
        <v>0</v>
      </c>
      <c r="F88" s="90">
        <v>2000</v>
      </c>
      <c r="G88" s="90">
        <f>E88*F88</f>
        <v>0</v>
      </c>
      <c r="H88" s="52"/>
    </row>
    <row r="89" spans="1:8" ht="15.75" thickBot="1">
      <c r="A89" s="49"/>
      <c r="B89" s="87" t="s">
        <v>82</v>
      </c>
      <c r="C89" s="128" t="s">
        <v>92</v>
      </c>
      <c r="D89" s="88" t="s">
        <v>30</v>
      </c>
      <c r="E89" s="141">
        <v>2</v>
      </c>
      <c r="F89" s="90">
        <v>1000</v>
      </c>
      <c r="G89" s="90">
        <f>E89*F89</f>
        <v>2000</v>
      </c>
      <c r="H89" s="52"/>
    </row>
    <row r="90" spans="1:8">
      <c r="B90" s="91"/>
      <c r="C90" s="129" t="s">
        <v>16</v>
      </c>
      <c r="D90" s="92"/>
      <c r="E90" s="93"/>
      <c r="F90" s="94"/>
      <c r="G90" s="134">
        <f>SUM(G10:G89)</f>
        <v>17965</v>
      </c>
      <c r="H90" s="8"/>
    </row>
    <row r="91" spans="1:8">
      <c r="B91" s="80"/>
      <c r="C91" s="130" t="s">
        <v>125</v>
      </c>
      <c r="D91" s="24"/>
      <c r="E91" s="95"/>
      <c r="F91" s="96"/>
      <c r="G91" s="97">
        <f>14%*G90</f>
        <v>2515.1000000000004</v>
      </c>
      <c r="H91" s="8"/>
    </row>
    <row r="92" spans="1:8" ht="15.75" thickBot="1">
      <c r="A92" s="98"/>
      <c r="B92" s="99"/>
      <c r="C92" s="131" t="s">
        <v>124</v>
      </c>
      <c r="D92" s="100"/>
      <c r="E92" s="101"/>
      <c r="F92" s="102"/>
      <c r="G92" s="103">
        <f>SUM(G90:G91)</f>
        <v>20480.099999999999</v>
      </c>
      <c r="H92" s="104"/>
    </row>
    <row r="93" spans="1:8">
      <c r="A93" s="98"/>
      <c r="C93" s="132"/>
      <c r="D93" s="106"/>
      <c r="E93" s="107"/>
      <c r="G93" s="108"/>
      <c r="H93" s="105"/>
    </row>
  </sheetData>
  <mergeCells count="1">
    <mergeCell ref="E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2" activePane="bottomLeft" state="frozen"/>
      <selection pane="bottomLeft" sqref="A1:XFD2"/>
    </sheetView>
  </sheetViews>
  <sheetFormatPr defaultRowHeight="15"/>
  <cols>
    <col min="1" max="1" width="0.85546875" style="1" customWidth="1"/>
    <col min="2" max="2" width="5.7109375" style="2" bestFit="1" customWidth="1"/>
    <col min="3" max="3" width="56.7109375" style="133" bestFit="1" customWidth="1"/>
    <col min="4" max="4" width="4.85546875" style="1" bestFit="1" customWidth="1"/>
    <col min="5" max="5" width="5.7109375" style="4" bestFit="1" customWidth="1"/>
    <col min="6" max="6" width="9" style="5" customWidth="1"/>
    <col min="7" max="7" width="13.28515625" style="6" customWidth="1"/>
  </cols>
  <sheetData>
    <row r="1" spans="1:7" ht="16.5" customHeight="1">
      <c r="B1" s="109"/>
      <c r="C1" s="110"/>
      <c r="D1" s="111"/>
      <c r="E1" s="112"/>
      <c r="F1" s="113"/>
      <c r="G1" s="114"/>
    </row>
    <row r="2" spans="1:7">
      <c r="B2" s="115"/>
      <c r="C2" s="158" t="s">
        <v>149</v>
      </c>
      <c r="D2" s="116"/>
      <c r="E2" s="117"/>
      <c r="F2" s="118"/>
      <c r="G2" s="119"/>
    </row>
    <row r="3" spans="1:7">
      <c r="B3" s="115"/>
      <c r="C3" s="158"/>
      <c r="D3" s="116"/>
      <c r="E3" s="117"/>
      <c r="F3" s="118"/>
      <c r="G3" s="119"/>
    </row>
    <row r="4" spans="1:7" ht="15.75" thickBot="1">
      <c r="B4" s="120"/>
      <c r="C4" s="9"/>
      <c r="D4" s="9"/>
      <c r="E4" s="10"/>
      <c r="F4" s="156" t="s">
        <v>128</v>
      </c>
      <c r="G4" s="165" t="s">
        <v>130</v>
      </c>
    </row>
    <row r="5" spans="1:7" ht="15.75" thickBot="1">
      <c r="B5" s="11"/>
      <c r="C5" s="12"/>
      <c r="D5" s="12" t="s">
        <v>95</v>
      </c>
      <c r="E5" s="169"/>
      <c r="F5" s="170"/>
      <c r="G5" s="160"/>
    </row>
    <row r="6" spans="1:7" ht="15.75" thickBot="1">
      <c r="A6" s="14"/>
      <c r="B6" s="15" t="s">
        <v>44</v>
      </c>
      <c r="C6" s="15" t="s">
        <v>41</v>
      </c>
      <c r="D6" s="15" t="s">
        <v>42</v>
      </c>
      <c r="E6" s="15" t="s">
        <v>43</v>
      </c>
      <c r="F6" s="16" t="s">
        <v>96</v>
      </c>
      <c r="G6" s="17" t="s">
        <v>97</v>
      </c>
    </row>
    <row r="7" spans="1:7">
      <c r="B7" s="19" t="s">
        <v>0</v>
      </c>
      <c r="C7" s="121" t="s">
        <v>1</v>
      </c>
      <c r="D7" s="20"/>
      <c r="E7" s="20"/>
      <c r="F7" s="21"/>
      <c r="G7" s="22"/>
    </row>
    <row r="8" spans="1:7">
      <c r="B8" s="23"/>
      <c r="C8" s="35" t="s">
        <v>50</v>
      </c>
      <c r="D8" s="24" t="s">
        <v>30</v>
      </c>
      <c r="E8" s="25">
        <v>0</v>
      </c>
      <c r="F8" s="26">
        <v>1500</v>
      </c>
      <c r="G8" s="26">
        <f>E8*F8</f>
        <v>0</v>
      </c>
    </row>
    <row r="9" spans="1:7">
      <c r="B9" s="23"/>
      <c r="C9" s="35" t="s">
        <v>51</v>
      </c>
      <c r="D9" s="24" t="s">
        <v>30</v>
      </c>
      <c r="E9" s="27">
        <v>0</v>
      </c>
      <c r="F9" s="26">
        <v>12000</v>
      </c>
      <c r="G9" s="26">
        <f t="shared" ref="G9:G27" si="0">E9*F9</f>
        <v>0</v>
      </c>
    </row>
    <row r="10" spans="1:7">
      <c r="B10" s="23"/>
      <c r="C10" s="35" t="s">
        <v>52</v>
      </c>
      <c r="D10" s="24" t="s">
        <v>2</v>
      </c>
      <c r="E10" s="27">
        <v>0</v>
      </c>
      <c r="F10" s="26">
        <v>90</v>
      </c>
      <c r="G10" s="26">
        <f t="shared" si="0"/>
        <v>0</v>
      </c>
    </row>
    <row r="11" spans="1:7">
      <c r="B11" s="23"/>
      <c r="C11" s="35" t="s">
        <v>53</v>
      </c>
      <c r="D11" s="24" t="s">
        <v>2</v>
      </c>
      <c r="E11" s="27">
        <v>0</v>
      </c>
      <c r="F11" s="26">
        <v>180</v>
      </c>
      <c r="G11" s="26">
        <f t="shared" si="0"/>
        <v>0</v>
      </c>
    </row>
    <row r="12" spans="1:7">
      <c r="B12" s="23"/>
      <c r="C12" s="35" t="s">
        <v>54</v>
      </c>
      <c r="D12" s="24" t="s">
        <v>2</v>
      </c>
      <c r="E12" s="27">
        <v>0</v>
      </c>
      <c r="F12" s="26">
        <v>360</v>
      </c>
      <c r="G12" s="26">
        <f t="shared" si="0"/>
        <v>0</v>
      </c>
    </row>
    <row r="13" spans="1:7">
      <c r="B13" s="23"/>
      <c r="C13" s="35" t="s">
        <v>3</v>
      </c>
      <c r="D13" s="24" t="s">
        <v>2</v>
      </c>
      <c r="E13" s="27">
        <v>0</v>
      </c>
      <c r="F13" s="26">
        <v>54</v>
      </c>
      <c r="G13" s="26">
        <f t="shared" si="0"/>
        <v>0</v>
      </c>
    </row>
    <row r="14" spans="1:7">
      <c r="B14" s="23"/>
      <c r="C14" s="35" t="s">
        <v>4</v>
      </c>
      <c r="D14" s="24" t="s">
        <v>2</v>
      </c>
      <c r="E14" s="28">
        <v>0</v>
      </c>
      <c r="F14" s="29">
        <v>6.2</v>
      </c>
      <c r="G14" s="26">
        <f t="shared" si="0"/>
        <v>0</v>
      </c>
    </row>
    <row r="15" spans="1:7">
      <c r="B15" s="23"/>
      <c r="C15" s="35" t="s">
        <v>55</v>
      </c>
      <c r="D15" s="24" t="s">
        <v>30</v>
      </c>
      <c r="E15" s="30">
        <v>0</v>
      </c>
      <c r="F15" s="31">
        <v>1140</v>
      </c>
      <c r="G15" s="26">
        <f t="shared" si="0"/>
        <v>0</v>
      </c>
    </row>
    <row r="16" spans="1:7">
      <c r="B16" s="23"/>
      <c r="C16" s="35" t="s">
        <v>56</v>
      </c>
      <c r="D16" s="28" t="s">
        <v>30</v>
      </c>
      <c r="E16" s="28">
        <v>0</v>
      </c>
      <c r="F16" s="32">
        <v>1800</v>
      </c>
      <c r="G16" s="26">
        <f t="shared" si="0"/>
        <v>0</v>
      </c>
    </row>
    <row r="17" spans="2:7">
      <c r="B17" s="23"/>
      <c r="C17" s="35" t="s">
        <v>98</v>
      </c>
      <c r="D17" s="24" t="s">
        <v>30</v>
      </c>
      <c r="E17" s="28">
        <v>0</v>
      </c>
      <c r="F17" s="29">
        <v>8000</v>
      </c>
      <c r="G17" s="26">
        <f t="shared" si="0"/>
        <v>0</v>
      </c>
    </row>
    <row r="18" spans="2:7">
      <c r="B18" s="23"/>
      <c r="C18" s="35" t="s">
        <v>99</v>
      </c>
      <c r="D18" s="24" t="s">
        <v>30</v>
      </c>
      <c r="E18" s="28">
        <v>0</v>
      </c>
      <c r="F18" s="29">
        <v>12000</v>
      </c>
      <c r="G18" s="26">
        <f t="shared" si="0"/>
        <v>0</v>
      </c>
    </row>
    <row r="19" spans="2:7">
      <c r="B19" s="23"/>
      <c r="C19" s="35" t="s">
        <v>100</v>
      </c>
      <c r="D19" s="24" t="s">
        <v>30</v>
      </c>
      <c r="E19" s="28">
        <v>0</v>
      </c>
      <c r="F19" s="29">
        <v>16000</v>
      </c>
      <c r="G19" s="26">
        <f>E19*F19</f>
        <v>0</v>
      </c>
    </row>
    <row r="20" spans="2:7">
      <c r="B20" s="23"/>
      <c r="C20" s="35" t="s">
        <v>101</v>
      </c>
      <c r="D20" s="24" t="s">
        <v>30</v>
      </c>
      <c r="E20" s="28">
        <v>0</v>
      </c>
      <c r="F20" s="29">
        <v>3000</v>
      </c>
      <c r="G20" s="26">
        <f t="shared" si="0"/>
        <v>0</v>
      </c>
    </row>
    <row r="21" spans="2:7">
      <c r="B21" s="23"/>
      <c r="C21" s="35" t="s">
        <v>102</v>
      </c>
      <c r="D21" s="24" t="s">
        <v>103</v>
      </c>
      <c r="E21" s="28">
        <v>0</v>
      </c>
      <c r="F21" s="29">
        <v>25000</v>
      </c>
      <c r="G21" s="26">
        <f>E21*F21</f>
        <v>0</v>
      </c>
    </row>
    <row r="22" spans="2:7">
      <c r="B22" s="23"/>
      <c r="C22" s="35" t="s">
        <v>104</v>
      </c>
      <c r="D22" s="24" t="s">
        <v>30</v>
      </c>
      <c r="E22" s="28">
        <v>0</v>
      </c>
      <c r="F22" s="29">
        <v>405.3</v>
      </c>
      <c r="G22" s="26">
        <f t="shared" si="0"/>
        <v>0</v>
      </c>
    </row>
    <row r="23" spans="2:7">
      <c r="B23" s="23"/>
      <c r="C23" s="35" t="s">
        <v>105</v>
      </c>
      <c r="D23" s="24" t="s">
        <v>30</v>
      </c>
      <c r="E23" s="28">
        <v>0</v>
      </c>
      <c r="F23" s="29">
        <v>758.6</v>
      </c>
      <c r="G23" s="26">
        <f t="shared" si="0"/>
        <v>0</v>
      </c>
    </row>
    <row r="24" spans="2:7">
      <c r="B24" s="23"/>
      <c r="C24" s="35" t="s">
        <v>106</v>
      </c>
      <c r="D24" s="24" t="s">
        <v>30</v>
      </c>
      <c r="E24" s="28">
        <v>0</v>
      </c>
      <c r="F24" s="29">
        <v>798</v>
      </c>
      <c r="G24" s="26">
        <f t="shared" si="0"/>
        <v>0</v>
      </c>
    </row>
    <row r="25" spans="2:7">
      <c r="B25" s="23"/>
      <c r="C25" s="35" t="s">
        <v>107</v>
      </c>
      <c r="D25" s="24" t="s">
        <v>108</v>
      </c>
      <c r="E25" s="28">
        <v>0</v>
      </c>
      <c r="F25" s="29">
        <v>400.7</v>
      </c>
      <c r="G25" s="26">
        <f t="shared" si="0"/>
        <v>0</v>
      </c>
    </row>
    <row r="26" spans="2:7">
      <c r="B26" s="23"/>
      <c r="C26" s="35" t="s">
        <v>109</v>
      </c>
      <c r="D26" s="24" t="s">
        <v>30</v>
      </c>
      <c r="E26" s="28">
        <v>0</v>
      </c>
      <c r="F26" s="29">
        <v>3300</v>
      </c>
      <c r="G26" s="26">
        <f t="shared" si="0"/>
        <v>0</v>
      </c>
    </row>
    <row r="27" spans="2:7" ht="15.75" thickBot="1">
      <c r="B27" s="34"/>
      <c r="C27" s="35" t="s">
        <v>110</v>
      </c>
      <c r="D27" s="36" t="s">
        <v>108</v>
      </c>
      <c r="E27" s="28">
        <v>0</v>
      </c>
      <c r="F27" s="37">
        <v>5500</v>
      </c>
      <c r="G27" s="38">
        <f t="shared" si="0"/>
        <v>0</v>
      </c>
    </row>
    <row r="28" spans="2:7">
      <c r="B28" s="19" t="s">
        <v>6</v>
      </c>
      <c r="C28" s="39" t="s">
        <v>7</v>
      </c>
      <c r="D28" s="40"/>
      <c r="E28" s="41"/>
      <c r="F28" s="42"/>
      <c r="G28" s="42"/>
    </row>
    <row r="29" spans="2:7">
      <c r="B29" s="23"/>
      <c r="C29" s="35" t="s">
        <v>49</v>
      </c>
      <c r="D29" s="24" t="s">
        <v>10</v>
      </c>
      <c r="E29" s="140">
        <v>0</v>
      </c>
      <c r="F29" s="43">
        <v>6500</v>
      </c>
      <c r="G29" s="43">
        <f t="shared" ref="G29:G34" si="1">E29*F29</f>
        <v>0</v>
      </c>
    </row>
    <row r="30" spans="2:7">
      <c r="B30" s="23"/>
      <c r="C30" s="35" t="s">
        <v>48</v>
      </c>
      <c r="D30" s="44" t="s">
        <v>8</v>
      </c>
      <c r="E30" s="140">
        <v>0</v>
      </c>
      <c r="F30" s="29">
        <v>5800</v>
      </c>
      <c r="G30" s="43">
        <f t="shared" si="1"/>
        <v>0</v>
      </c>
    </row>
    <row r="31" spans="2:7">
      <c r="B31" s="23"/>
      <c r="C31" s="35" t="s">
        <v>47</v>
      </c>
      <c r="D31" s="44" t="s">
        <v>2</v>
      </c>
      <c r="E31" s="28">
        <v>0</v>
      </c>
      <c r="F31" s="29">
        <v>70</v>
      </c>
      <c r="G31" s="43">
        <f t="shared" si="1"/>
        <v>0</v>
      </c>
    </row>
    <row r="32" spans="2:7">
      <c r="B32" s="23"/>
      <c r="C32" s="35" t="s">
        <v>9</v>
      </c>
      <c r="D32" s="44" t="s">
        <v>2</v>
      </c>
      <c r="E32" s="28">
        <v>0</v>
      </c>
      <c r="F32" s="29">
        <v>17.5</v>
      </c>
      <c r="G32" s="43">
        <f t="shared" si="1"/>
        <v>0</v>
      </c>
    </row>
    <row r="33" spans="1:7">
      <c r="B33" s="23"/>
      <c r="C33" s="35" t="s">
        <v>45</v>
      </c>
      <c r="D33" s="24" t="s">
        <v>8</v>
      </c>
      <c r="E33" s="140">
        <v>0</v>
      </c>
      <c r="F33" s="29">
        <v>5500</v>
      </c>
      <c r="G33" s="43">
        <f t="shared" si="1"/>
        <v>0</v>
      </c>
    </row>
    <row r="34" spans="1:7">
      <c r="B34" s="23"/>
      <c r="C34" s="35" t="s">
        <v>46</v>
      </c>
      <c r="D34" s="24" t="s">
        <v>10</v>
      </c>
      <c r="E34" s="140">
        <f>[1]BREAKDOWN!E8</f>
        <v>0</v>
      </c>
      <c r="F34" s="29">
        <v>1000</v>
      </c>
      <c r="G34" s="43">
        <f t="shared" si="1"/>
        <v>0</v>
      </c>
    </row>
    <row r="35" spans="1:7" ht="15.75" thickBot="1">
      <c r="B35" s="23"/>
      <c r="C35" s="35" t="s">
        <v>11</v>
      </c>
      <c r="D35" s="24" t="s">
        <v>10</v>
      </c>
      <c r="E35" s="28">
        <v>0</v>
      </c>
      <c r="F35" s="29">
        <v>1500</v>
      </c>
      <c r="G35" s="43">
        <f>E35*F35</f>
        <v>0</v>
      </c>
    </row>
    <row r="36" spans="1:7">
      <c r="B36" s="19" t="s">
        <v>12</v>
      </c>
      <c r="C36" s="39" t="s">
        <v>111</v>
      </c>
      <c r="D36" s="40"/>
      <c r="E36" s="41"/>
      <c r="F36" s="42"/>
      <c r="G36" s="42"/>
    </row>
    <row r="37" spans="1:7">
      <c r="B37" s="23"/>
      <c r="C37" s="35" t="s">
        <v>112</v>
      </c>
      <c r="D37" s="44" t="s">
        <v>30</v>
      </c>
      <c r="E37" s="28">
        <v>0</v>
      </c>
      <c r="F37" s="29">
        <v>3000</v>
      </c>
      <c r="G37" s="43">
        <f t="shared" ref="G37:G42" si="2">E37*F37</f>
        <v>0</v>
      </c>
    </row>
    <row r="38" spans="1:7">
      <c r="B38" s="23"/>
      <c r="C38" s="35" t="s">
        <v>113</v>
      </c>
      <c r="D38" s="44" t="s">
        <v>30</v>
      </c>
      <c r="E38" s="28">
        <v>0</v>
      </c>
      <c r="F38" s="29">
        <v>3500</v>
      </c>
      <c r="G38" s="43">
        <f t="shared" si="2"/>
        <v>0</v>
      </c>
    </row>
    <row r="39" spans="1:7">
      <c r="B39" s="23"/>
      <c r="C39" s="35" t="s">
        <v>114</v>
      </c>
      <c r="D39" s="44" t="s">
        <v>108</v>
      </c>
      <c r="E39" s="28">
        <v>0</v>
      </c>
      <c r="F39" s="29">
        <v>3000</v>
      </c>
      <c r="G39" s="43">
        <f t="shared" si="2"/>
        <v>0</v>
      </c>
    </row>
    <row r="40" spans="1:7">
      <c r="B40" s="23"/>
      <c r="C40" s="35" t="s">
        <v>115</v>
      </c>
      <c r="D40" s="44" t="s">
        <v>30</v>
      </c>
      <c r="E40" s="28">
        <v>0</v>
      </c>
      <c r="F40" s="29">
        <v>1250</v>
      </c>
      <c r="G40" s="43">
        <f t="shared" si="2"/>
        <v>0</v>
      </c>
    </row>
    <row r="41" spans="1:7">
      <c r="B41" s="23"/>
      <c r="C41" s="35" t="s">
        <v>116</v>
      </c>
      <c r="D41" s="44" t="s">
        <v>30</v>
      </c>
      <c r="E41" s="28">
        <v>0</v>
      </c>
      <c r="F41" s="29">
        <v>2000</v>
      </c>
      <c r="G41" s="43">
        <f t="shared" si="2"/>
        <v>0</v>
      </c>
    </row>
    <row r="42" spans="1:7" ht="15.75" thickBot="1">
      <c r="B42" s="23"/>
      <c r="C42" s="35" t="s">
        <v>117</v>
      </c>
      <c r="D42" s="44" t="s">
        <v>30</v>
      </c>
      <c r="E42" s="28">
        <v>0</v>
      </c>
      <c r="F42" s="29">
        <v>1000</v>
      </c>
      <c r="G42" s="43">
        <f t="shared" si="2"/>
        <v>0</v>
      </c>
    </row>
    <row r="43" spans="1:7">
      <c r="B43" s="45" t="s">
        <v>14</v>
      </c>
      <c r="C43" s="122" t="s">
        <v>13</v>
      </c>
      <c r="D43" s="46"/>
      <c r="E43" s="47"/>
      <c r="F43" s="48"/>
      <c r="G43" s="48"/>
    </row>
    <row r="44" spans="1:7">
      <c r="B44" s="23"/>
      <c r="C44" s="35" t="s">
        <v>57</v>
      </c>
      <c r="D44" s="24" t="s">
        <v>2</v>
      </c>
      <c r="E44" s="28">
        <v>0</v>
      </c>
      <c r="F44" s="29">
        <v>200</v>
      </c>
      <c r="G44" s="29">
        <f t="shared" ref="G44:G52" si="3">E44*F44</f>
        <v>0</v>
      </c>
    </row>
    <row r="45" spans="1:7">
      <c r="A45" s="49"/>
      <c r="B45" s="23"/>
      <c r="C45" s="35" t="s">
        <v>118</v>
      </c>
      <c r="D45" s="24" t="s">
        <v>2</v>
      </c>
      <c r="E45" s="28">
        <v>0</v>
      </c>
      <c r="F45" s="50">
        <v>250</v>
      </c>
      <c r="G45" s="51">
        <f t="shared" si="3"/>
        <v>0</v>
      </c>
    </row>
    <row r="46" spans="1:7">
      <c r="B46" s="23"/>
      <c r="C46" s="35" t="s">
        <v>119</v>
      </c>
      <c r="D46" s="24" t="s">
        <v>2</v>
      </c>
      <c r="E46" s="28">
        <v>0</v>
      </c>
      <c r="F46" s="50">
        <v>645</v>
      </c>
      <c r="G46" s="51">
        <f t="shared" si="3"/>
        <v>0</v>
      </c>
    </row>
    <row r="47" spans="1:7">
      <c r="B47" s="23"/>
      <c r="C47" s="35" t="s">
        <v>79</v>
      </c>
      <c r="D47" s="24" t="s">
        <v>2</v>
      </c>
      <c r="E47" s="28">
        <v>0</v>
      </c>
      <c r="F47" s="50">
        <v>845</v>
      </c>
      <c r="G47" s="51">
        <f t="shared" si="3"/>
        <v>0</v>
      </c>
    </row>
    <row r="48" spans="1:7">
      <c r="B48" s="23"/>
      <c r="C48" s="35" t="s">
        <v>58</v>
      </c>
      <c r="D48" s="24" t="s">
        <v>2</v>
      </c>
      <c r="E48" s="54">
        <v>0</v>
      </c>
      <c r="F48" s="50">
        <v>890</v>
      </c>
      <c r="G48" s="51">
        <f t="shared" si="3"/>
        <v>0</v>
      </c>
    </row>
    <row r="49" spans="2:7">
      <c r="B49" s="23"/>
      <c r="C49" s="35" t="s">
        <v>59</v>
      </c>
      <c r="D49" s="24" t="s">
        <v>2</v>
      </c>
      <c r="E49" s="28">
        <v>0</v>
      </c>
      <c r="F49" s="29">
        <v>1020</v>
      </c>
      <c r="G49" s="29">
        <f t="shared" si="3"/>
        <v>0</v>
      </c>
    </row>
    <row r="50" spans="2:7">
      <c r="B50" s="23"/>
      <c r="C50" s="35" t="s">
        <v>120</v>
      </c>
      <c r="D50" s="24" t="s">
        <v>2</v>
      </c>
      <c r="E50" s="28">
        <v>0</v>
      </c>
      <c r="F50" s="29">
        <v>515</v>
      </c>
      <c r="G50" s="29">
        <f t="shared" si="3"/>
        <v>0</v>
      </c>
    </row>
    <row r="51" spans="2:7">
      <c r="B51" s="23"/>
      <c r="C51" s="35" t="s">
        <v>60</v>
      </c>
      <c r="D51" s="24" t="s">
        <v>2</v>
      </c>
      <c r="E51" s="28">
        <v>0</v>
      </c>
      <c r="F51" s="29">
        <v>3000</v>
      </c>
      <c r="G51" s="29">
        <f t="shared" si="3"/>
        <v>0</v>
      </c>
    </row>
    <row r="52" spans="2:7">
      <c r="B52" s="55"/>
      <c r="C52" s="123" t="s">
        <v>121</v>
      </c>
      <c r="D52" s="56" t="s">
        <v>2</v>
      </c>
      <c r="E52" s="57">
        <v>0</v>
      </c>
      <c r="F52" s="58">
        <v>13000</v>
      </c>
      <c r="G52" s="58">
        <f t="shared" si="3"/>
        <v>0</v>
      </c>
    </row>
    <row r="53" spans="2:7">
      <c r="B53" s="45" t="s">
        <v>17</v>
      </c>
      <c r="C53" s="59" t="s">
        <v>15</v>
      </c>
      <c r="D53" s="60"/>
      <c r="E53" s="61"/>
      <c r="F53" s="62"/>
      <c r="G53" s="62"/>
    </row>
    <row r="54" spans="2:7">
      <c r="B54" s="63"/>
      <c r="C54" s="124" t="s">
        <v>61</v>
      </c>
      <c r="D54" s="64" t="s">
        <v>2</v>
      </c>
      <c r="E54" s="65">
        <v>0</v>
      </c>
      <c r="F54" s="26">
        <v>6</v>
      </c>
      <c r="G54" s="26">
        <f>E54*F54</f>
        <v>0</v>
      </c>
    </row>
    <row r="55" spans="2:7">
      <c r="B55" s="63"/>
      <c r="C55" s="124" t="s">
        <v>62</v>
      </c>
      <c r="D55" s="64" t="s">
        <v>2</v>
      </c>
      <c r="E55" s="65">
        <v>0</v>
      </c>
      <c r="F55" s="26">
        <v>8</v>
      </c>
      <c r="G55" s="26">
        <f>E55*F55</f>
        <v>0</v>
      </c>
    </row>
    <row r="56" spans="2:7">
      <c r="B56" s="63"/>
      <c r="C56" s="124" t="s">
        <v>63</v>
      </c>
      <c r="D56" s="64" t="s">
        <v>2</v>
      </c>
      <c r="E56" s="65">
        <v>0</v>
      </c>
      <c r="F56" s="26">
        <v>11</v>
      </c>
      <c r="G56" s="26">
        <f>E56*F56</f>
        <v>0</v>
      </c>
    </row>
    <row r="57" spans="2:7">
      <c r="B57" s="45" t="s">
        <v>20</v>
      </c>
      <c r="C57" s="125" t="s">
        <v>18</v>
      </c>
      <c r="D57" s="60"/>
      <c r="E57" s="66"/>
      <c r="F57" s="67"/>
      <c r="G57" s="67"/>
    </row>
    <row r="58" spans="2:7">
      <c r="B58" s="63"/>
      <c r="C58" s="124" t="s">
        <v>64</v>
      </c>
      <c r="D58" s="68" t="s">
        <v>2</v>
      </c>
      <c r="E58" s="28">
        <v>0</v>
      </c>
      <c r="F58" s="26">
        <v>737</v>
      </c>
      <c r="G58" s="26">
        <f>E58*F58</f>
        <v>0</v>
      </c>
    </row>
    <row r="59" spans="2:7">
      <c r="B59" s="63"/>
      <c r="C59" s="124" t="s">
        <v>65</v>
      </c>
      <c r="D59" s="68" t="s">
        <v>2</v>
      </c>
      <c r="E59" s="28">
        <v>0</v>
      </c>
      <c r="F59" s="26">
        <v>1795</v>
      </c>
      <c r="G59" s="26">
        <f>E59*F59</f>
        <v>0</v>
      </c>
    </row>
    <row r="60" spans="2:7" ht="15.75" thickBot="1">
      <c r="B60" s="63"/>
      <c r="C60" s="124" t="s">
        <v>19</v>
      </c>
      <c r="D60" s="64" t="s">
        <v>30</v>
      </c>
      <c r="E60" s="27">
        <v>0</v>
      </c>
      <c r="F60" s="26">
        <v>1794</v>
      </c>
      <c r="G60" s="26">
        <f>E60*F60</f>
        <v>0</v>
      </c>
    </row>
    <row r="61" spans="2:7">
      <c r="B61" s="69" t="s">
        <v>24</v>
      </c>
      <c r="C61" s="135" t="s">
        <v>21</v>
      </c>
      <c r="D61" s="136"/>
      <c r="E61" s="137"/>
      <c r="F61" s="138"/>
      <c r="G61" s="138"/>
    </row>
    <row r="62" spans="2:7">
      <c r="B62" s="63"/>
      <c r="C62" s="126" t="s">
        <v>22</v>
      </c>
      <c r="D62" s="64" t="s">
        <v>2</v>
      </c>
      <c r="E62" s="28">
        <v>400</v>
      </c>
      <c r="F62" s="26">
        <v>25</v>
      </c>
      <c r="G62" s="26">
        <f>E62*F62</f>
        <v>10000</v>
      </c>
    </row>
    <row r="63" spans="2:7" ht="15.75" thickBot="1">
      <c r="B63" s="139"/>
      <c r="C63" s="83" t="s">
        <v>122</v>
      </c>
      <c r="D63" s="84" t="s">
        <v>2</v>
      </c>
      <c r="E63" s="85">
        <v>0</v>
      </c>
      <c r="F63" s="86">
        <v>40</v>
      </c>
      <c r="G63" s="86">
        <f>E63*F63</f>
        <v>0</v>
      </c>
    </row>
    <row r="64" spans="2:7">
      <c r="B64" s="69" t="s">
        <v>26</v>
      </c>
      <c r="C64" s="122" t="s">
        <v>25</v>
      </c>
      <c r="D64" s="46"/>
      <c r="E64" s="47"/>
      <c r="F64" s="48"/>
      <c r="G64" s="48" t="s">
        <v>23</v>
      </c>
    </row>
    <row r="65" spans="1:7" ht="15.75" thickBot="1">
      <c r="B65" s="63"/>
      <c r="C65" s="126" t="s">
        <v>66</v>
      </c>
      <c r="D65" s="64" t="s">
        <v>2</v>
      </c>
      <c r="E65" s="28">
        <v>0</v>
      </c>
      <c r="F65" s="26">
        <v>250</v>
      </c>
      <c r="G65" s="26">
        <f>E65*F65</f>
        <v>0</v>
      </c>
    </row>
    <row r="66" spans="1:7" ht="15.75" thickBot="1">
      <c r="B66" s="70"/>
      <c r="C66" s="127" t="s">
        <v>5</v>
      </c>
      <c r="D66" s="71"/>
      <c r="E66" s="72"/>
      <c r="F66" s="73"/>
      <c r="G66" s="73" t="s">
        <v>23</v>
      </c>
    </row>
    <row r="67" spans="1:7">
      <c r="B67" s="69" t="s">
        <v>28</v>
      </c>
      <c r="C67" s="122" t="s">
        <v>27</v>
      </c>
      <c r="D67" s="46"/>
      <c r="E67" s="47"/>
      <c r="F67" s="48"/>
      <c r="G67" s="48"/>
    </row>
    <row r="68" spans="1:7" ht="15.75" thickBot="1">
      <c r="A68" s="49"/>
      <c r="B68" s="63"/>
      <c r="C68" s="126" t="s">
        <v>67</v>
      </c>
      <c r="D68" s="74" t="s">
        <v>2</v>
      </c>
      <c r="E68" s="28">
        <v>0</v>
      </c>
      <c r="F68" s="26">
        <v>5</v>
      </c>
      <c r="G68" s="26">
        <f>E68*F68</f>
        <v>0</v>
      </c>
    </row>
    <row r="69" spans="1:7">
      <c r="B69" s="69" t="s">
        <v>31</v>
      </c>
      <c r="C69" s="122" t="s">
        <v>29</v>
      </c>
      <c r="D69" s="46"/>
      <c r="E69" s="47"/>
      <c r="F69" s="48"/>
      <c r="G69" s="48" t="s">
        <v>23</v>
      </c>
    </row>
    <row r="70" spans="1:7">
      <c r="A70" s="49"/>
      <c r="B70" s="23"/>
      <c r="C70" s="35" t="s">
        <v>68</v>
      </c>
      <c r="D70" s="68" t="s">
        <v>30</v>
      </c>
      <c r="E70" s="28">
        <v>0</v>
      </c>
      <c r="F70" s="29">
        <v>6000</v>
      </c>
      <c r="G70" s="29">
        <f t="shared" ref="G70:G75" si="4">E70*F70</f>
        <v>0</v>
      </c>
    </row>
    <row r="71" spans="1:7">
      <c r="B71" s="63"/>
      <c r="C71" s="126" t="s">
        <v>69</v>
      </c>
      <c r="D71" s="68" t="s">
        <v>30</v>
      </c>
      <c r="E71" s="28">
        <v>0</v>
      </c>
      <c r="F71" s="29">
        <v>15000</v>
      </c>
      <c r="G71" s="29">
        <f t="shared" si="4"/>
        <v>0</v>
      </c>
    </row>
    <row r="72" spans="1:7">
      <c r="B72" s="23"/>
      <c r="C72" s="35" t="s">
        <v>70</v>
      </c>
      <c r="D72" s="68" t="s">
        <v>30</v>
      </c>
      <c r="E72" s="28">
        <v>0</v>
      </c>
      <c r="F72" s="29">
        <v>25000</v>
      </c>
      <c r="G72" s="26">
        <f t="shared" si="4"/>
        <v>0</v>
      </c>
    </row>
    <row r="73" spans="1:7">
      <c r="A73" s="49"/>
      <c r="B73" s="63"/>
      <c r="C73" s="35" t="s">
        <v>40</v>
      </c>
      <c r="D73" s="68" t="s">
        <v>30</v>
      </c>
      <c r="E73" s="28">
        <v>0</v>
      </c>
      <c r="F73" s="75">
        <v>4300</v>
      </c>
      <c r="G73" s="76">
        <f t="shared" si="4"/>
        <v>0</v>
      </c>
    </row>
    <row r="74" spans="1:7">
      <c r="B74" s="23"/>
      <c r="C74" s="35" t="s">
        <v>71</v>
      </c>
      <c r="D74" s="68" t="s">
        <v>30</v>
      </c>
      <c r="E74" s="28">
        <v>0</v>
      </c>
      <c r="F74" s="75">
        <v>7100</v>
      </c>
      <c r="G74" s="77">
        <f t="shared" si="4"/>
        <v>0</v>
      </c>
    </row>
    <row r="75" spans="1:7" ht="15.75" thickBot="1">
      <c r="B75" s="63"/>
      <c r="C75" s="35" t="s">
        <v>72</v>
      </c>
      <c r="D75" s="68" t="s">
        <v>30</v>
      </c>
      <c r="E75" s="28">
        <v>0</v>
      </c>
      <c r="F75" s="78">
        <v>10500</v>
      </c>
      <c r="G75" s="79">
        <f t="shared" si="4"/>
        <v>0</v>
      </c>
    </row>
    <row r="76" spans="1:7">
      <c r="A76" s="49"/>
      <c r="B76" s="69" t="s">
        <v>33</v>
      </c>
      <c r="C76" s="122" t="s">
        <v>32</v>
      </c>
      <c r="D76" s="46"/>
      <c r="E76" s="47"/>
      <c r="F76" s="48"/>
      <c r="G76" s="48"/>
    </row>
    <row r="77" spans="1:7">
      <c r="B77" s="80"/>
      <c r="C77" s="126" t="s">
        <v>73</v>
      </c>
      <c r="D77" s="64" t="s">
        <v>2</v>
      </c>
      <c r="E77" s="27">
        <v>0</v>
      </c>
      <c r="F77" s="26">
        <v>673</v>
      </c>
      <c r="G77" s="26">
        <f>E77*F77</f>
        <v>0</v>
      </c>
    </row>
    <row r="78" spans="1:7" ht="15.75" thickBot="1">
      <c r="B78" s="81"/>
      <c r="C78" s="126" t="s">
        <v>74</v>
      </c>
      <c r="D78" s="64" t="s">
        <v>2</v>
      </c>
      <c r="E78" s="27">
        <v>0</v>
      </c>
      <c r="F78" s="26">
        <v>673</v>
      </c>
      <c r="G78" s="26">
        <f>E78*F78</f>
        <v>0</v>
      </c>
    </row>
    <row r="79" spans="1:7">
      <c r="A79" s="49"/>
      <c r="B79" s="69" t="s">
        <v>37</v>
      </c>
      <c r="C79" s="122" t="s">
        <v>34</v>
      </c>
      <c r="D79" s="46"/>
      <c r="E79" s="47" t="s">
        <v>23</v>
      </c>
      <c r="F79" s="48"/>
      <c r="G79" s="48"/>
    </row>
    <row r="80" spans="1:7">
      <c r="B80" s="80"/>
      <c r="C80" s="126" t="s">
        <v>75</v>
      </c>
      <c r="D80" s="64" t="s">
        <v>35</v>
      </c>
      <c r="E80" s="140">
        <v>14</v>
      </c>
      <c r="F80" s="26">
        <v>500</v>
      </c>
      <c r="G80" s="26">
        <f t="shared" ref="G80:G85" si="5">E80*F80</f>
        <v>7000</v>
      </c>
    </row>
    <row r="81" spans="1:7">
      <c r="B81" s="80"/>
      <c r="C81" s="126" t="s">
        <v>76</v>
      </c>
      <c r="D81" s="64" t="s">
        <v>35</v>
      </c>
      <c r="E81" s="140">
        <f>E80</f>
        <v>14</v>
      </c>
      <c r="F81" s="26">
        <v>400</v>
      </c>
      <c r="G81" s="26">
        <f t="shared" si="5"/>
        <v>5600</v>
      </c>
    </row>
    <row r="82" spans="1:7">
      <c r="B82" s="80"/>
      <c r="C82" s="126" t="s">
        <v>77</v>
      </c>
      <c r="D82" s="64" t="s">
        <v>35</v>
      </c>
      <c r="E82" s="140">
        <f>E81</f>
        <v>14</v>
      </c>
      <c r="F82" s="26">
        <v>400</v>
      </c>
      <c r="G82" s="26">
        <f t="shared" si="5"/>
        <v>5600</v>
      </c>
    </row>
    <row r="83" spans="1:7" ht="15.75" thickBot="1">
      <c r="B83" s="82"/>
      <c r="C83" s="83" t="s">
        <v>78</v>
      </c>
      <c r="D83" s="84" t="s">
        <v>36</v>
      </c>
      <c r="E83" s="85">
        <f>30*3</f>
        <v>90</v>
      </c>
      <c r="F83" s="86">
        <v>35</v>
      </c>
      <c r="G83" s="86">
        <f t="shared" si="5"/>
        <v>3150</v>
      </c>
    </row>
    <row r="84" spans="1:7" ht="15.75" thickBot="1">
      <c r="B84" s="87" t="s">
        <v>39</v>
      </c>
      <c r="C84" s="128" t="s">
        <v>38</v>
      </c>
      <c r="D84" s="88" t="s">
        <v>30</v>
      </c>
      <c r="E84" s="89">
        <v>0</v>
      </c>
      <c r="F84" s="90">
        <v>15000</v>
      </c>
      <c r="G84" s="90">
        <f t="shared" si="5"/>
        <v>0</v>
      </c>
    </row>
    <row r="85" spans="1:7" ht="15.75" thickBot="1">
      <c r="A85" s="49"/>
      <c r="B85" s="87" t="s">
        <v>81</v>
      </c>
      <c r="C85" s="128" t="s">
        <v>80</v>
      </c>
      <c r="D85" s="88" t="s">
        <v>30</v>
      </c>
      <c r="E85" s="89">
        <v>0</v>
      </c>
      <c r="F85" s="90">
        <v>4000</v>
      </c>
      <c r="G85" s="90">
        <f t="shared" si="5"/>
        <v>0</v>
      </c>
    </row>
    <row r="86" spans="1:7" ht="15.75" thickBot="1">
      <c r="A86" s="49"/>
      <c r="B86" s="87" t="s">
        <v>81</v>
      </c>
      <c r="C86" s="128" t="s">
        <v>91</v>
      </c>
      <c r="D86" s="88" t="s">
        <v>30</v>
      </c>
      <c r="E86" s="141">
        <v>0</v>
      </c>
      <c r="F86" s="90">
        <v>2000</v>
      </c>
      <c r="G86" s="90">
        <f>E86*F86</f>
        <v>0</v>
      </c>
    </row>
    <row r="87" spans="1:7" ht="15.75" thickBot="1">
      <c r="A87" s="49"/>
      <c r="B87" s="87" t="s">
        <v>82</v>
      </c>
      <c r="C87" s="128" t="s">
        <v>92</v>
      </c>
      <c r="D87" s="88" t="s">
        <v>30</v>
      </c>
      <c r="E87" s="141">
        <v>2</v>
      </c>
      <c r="F87" s="90">
        <v>1000</v>
      </c>
      <c r="G87" s="90">
        <f>E87*F87</f>
        <v>2000</v>
      </c>
    </row>
    <row r="88" spans="1:7">
      <c r="B88" s="91"/>
      <c r="C88" s="129" t="s">
        <v>16</v>
      </c>
      <c r="D88" s="92"/>
      <c r="E88" s="93"/>
      <c r="F88" s="94"/>
      <c r="G88" s="134">
        <f>SUM(G8:G87)</f>
        <v>33350</v>
      </c>
    </row>
    <row r="89" spans="1:7">
      <c r="B89" s="80"/>
      <c r="C89" s="130" t="s">
        <v>125</v>
      </c>
      <c r="D89" s="24"/>
      <c r="E89" s="95"/>
      <c r="F89" s="96"/>
      <c r="G89" s="97">
        <f>14%*G88</f>
        <v>4669</v>
      </c>
    </row>
    <row r="90" spans="1:7" ht="15.75" thickBot="1">
      <c r="A90" s="98"/>
      <c r="B90" s="99"/>
      <c r="C90" s="131" t="s">
        <v>124</v>
      </c>
      <c r="D90" s="100"/>
      <c r="E90" s="101"/>
      <c r="F90" s="102"/>
      <c r="G90" s="103">
        <f>SUM(G88:G89)</f>
        <v>38019</v>
      </c>
    </row>
    <row r="91" spans="1:7">
      <c r="A91" s="98"/>
      <c r="C91" s="132"/>
      <c r="D91" s="106"/>
      <c r="E91" s="107"/>
      <c r="G91" s="108"/>
    </row>
  </sheetData>
  <mergeCells count="1">
    <mergeCell ref="E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3"/>
  <sheetViews>
    <sheetView workbookViewId="0">
      <selection activeCell="I85" sqref="I85"/>
    </sheetView>
  </sheetViews>
  <sheetFormatPr defaultRowHeight="15"/>
  <cols>
    <col min="1" max="1" width="0.85546875" style="1" customWidth="1"/>
    <col min="2" max="2" width="5.7109375" style="2" bestFit="1" customWidth="1"/>
    <col min="3" max="3" width="56.7109375" style="133" bestFit="1" customWidth="1"/>
    <col min="4" max="4" width="4.85546875" style="1" bestFit="1" customWidth="1"/>
    <col min="5" max="5" width="5.7109375" style="4" bestFit="1" customWidth="1"/>
    <col min="6" max="6" width="9" style="5" customWidth="1"/>
    <col min="7" max="7" width="13.28515625" style="6" customWidth="1"/>
    <col min="8" max="8" width="9.5703125" style="2" bestFit="1" customWidth="1"/>
  </cols>
  <sheetData>
    <row r="2" spans="1:8" ht="16.5" thickBot="1">
      <c r="C2" s="3"/>
    </row>
    <row r="3" spans="1:8" ht="15.75">
      <c r="B3" s="109"/>
      <c r="C3" s="110"/>
      <c r="D3" s="111"/>
      <c r="E3" s="112"/>
      <c r="F3" s="113"/>
      <c r="G3" s="114"/>
    </row>
    <row r="4" spans="1:8">
      <c r="B4" s="115"/>
      <c r="C4" s="158" t="s">
        <v>150</v>
      </c>
      <c r="D4" s="116"/>
      <c r="E4" s="117">
        <f>12+2+2+2+2+2+2</f>
        <v>24</v>
      </c>
      <c r="F4" s="118"/>
      <c r="G4" s="119"/>
    </row>
    <row r="5" spans="1:8">
      <c r="B5" s="115"/>
      <c r="C5" s="158"/>
      <c r="D5" s="116"/>
      <c r="E5" s="117"/>
      <c r="F5" s="118"/>
      <c r="G5" s="119"/>
    </row>
    <row r="6" spans="1:8" ht="15.75" thickBot="1">
      <c r="B6" s="120"/>
      <c r="C6" s="9"/>
      <c r="D6" s="9"/>
      <c r="E6" s="10"/>
      <c r="F6" s="156" t="s">
        <v>128</v>
      </c>
      <c r="G6" s="161" t="s">
        <v>130</v>
      </c>
      <c r="H6" s="161"/>
    </row>
    <row r="7" spans="1:8" ht="15.75" thickBot="1">
      <c r="B7" s="11"/>
      <c r="C7" s="12"/>
      <c r="D7" s="12" t="s">
        <v>95</v>
      </c>
      <c r="E7" s="169"/>
      <c r="F7" s="170"/>
      <c r="G7" s="160"/>
      <c r="H7" s="8"/>
    </row>
    <row r="8" spans="1:8" ht="15.75" thickBot="1">
      <c r="A8" s="14"/>
      <c r="B8" s="15" t="s">
        <v>44</v>
      </c>
      <c r="C8" s="15" t="s">
        <v>41</v>
      </c>
      <c r="D8" s="15" t="s">
        <v>42</v>
      </c>
      <c r="E8" s="15" t="s">
        <v>43</v>
      </c>
      <c r="F8" s="16" t="s">
        <v>96</v>
      </c>
      <c r="G8" s="17" t="s">
        <v>97</v>
      </c>
      <c r="H8" s="8"/>
    </row>
    <row r="9" spans="1:8">
      <c r="B9" s="19" t="s">
        <v>0</v>
      </c>
      <c r="C9" s="121" t="s">
        <v>1</v>
      </c>
      <c r="D9" s="20"/>
      <c r="E9" s="20"/>
      <c r="F9" s="21"/>
      <c r="G9" s="22"/>
      <c r="H9" s="8"/>
    </row>
    <row r="10" spans="1:8">
      <c r="B10" s="23"/>
      <c r="C10" s="35" t="s">
        <v>50</v>
      </c>
      <c r="D10" s="24" t="s">
        <v>30</v>
      </c>
      <c r="E10" s="25">
        <v>0</v>
      </c>
      <c r="F10" s="26">
        <v>1500</v>
      </c>
      <c r="G10" s="26">
        <f>E10*F10</f>
        <v>0</v>
      </c>
      <c r="H10" s="8"/>
    </row>
    <row r="11" spans="1:8">
      <c r="B11" s="23"/>
      <c r="C11" s="35" t="s">
        <v>51</v>
      </c>
      <c r="D11" s="24" t="s">
        <v>30</v>
      </c>
      <c r="E11" s="27">
        <v>0</v>
      </c>
      <c r="F11" s="26">
        <v>12000</v>
      </c>
      <c r="G11" s="26">
        <f t="shared" ref="G11:G29" si="0">E11*F11</f>
        <v>0</v>
      </c>
      <c r="H11" s="8"/>
    </row>
    <row r="12" spans="1:8">
      <c r="B12" s="23"/>
      <c r="C12" s="35" t="s">
        <v>52</v>
      </c>
      <c r="D12" s="24" t="s">
        <v>2</v>
      </c>
      <c r="E12" s="27">
        <v>0</v>
      </c>
      <c r="F12" s="26">
        <v>90</v>
      </c>
      <c r="G12" s="26">
        <f t="shared" si="0"/>
        <v>0</v>
      </c>
      <c r="H12" s="8"/>
    </row>
    <row r="13" spans="1:8">
      <c r="B13" s="23"/>
      <c r="C13" s="35" t="s">
        <v>53</v>
      </c>
      <c r="D13" s="24" t="s">
        <v>2</v>
      </c>
      <c r="E13" s="27">
        <v>0</v>
      </c>
      <c r="F13" s="26">
        <v>180</v>
      </c>
      <c r="G13" s="26">
        <f t="shared" si="0"/>
        <v>0</v>
      </c>
      <c r="H13" s="8"/>
    </row>
    <row r="14" spans="1:8">
      <c r="B14" s="23"/>
      <c r="C14" s="35" t="s">
        <v>54</v>
      </c>
      <c r="D14" s="24" t="s">
        <v>2</v>
      </c>
      <c r="E14" s="27">
        <v>0</v>
      </c>
      <c r="F14" s="26">
        <v>360</v>
      </c>
      <c r="G14" s="26">
        <f t="shared" si="0"/>
        <v>0</v>
      </c>
      <c r="H14" s="8"/>
    </row>
    <row r="15" spans="1:8">
      <c r="B15" s="23"/>
      <c r="C15" s="35" t="s">
        <v>3</v>
      </c>
      <c r="D15" s="24" t="s">
        <v>2</v>
      </c>
      <c r="E15" s="27">
        <v>0</v>
      </c>
      <c r="F15" s="26">
        <v>54</v>
      </c>
      <c r="G15" s="26">
        <f t="shared" si="0"/>
        <v>0</v>
      </c>
      <c r="H15" s="8"/>
    </row>
    <row r="16" spans="1:8">
      <c r="B16" s="23"/>
      <c r="C16" s="35" t="s">
        <v>4</v>
      </c>
      <c r="D16" s="24" t="s">
        <v>2</v>
      </c>
      <c r="E16" s="28">
        <v>0</v>
      </c>
      <c r="F16" s="29">
        <v>6.2</v>
      </c>
      <c r="G16" s="26">
        <f t="shared" si="0"/>
        <v>0</v>
      </c>
      <c r="H16" s="8"/>
    </row>
    <row r="17" spans="2:8">
      <c r="B17" s="23"/>
      <c r="C17" s="35" t="s">
        <v>55</v>
      </c>
      <c r="D17" s="24" t="s">
        <v>30</v>
      </c>
      <c r="E17" s="30">
        <v>0</v>
      </c>
      <c r="F17" s="31">
        <v>1140</v>
      </c>
      <c r="G17" s="26">
        <f t="shared" si="0"/>
        <v>0</v>
      </c>
      <c r="H17" s="8"/>
    </row>
    <row r="18" spans="2:8">
      <c r="B18" s="23"/>
      <c r="C18" s="35" t="s">
        <v>56</v>
      </c>
      <c r="D18" s="28" t="s">
        <v>30</v>
      </c>
      <c r="E18" s="28">
        <v>0</v>
      </c>
      <c r="F18" s="32">
        <v>1800</v>
      </c>
      <c r="G18" s="26">
        <f t="shared" si="0"/>
        <v>0</v>
      </c>
      <c r="H18" s="8"/>
    </row>
    <row r="19" spans="2:8">
      <c r="B19" s="23"/>
      <c r="C19" s="35" t="s">
        <v>98</v>
      </c>
      <c r="D19" s="24" t="s">
        <v>30</v>
      </c>
      <c r="E19" s="28">
        <v>0</v>
      </c>
      <c r="F19" s="29">
        <v>8000</v>
      </c>
      <c r="G19" s="26">
        <f t="shared" si="0"/>
        <v>0</v>
      </c>
      <c r="H19" s="7"/>
    </row>
    <row r="20" spans="2:8">
      <c r="B20" s="23"/>
      <c r="C20" s="35" t="s">
        <v>99</v>
      </c>
      <c r="D20" s="24" t="s">
        <v>30</v>
      </c>
      <c r="E20" s="28">
        <v>0</v>
      </c>
      <c r="F20" s="29">
        <v>12000</v>
      </c>
      <c r="G20" s="26">
        <f t="shared" si="0"/>
        <v>0</v>
      </c>
      <c r="H20" s="7"/>
    </row>
    <row r="21" spans="2:8">
      <c r="B21" s="23"/>
      <c r="C21" s="35" t="s">
        <v>100</v>
      </c>
      <c r="D21" s="24" t="s">
        <v>30</v>
      </c>
      <c r="E21" s="28">
        <v>0</v>
      </c>
      <c r="F21" s="29">
        <v>16000</v>
      </c>
      <c r="G21" s="26">
        <f>E21*F21</f>
        <v>0</v>
      </c>
      <c r="H21" s="7"/>
    </row>
    <row r="22" spans="2:8">
      <c r="B22" s="23"/>
      <c r="C22" s="35" t="s">
        <v>101</v>
      </c>
      <c r="D22" s="24" t="s">
        <v>30</v>
      </c>
      <c r="E22" s="28">
        <v>0</v>
      </c>
      <c r="F22" s="29">
        <v>3000</v>
      </c>
      <c r="G22" s="26">
        <f t="shared" si="0"/>
        <v>0</v>
      </c>
      <c r="H22" s="7"/>
    </row>
    <row r="23" spans="2:8">
      <c r="B23" s="23"/>
      <c r="C23" s="35" t="s">
        <v>102</v>
      </c>
      <c r="D23" s="24" t="s">
        <v>103</v>
      </c>
      <c r="E23" s="28">
        <v>0</v>
      </c>
      <c r="F23" s="29">
        <v>25000</v>
      </c>
      <c r="G23" s="26">
        <f>E23*F23</f>
        <v>0</v>
      </c>
      <c r="H23" s="7"/>
    </row>
    <row r="24" spans="2:8">
      <c r="B24" s="23"/>
      <c r="C24" s="35" t="s">
        <v>104</v>
      </c>
      <c r="D24" s="24" t="s">
        <v>30</v>
      </c>
      <c r="E24" s="28">
        <v>0</v>
      </c>
      <c r="F24" s="29">
        <v>405.3</v>
      </c>
      <c r="G24" s="26">
        <f t="shared" si="0"/>
        <v>0</v>
      </c>
      <c r="H24" s="8"/>
    </row>
    <row r="25" spans="2:8">
      <c r="B25" s="23"/>
      <c r="C25" s="35" t="s">
        <v>105</v>
      </c>
      <c r="D25" s="24" t="s">
        <v>30</v>
      </c>
      <c r="E25" s="28">
        <v>0</v>
      </c>
      <c r="F25" s="29">
        <v>758.6</v>
      </c>
      <c r="G25" s="26">
        <f t="shared" si="0"/>
        <v>0</v>
      </c>
      <c r="H25" s="8"/>
    </row>
    <row r="26" spans="2:8">
      <c r="B26" s="23"/>
      <c r="C26" s="35" t="s">
        <v>106</v>
      </c>
      <c r="D26" s="24" t="s">
        <v>30</v>
      </c>
      <c r="E26" s="28">
        <v>0</v>
      </c>
      <c r="F26" s="29">
        <v>798</v>
      </c>
      <c r="G26" s="26">
        <f t="shared" si="0"/>
        <v>0</v>
      </c>
      <c r="H26" s="8"/>
    </row>
    <row r="27" spans="2:8">
      <c r="B27" s="23"/>
      <c r="C27" s="35" t="s">
        <v>107</v>
      </c>
      <c r="D27" s="24" t="s">
        <v>108</v>
      </c>
      <c r="E27" s="28">
        <v>0</v>
      </c>
      <c r="F27" s="29">
        <v>400.7</v>
      </c>
      <c r="G27" s="26">
        <f t="shared" si="0"/>
        <v>0</v>
      </c>
      <c r="H27" s="8"/>
    </row>
    <row r="28" spans="2:8">
      <c r="B28" s="23"/>
      <c r="C28" s="35" t="s">
        <v>109</v>
      </c>
      <c r="D28" s="24" t="s">
        <v>30</v>
      </c>
      <c r="E28" s="28">
        <v>0</v>
      </c>
      <c r="F28" s="29">
        <v>3300</v>
      </c>
      <c r="G28" s="26">
        <f t="shared" si="0"/>
        <v>0</v>
      </c>
      <c r="H28" s="8"/>
    </row>
    <row r="29" spans="2:8" ht="15.75" thickBot="1">
      <c r="B29" s="34"/>
      <c r="C29" s="35" t="s">
        <v>110</v>
      </c>
      <c r="D29" s="36" t="s">
        <v>108</v>
      </c>
      <c r="E29" s="28">
        <v>0</v>
      </c>
      <c r="F29" s="37">
        <v>5500</v>
      </c>
      <c r="G29" s="38">
        <f t="shared" si="0"/>
        <v>0</v>
      </c>
      <c r="H29" s="8"/>
    </row>
    <row r="30" spans="2:8">
      <c r="B30" s="19" t="s">
        <v>6</v>
      </c>
      <c r="C30" s="39" t="s">
        <v>7</v>
      </c>
      <c r="D30" s="40"/>
      <c r="E30" s="41"/>
      <c r="F30" s="42"/>
      <c r="G30" s="42"/>
      <c r="H30" s="8"/>
    </row>
    <row r="31" spans="2:8">
      <c r="B31" s="23"/>
      <c r="C31" s="35" t="s">
        <v>49</v>
      </c>
      <c r="D31" s="24" t="s">
        <v>10</v>
      </c>
      <c r="E31" s="140">
        <v>0</v>
      </c>
      <c r="F31" s="43">
        <v>6500</v>
      </c>
      <c r="G31" s="43">
        <f t="shared" ref="G31:G36" si="1">E31*F31</f>
        <v>0</v>
      </c>
      <c r="H31" s="8"/>
    </row>
    <row r="32" spans="2:8">
      <c r="B32" s="23"/>
      <c r="C32" s="35" t="s">
        <v>48</v>
      </c>
      <c r="D32" s="44" t="s">
        <v>8</v>
      </c>
      <c r="E32" s="140">
        <v>0</v>
      </c>
      <c r="F32" s="29">
        <v>5800</v>
      </c>
      <c r="G32" s="43">
        <f t="shared" si="1"/>
        <v>0</v>
      </c>
      <c r="H32" s="8"/>
    </row>
    <row r="33" spans="1:8">
      <c r="B33" s="23"/>
      <c r="C33" s="35" t="s">
        <v>47</v>
      </c>
      <c r="D33" s="44" t="s">
        <v>2</v>
      </c>
      <c r="E33" s="28">
        <v>0</v>
      </c>
      <c r="F33" s="29">
        <v>70</v>
      </c>
      <c r="G33" s="43">
        <f t="shared" si="1"/>
        <v>0</v>
      </c>
      <c r="H33" s="8"/>
    </row>
    <row r="34" spans="1:8">
      <c r="B34" s="23"/>
      <c r="C34" s="35" t="s">
        <v>9</v>
      </c>
      <c r="D34" s="44" t="s">
        <v>2</v>
      </c>
      <c r="E34" s="28">
        <v>0</v>
      </c>
      <c r="F34" s="29">
        <v>17.5</v>
      </c>
      <c r="G34" s="43">
        <f t="shared" si="1"/>
        <v>0</v>
      </c>
      <c r="H34" s="8"/>
    </row>
    <row r="35" spans="1:8">
      <c r="B35" s="23"/>
      <c r="C35" s="35" t="s">
        <v>45</v>
      </c>
      <c r="D35" s="24" t="s">
        <v>8</v>
      </c>
      <c r="E35" s="140">
        <v>0</v>
      </c>
      <c r="F35" s="29">
        <v>5500</v>
      </c>
      <c r="G35" s="43">
        <f t="shared" si="1"/>
        <v>0</v>
      </c>
      <c r="H35" s="8"/>
    </row>
    <row r="36" spans="1:8">
      <c r="B36" s="23"/>
      <c r="C36" s="35" t="s">
        <v>46</v>
      </c>
      <c r="D36" s="24" t="s">
        <v>10</v>
      </c>
      <c r="E36" s="140">
        <f>[2]BREAKDOWN!E8</f>
        <v>0</v>
      </c>
      <c r="F36" s="29">
        <v>1000</v>
      </c>
      <c r="G36" s="43">
        <f t="shared" si="1"/>
        <v>0</v>
      </c>
      <c r="H36" s="8"/>
    </row>
    <row r="37" spans="1:8" ht="15.75" thickBot="1">
      <c r="B37" s="23"/>
      <c r="C37" s="35" t="s">
        <v>11</v>
      </c>
      <c r="D37" s="24" t="s">
        <v>10</v>
      </c>
      <c r="E37" s="28">
        <v>0</v>
      </c>
      <c r="F37" s="29">
        <v>1500</v>
      </c>
      <c r="G37" s="43">
        <f>E37*F37</f>
        <v>0</v>
      </c>
      <c r="H37" s="8"/>
    </row>
    <row r="38" spans="1:8">
      <c r="B38" s="19" t="s">
        <v>12</v>
      </c>
      <c r="C38" s="39" t="s">
        <v>111</v>
      </c>
      <c r="D38" s="40"/>
      <c r="E38" s="41"/>
      <c r="F38" s="42"/>
      <c r="G38" s="42"/>
      <c r="H38" s="8"/>
    </row>
    <row r="39" spans="1:8">
      <c r="B39" s="23"/>
      <c r="C39" s="35" t="s">
        <v>112</v>
      </c>
      <c r="D39" s="44" t="s">
        <v>30</v>
      </c>
      <c r="E39" s="28">
        <v>0</v>
      </c>
      <c r="F39" s="29">
        <v>3000</v>
      </c>
      <c r="G39" s="43">
        <f t="shared" ref="G39:G44" si="2">E39*F39</f>
        <v>0</v>
      </c>
      <c r="H39" s="8"/>
    </row>
    <row r="40" spans="1:8">
      <c r="B40" s="23"/>
      <c r="C40" s="35" t="s">
        <v>113</v>
      </c>
      <c r="D40" s="44" t="s">
        <v>30</v>
      </c>
      <c r="E40" s="28">
        <v>0</v>
      </c>
      <c r="F40" s="29">
        <v>3500</v>
      </c>
      <c r="G40" s="43">
        <f t="shared" si="2"/>
        <v>0</v>
      </c>
      <c r="H40" s="8"/>
    </row>
    <row r="41" spans="1:8">
      <c r="B41" s="23"/>
      <c r="C41" s="35" t="s">
        <v>114</v>
      </c>
      <c r="D41" s="44" t="s">
        <v>108</v>
      </c>
      <c r="E41" s="28">
        <v>0</v>
      </c>
      <c r="F41" s="29">
        <v>3000</v>
      </c>
      <c r="G41" s="43">
        <f t="shared" si="2"/>
        <v>0</v>
      </c>
      <c r="H41" s="8"/>
    </row>
    <row r="42" spans="1:8">
      <c r="B42" s="23"/>
      <c r="C42" s="35" t="s">
        <v>115</v>
      </c>
      <c r="D42" s="44" t="s">
        <v>30</v>
      </c>
      <c r="E42" s="28">
        <v>0</v>
      </c>
      <c r="F42" s="29">
        <v>1250</v>
      </c>
      <c r="G42" s="43">
        <f t="shared" si="2"/>
        <v>0</v>
      </c>
      <c r="H42" s="8"/>
    </row>
    <row r="43" spans="1:8">
      <c r="B43" s="23"/>
      <c r="C43" s="35" t="s">
        <v>116</v>
      </c>
      <c r="D43" s="44" t="s">
        <v>30</v>
      </c>
      <c r="E43" s="28">
        <v>0</v>
      </c>
      <c r="F43" s="29">
        <v>2000</v>
      </c>
      <c r="G43" s="43">
        <f t="shared" si="2"/>
        <v>0</v>
      </c>
      <c r="H43" s="8"/>
    </row>
    <row r="44" spans="1:8" ht="15.75" thickBot="1">
      <c r="B44" s="23"/>
      <c r="C44" s="35" t="s">
        <v>117</v>
      </c>
      <c r="D44" s="44" t="s">
        <v>30</v>
      </c>
      <c r="E44" s="28">
        <v>0</v>
      </c>
      <c r="F44" s="29">
        <v>1000</v>
      </c>
      <c r="G44" s="43">
        <f t="shared" si="2"/>
        <v>0</v>
      </c>
      <c r="H44" s="8"/>
    </row>
    <row r="45" spans="1:8">
      <c r="B45" s="45" t="s">
        <v>14</v>
      </c>
      <c r="C45" s="122" t="s">
        <v>13</v>
      </c>
      <c r="D45" s="46"/>
      <c r="E45" s="47"/>
      <c r="F45" s="48"/>
      <c r="G45" s="48"/>
      <c r="H45" s="8"/>
    </row>
    <row r="46" spans="1:8">
      <c r="B46" s="23"/>
      <c r="C46" s="35" t="s">
        <v>57</v>
      </c>
      <c r="D46" s="24" t="s">
        <v>2</v>
      </c>
      <c r="E46" s="28">
        <v>0</v>
      </c>
      <c r="F46" s="29">
        <v>200</v>
      </c>
      <c r="G46" s="29">
        <f t="shared" ref="G46:G54" si="3">E46*F46</f>
        <v>0</v>
      </c>
      <c r="H46" s="8"/>
    </row>
    <row r="47" spans="1:8">
      <c r="A47" s="49"/>
      <c r="B47" s="23"/>
      <c r="C47" s="35" t="s">
        <v>118</v>
      </c>
      <c r="D47" s="24" t="s">
        <v>2</v>
      </c>
      <c r="E47" s="28">
        <v>0</v>
      </c>
      <c r="F47" s="50">
        <v>250</v>
      </c>
      <c r="G47" s="51">
        <f t="shared" si="3"/>
        <v>0</v>
      </c>
      <c r="H47" s="52"/>
    </row>
    <row r="48" spans="1:8">
      <c r="B48" s="23"/>
      <c r="C48" s="35" t="s">
        <v>119</v>
      </c>
      <c r="D48" s="24" t="s">
        <v>2</v>
      </c>
      <c r="E48" s="28">
        <v>0</v>
      </c>
      <c r="F48" s="50">
        <v>645</v>
      </c>
      <c r="G48" s="51">
        <f t="shared" si="3"/>
        <v>0</v>
      </c>
      <c r="H48" s="8"/>
    </row>
    <row r="49" spans="2:8">
      <c r="B49" s="23"/>
      <c r="C49" s="35" t="s">
        <v>79</v>
      </c>
      <c r="D49" s="24" t="s">
        <v>2</v>
      </c>
      <c r="E49" s="28">
        <v>0</v>
      </c>
      <c r="F49" s="50">
        <v>845</v>
      </c>
      <c r="G49" s="51">
        <f t="shared" si="3"/>
        <v>0</v>
      </c>
      <c r="H49" s="8"/>
    </row>
    <row r="50" spans="2:8">
      <c r="B50" s="23"/>
      <c r="C50" s="35" t="s">
        <v>58</v>
      </c>
      <c r="D50" s="24" t="s">
        <v>2</v>
      </c>
      <c r="E50" s="54">
        <v>0</v>
      </c>
      <c r="F50" s="50">
        <v>890</v>
      </c>
      <c r="G50" s="51">
        <f t="shared" si="3"/>
        <v>0</v>
      </c>
      <c r="H50" s="8"/>
    </row>
    <row r="51" spans="2:8">
      <c r="B51" s="23"/>
      <c r="C51" s="35" t="s">
        <v>59</v>
      </c>
      <c r="D51" s="24" t="s">
        <v>2</v>
      </c>
      <c r="E51" s="28">
        <v>0</v>
      </c>
      <c r="F51" s="29">
        <v>1020</v>
      </c>
      <c r="G51" s="29">
        <f t="shared" si="3"/>
        <v>0</v>
      </c>
      <c r="H51" s="8"/>
    </row>
    <row r="52" spans="2:8">
      <c r="B52" s="23"/>
      <c r="C52" s="35" t="s">
        <v>120</v>
      </c>
      <c r="D52" s="24" t="s">
        <v>2</v>
      </c>
      <c r="E52" s="28">
        <v>0</v>
      </c>
      <c r="F52" s="29">
        <v>515</v>
      </c>
      <c r="G52" s="29">
        <f t="shared" si="3"/>
        <v>0</v>
      </c>
      <c r="H52" s="8"/>
    </row>
    <row r="53" spans="2:8">
      <c r="B53" s="23"/>
      <c r="C53" s="35" t="s">
        <v>60</v>
      </c>
      <c r="D53" s="24" t="s">
        <v>2</v>
      </c>
      <c r="E53" s="28">
        <v>0</v>
      </c>
      <c r="F53" s="29">
        <v>3000</v>
      </c>
      <c r="G53" s="29">
        <f t="shared" si="3"/>
        <v>0</v>
      </c>
      <c r="H53" s="8"/>
    </row>
    <row r="54" spans="2:8">
      <c r="B54" s="55"/>
      <c r="C54" s="123" t="s">
        <v>121</v>
      </c>
      <c r="D54" s="56" t="s">
        <v>2</v>
      </c>
      <c r="E54" s="57">
        <v>0</v>
      </c>
      <c r="F54" s="58">
        <v>13000</v>
      </c>
      <c r="G54" s="58">
        <f t="shared" si="3"/>
        <v>0</v>
      </c>
      <c r="H54" s="8"/>
    </row>
    <row r="55" spans="2:8">
      <c r="B55" s="45" t="s">
        <v>17</v>
      </c>
      <c r="C55" s="59" t="s">
        <v>15</v>
      </c>
      <c r="D55" s="60"/>
      <c r="E55" s="61"/>
      <c r="F55" s="62"/>
      <c r="G55" s="62"/>
      <c r="H55" s="8"/>
    </row>
    <row r="56" spans="2:8">
      <c r="B56" s="63"/>
      <c r="C56" s="124" t="s">
        <v>61</v>
      </c>
      <c r="D56" s="64" t="s">
        <v>2</v>
      </c>
      <c r="E56" s="65">
        <v>0</v>
      </c>
      <c r="F56" s="26">
        <v>6</v>
      </c>
      <c r="G56" s="26">
        <f>E56*F56</f>
        <v>0</v>
      </c>
      <c r="H56" s="8"/>
    </row>
    <row r="57" spans="2:8">
      <c r="B57" s="63"/>
      <c r="C57" s="124" t="s">
        <v>62</v>
      </c>
      <c r="D57" s="64" t="s">
        <v>2</v>
      </c>
      <c r="E57" s="65">
        <v>0</v>
      </c>
      <c r="F57" s="26">
        <v>8</v>
      </c>
      <c r="G57" s="26">
        <f>E57*F57</f>
        <v>0</v>
      </c>
      <c r="H57" s="8"/>
    </row>
    <row r="58" spans="2:8">
      <c r="B58" s="63"/>
      <c r="C58" s="124" t="s">
        <v>63</v>
      </c>
      <c r="D58" s="64" t="s">
        <v>2</v>
      </c>
      <c r="E58" s="65">
        <v>0</v>
      </c>
      <c r="F58" s="26">
        <v>11</v>
      </c>
      <c r="G58" s="26">
        <f>E58*F58</f>
        <v>0</v>
      </c>
      <c r="H58" s="8"/>
    </row>
    <row r="59" spans="2:8">
      <c r="B59" s="45" t="s">
        <v>20</v>
      </c>
      <c r="C59" s="125" t="s">
        <v>18</v>
      </c>
      <c r="D59" s="60"/>
      <c r="E59" s="66"/>
      <c r="F59" s="67"/>
      <c r="G59" s="67"/>
      <c r="H59" s="8"/>
    </row>
    <row r="60" spans="2:8">
      <c r="B60" s="63"/>
      <c r="C60" s="124" t="s">
        <v>64</v>
      </c>
      <c r="D60" s="68" t="s">
        <v>2</v>
      </c>
      <c r="E60" s="28">
        <v>0</v>
      </c>
      <c r="F60" s="26">
        <v>737</v>
      </c>
      <c r="G60" s="26">
        <f>E60*F60</f>
        <v>0</v>
      </c>
      <c r="H60" s="8"/>
    </row>
    <row r="61" spans="2:8">
      <c r="B61" s="63"/>
      <c r="C61" s="124" t="s">
        <v>65</v>
      </c>
      <c r="D61" s="68" t="s">
        <v>2</v>
      </c>
      <c r="E61" s="28">
        <v>0</v>
      </c>
      <c r="F61" s="26">
        <v>1795</v>
      </c>
      <c r="G61" s="26">
        <f>E61*F61</f>
        <v>0</v>
      </c>
      <c r="H61" s="8"/>
    </row>
    <row r="62" spans="2:8" ht="15.75" thickBot="1">
      <c r="B62" s="63"/>
      <c r="C62" s="124" t="s">
        <v>19</v>
      </c>
      <c r="D62" s="64" t="s">
        <v>30</v>
      </c>
      <c r="E62" s="27">
        <v>0</v>
      </c>
      <c r="F62" s="26">
        <v>1794</v>
      </c>
      <c r="G62" s="26">
        <f>E62*F62</f>
        <v>0</v>
      </c>
      <c r="H62" s="8"/>
    </row>
    <row r="63" spans="2:8">
      <c r="B63" s="69" t="s">
        <v>24</v>
      </c>
      <c r="C63" s="135" t="s">
        <v>21</v>
      </c>
      <c r="D63" s="136"/>
      <c r="E63" s="137"/>
      <c r="F63" s="138"/>
      <c r="G63" s="138"/>
      <c r="H63" s="8"/>
    </row>
    <row r="64" spans="2:8">
      <c r="B64" s="63"/>
      <c r="C64" s="126" t="s">
        <v>22</v>
      </c>
      <c r="D64" s="64" t="s">
        <v>2</v>
      </c>
      <c r="E64" s="28">
        <v>0</v>
      </c>
      <c r="F64" s="26">
        <v>25</v>
      </c>
      <c r="G64" s="26">
        <f>E64*F64</f>
        <v>0</v>
      </c>
      <c r="H64" s="8"/>
    </row>
    <row r="65" spans="1:8" ht="15.75" thickBot="1">
      <c r="B65" s="139"/>
      <c r="C65" s="83" t="s">
        <v>122</v>
      </c>
      <c r="D65" s="84" t="s">
        <v>2</v>
      </c>
      <c r="E65" s="85">
        <v>0</v>
      </c>
      <c r="F65" s="86">
        <v>40</v>
      </c>
      <c r="G65" s="86">
        <f>E65*F65</f>
        <v>0</v>
      </c>
      <c r="H65" s="8"/>
    </row>
    <row r="66" spans="1:8">
      <c r="B66" s="69" t="s">
        <v>26</v>
      </c>
      <c r="C66" s="122" t="s">
        <v>25</v>
      </c>
      <c r="D66" s="46"/>
      <c r="E66" s="47"/>
      <c r="F66" s="48"/>
      <c r="G66" s="48" t="s">
        <v>23</v>
      </c>
      <c r="H66" s="8"/>
    </row>
    <row r="67" spans="1:8" ht="15.75" thickBot="1">
      <c r="B67" s="63"/>
      <c r="C67" s="126" t="s">
        <v>66</v>
      </c>
      <c r="D67" s="64" t="s">
        <v>2</v>
      </c>
      <c r="E67" s="28">
        <v>0</v>
      </c>
      <c r="F67" s="26">
        <v>250</v>
      </c>
      <c r="G67" s="26">
        <f>E67*F67</f>
        <v>0</v>
      </c>
      <c r="H67" s="8"/>
    </row>
    <row r="68" spans="1:8" ht="15.75" thickBot="1">
      <c r="B68" s="70"/>
      <c r="C68" s="127" t="s">
        <v>5</v>
      </c>
      <c r="D68" s="71"/>
      <c r="E68" s="72"/>
      <c r="F68" s="73"/>
      <c r="G68" s="73" t="s">
        <v>23</v>
      </c>
      <c r="H68" s="8"/>
    </row>
    <row r="69" spans="1:8">
      <c r="B69" s="69" t="s">
        <v>28</v>
      </c>
      <c r="C69" s="122" t="s">
        <v>27</v>
      </c>
      <c r="D69" s="46"/>
      <c r="E69" s="47"/>
      <c r="F69" s="48"/>
      <c r="G69" s="48"/>
      <c r="H69" s="8"/>
    </row>
    <row r="70" spans="1:8" ht="15.75" thickBot="1">
      <c r="A70" s="49"/>
      <c r="B70" s="63"/>
      <c r="C70" s="126" t="s">
        <v>67</v>
      </c>
      <c r="D70" s="74" t="s">
        <v>2</v>
      </c>
      <c r="E70" s="28">
        <v>0</v>
      </c>
      <c r="F70" s="26">
        <v>5</v>
      </c>
      <c r="G70" s="26">
        <f>E70*F70</f>
        <v>0</v>
      </c>
      <c r="H70" s="52"/>
    </row>
    <row r="71" spans="1:8">
      <c r="B71" s="69" t="s">
        <v>31</v>
      </c>
      <c r="C71" s="122" t="s">
        <v>29</v>
      </c>
      <c r="D71" s="46"/>
      <c r="E71" s="47"/>
      <c r="F71" s="48"/>
      <c r="G71" s="48" t="s">
        <v>23</v>
      </c>
      <c r="H71" s="8"/>
    </row>
    <row r="72" spans="1:8">
      <c r="A72" s="49"/>
      <c r="B72" s="23"/>
      <c r="C72" s="35" t="s">
        <v>68</v>
      </c>
      <c r="D72" s="68" t="s">
        <v>30</v>
      </c>
      <c r="E72" s="28">
        <v>0</v>
      </c>
      <c r="F72" s="29">
        <v>6000</v>
      </c>
      <c r="G72" s="29">
        <f t="shared" ref="G72:G77" si="4">E72*F72</f>
        <v>0</v>
      </c>
      <c r="H72" s="52"/>
    </row>
    <row r="73" spans="1:8">
      <c r="B73" s="63"/>
      <c r="C73" s="126" t="s">
        <v>69</v>
      </c>
      <c r="D73" s="68" t="s">
        <v>30</v>
      </c>
      <c r="E73" s="28">
        <v>0</v>
      </c>
      <c r="F73" s="29">
        <v>15000</v>
      </c>
      <c r="G73" s="29">
        <f t="shared" si="4"/>
        <v>0</v>
      </c>
      <c r="H73" s="8"/>
    </row>
    <row r="74" spans="1:8">
      <c r="B74" s="23"/>
      <c r="C74" s="35" t="s">
        <v>70</v>
      </c>
      <c r="D74" s="68" t="s">
        <v>30</v>
      </c>
      <c r="E74" s="28">
        <v>0</v>
      </c>
      <c r="F74" s="29">
        <v>25000</v>
      </c>
      <c r="G74" s="26">
        <f t="shared" si="4"/>
        <v>0</v>
      </c>
      <c r="H74" s="8"/>
    </row>
    <row r="75" spans="1:8">
      <c r="A75" s="49"/>
      <c r="B75" s="63"/>
      <c r="C75" s="35" t="s">
        <v>40</v>
      </c>
      <c r="D75" s="68" t="s">
        <v>30</v>
      </c>
      <c r="E75" s="28">
        <v>0</v>
      </c>
      <c r="F75" s="75">
        <v>4300</v>
      </c>
      <c r="G75" s="76">
        <f t="shared" si="4"/>
        <v>0</v>
      </c>
      <c r="H75" s="52"/>
    </row>
    <row r="76" spans="1:8">
      <c r="B76" s="23"/>
      <c r="C76" s="35" t="s">
        <v>71</v>
      </c>
      <c r="D76" s="68" t="s">
        <v>30</v>
      </c>
      <c r="E76" s="28">
        <v>0</v>
      </c>
      <c r="F76" s="75">
        <v>7100</v>
      </c>
      <c r="G76" s="77">
        <f t="shared" si="4"/>
        <v>0</v>
      </c>
      <c r="H76" s="8"/>
    </row>
    <row r="77" spans="1:8" ht="15.75" thickBot="1">
      <c r="B77" s="63"/>
      <c r="C77" s="35" t="s">
        <v>72</v>
      </c>
      <c r="D77" s="68" t="s">
        <v>30</v>
      </c>
      <c r="E77" s="28">
        <v>0</v>
      </c>
      <c r="F77" s="78">
        <v>10500</v>
      </c>
      <c r="G77" s="79">
        <f t="shared" si="4"/>
        <v>0</v>
      </c>
      <c r="H77" s="8"/>
    </row>
    <row r="78" spans="1:8">
      <c r="A78" s="49"/>
      <c r="B78" s="69" t="s">
        <v>33</v>
      </c>
      <c r="C78" s="122" t="s">
        <v>32</v>
      </c>
      <c r="D78" s="46"/>
      <c r="E78" s="47"/>
      <c r="F78" s="48"/>
      <c r="G78" s="48"/>
      <c r="H78" s="52"/>
    </row>
    <row r="79" spans="1:8">
      <c r="B79" s="80"/>
      <c r="C79" s="126" t="s">
        <v>73</v>
      </c>
      <c r="D79" s="64" t="s">
        <v>2</v>
      </c>
      <c r="E79" s="27">
        <v>0</v>
      </c>
      <c r="F79" s="26">
        <v>673</v>
      </c>
      <c r="G79" s="26">
        <f>E79*F79</f>
        <v>0</v>
      </c>
      <c r="H79" s="8"/>
    </row>
    <row r="80" spans="1:8" ht="15.75" thickBot="1">
      <c r="B80" s="81"/>
      <c r="C80" s="126" t="s">
        <v>74</v>
      </c>
      <c r="D80" s="64" t="s">
        <v>2</v>
      </c>
      <c r="E80" s="27">
        <v>0</v>
      </c>
      <c r="F80" s="26">
        <v>673</v>
      </c>
      <c r="G80" s="26">
        <f>E80*F80</f>
        <v>0</v>
      </c>
      <c r="H80" s="8"/>
    </row>
    <row r="81" spans="1:9">
      <c r="A81" s="49"/>
      <c r="B81" s="69" t="s">
        <v>37</v>
      </c>
      <c r="C81" s="122" t="s">
        <v>34</v>
      </c>
      <c r="D81" s="46"/>
      <c r="E81" s="47" t="s">
        <v>23</v>
      </c>
      <c r="F81" s="48"/>
      <c r="G81" s="48"/>
      <c r="H81" s="52"/>
    </row>
    <row r="82" spans="1:9">
      <c r="B82" s="80"/>
      <c r="C82" s="126" t="s">
        <v>75</v>
      </c>
      <c r="D82" s="64" t="s">
        <v>35</v>
      </c>
      <c r="E82" s="140">
        <v>24</v>
      </c>
      <c r="F82" s="26">
        <v>500</v>
      </c>
      <c r="G82" s="26">
        <f t="shared" ref="G82:G87" si="5">E82*F82</f>
        <v>12000</v>
      </c>
      <c r="H82" s="8"/>
    </row>
    <row r="83" spans="1:9">
      <c r="B83" s="80"/>
      <c r="C83" s="126" t="s">
        <v>76</v>
      </c>
      <c r="D83" s="64" t="s">
        <v>35</v>
      </c>
      <c r="E83" s="140">
        <v>24</v>
      </c>
      <c r="F83" s="26">
        <v>400</v>
      </c>
      <c r="G83" s="26">
        <f t="shared" si="5"/>
        <v>9600</v>
      </c>
      <c r="H83" s="8"/>
      <c r="I83">
        <f>6+6+2+2+2+2+2+4</f>
        <v>26</v>
      </c>
    </row>
    <row r="84" spans="1:9">
      <c r="B84" s="80"/>
      <c r="C84" s="126" t="s">
        <v>77</v>
      </c>
      <c r="D84" s="64" t="s">
        <v>35</v>
      </c>
      <c r="E84" s="140">
        <f>E83</f>
        <v>24</v>
      </c>
      <c r="F84" s="26">
        <v>400</v>
      </c>
      <c r="G84" s="26">
        <f t="shared" si="5"/>
        <v>9600</v>
      </c>
      <c r="H84" s="8"/>
    </row>
    <row r="85" spans="1:9" ht="15.75" thickBot="1">
      <c r="B85" s="82"/>
      <c r="C85" s="83" t="s">
        <v>78</v>
      </c>
      <c r="D85" s="84" t="s">
        <v>36</v>
      </c>
      <c r="E85" s="85">
        <f>11*4</f>
        <v>44</v>
      </c>
      <c r="F85" s="86">
        <v>35</v>
      </c>
      <c r="G85" s="86">
        <f t="shared" si="5"/>
        <v>1540</v>
      </c>
      <c r="H85" s="8"/>
    </row>
    <row r="86" spans="1:9" ht="15.75" thickBot="1">
      <c r="B86" s="87" t="s">
        <v>39</v>
      </c>
      <c r="C86" s="128" t="s">
        <v>38</v>
      </c>
      <c r="D86" s="88" t="s">
        <v>30</v>
      </c>
      <c r="E86" s="89">
        <v>0</v>
      </c>
      <c r="F86" s="90">
        <v>15000</v>
      </c>
      <c r="G86" s="90">
        <f t="shared" si="5"/>
        <v>0</v>
      </c>
      <c r="H86" s="8"/>
    </row>
    <row r="87" spans="1:9" ht="15.75" thickBot="1">
      <c r="A87" s="49"/>
      <c r="B87" s="87" t="s">
        <v>81</v>
      </c>
      <c r="C87" s="128" t="s">
        <v>80</v>
      </c>
      <c r="D87" s="88" t="s">
        <v>30</v>
      </c>
      <c r="E87" s="89">
        <v>0</v>
      </c>
      <c r="F87" s="90">
        <v>4000</v>
      </c>
      <c r="G87" s="90">
        <f t="shared" si="5"/>
        <v>0</v>
      </c>
      <c r="H87" s="52" t="s">
        <v>123</v>
      </c>
    </row>
    <row r="88" spans="1:9" ht="15.75" thickBot="1">
      <c r="A88" s="49"/>
      <c r="B88" s="87" t="s">
        <v>81</v>
      </c>
      <c r="C88" s="128" t="s">
        <v>91</v>
      </c>
      <c r="D88" s="88" t="s">
        <v>30</v>
      </c>
      <c r="E88" s="141">
        <v>0</v>
      </c>
      <c r="F88" s="90">
        <v>2000</v>
      </c>
      <c r="G88" s="90">
        <f>E88*F88</f>
        <v>0</v>
      </c>
      <c r="H88" s="52"/>
    </row>
    <row r="89" spans="1:9" ht="15.75" thickBot="1">
      <c r="A89" s="49"/>
      <c r="B89" s="87" t="s">
        <v>82</v>
      </c>
      <c r="C89" s="128" t="s">
        <v>92</v>
      </c>
      <c r="D89" s="88" t="s">
        <v>30</v>
      </c>
      <c r="E89" s="141">
        <v>2</v>
      </c>
      <c r="F89" s="90">
        <v>1000</v>
      </c>
      <c r="G89" s="90">
        <f>E89*F89</f>
        <v>2000</v>
      </c>
      <c r="H89" s="52"/>
    </row>
    <row r="90" spans="1:9">
      <c r="B90" s="91"/>
      <c r="C90" s="129" t="s">
        <v>16</v>
      </c>
      <c r="D90" s="92"/>
      <c r="E90" s="93"/>
      <c r="F90" s="94"/>
      <c r="G90" s="134">
        <f>SUM(G10:G89)</f>
        <v>34740</v>
      </c>
      <c r="H90" s="167"/>
    </row>
    <row r="91" spans="1:9">
      <c r="B91" s="80"/>
      <c r="C91" s="130" t="s">
        <v>125</v>
      </c>
      <c r="D91" s="24"/>
      <c r="E91" s="95"/>
      <c r="F91" s="96"/>
      <c r="G91" s="97">
        <f>14%*G90</f>
        <v>4863.6000000000004</v>
      </c>
      <c r="H91" s="167"/>
    </row>
    <row r="92" spans="1:9" ht="15.75" thickBot="1">
      <c r="A92" s="98"/>
      <c r="B92" s="99"/>
      <c r="C92" s="131" t="s">
        <v>124</v>
      </c>
      <c r="D92" s="100"/>
      <c r="E92" s="101"/>
      <c r="F92" s="102"/>
      <c r="G92" s="103">
        <f>SUM(G90:G91)</f>
        <v>39603.599999999999</v>
      </c>
      <c r="H92" s="167"/>
    </row>
    <row r="93" spans="1:9">
      <c r="A93" s="98"/>
      <c r="C93" s="132"/>
      <c r="D93" s="106"/>
      <c r="E93" s="107"/>
      <c r="G93" s="108"/>
      <c r="H93" s="105"/>
    </row>
  </sheetData>
  <mergeCells count="1">
    <mergeCell ref="E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3"/>
  <sheetViews>
    <sheetView workbookViewId="0">
      <selection activeCell="F85" sqref="F85"/>
    </sheetView>
  </sheetViews>
  <sheetFormatPr defaultRowHeight="15"/>
  <cols>
    <col min="1" max="1" width="0.85546875" style="1" customWidth="1"/>
    <col min="2" max="2" width="5.7109375" style="2" bestFit="1" customWidth="1"/>
    <col min="3" max="3" width="56.7109375" style="133" bestFit="1" customWidth="1"/>
    <col min="4" max="4" width="4.85546875" style="1" bestFit="1" customWidth="1"/>
    <col min="5" max="5" width="5.7109375" style="4" bestFit="1" customWidth="1"/>
    <col min="6" max="6" width="9" style="5" customWidth="1"/>
    <col min="7" max="7" width="13.28515625" style="6" customWidth="1"/>
    <col min="8" max="8" width="8.7109375" style="2" bestFit="1" customWidth="1"/>
    <col min="10" max="10" width="10" bestFit="1" customWidth="1"/>
  </cols>
  <sheetData>
    <row r="2" spans="1:8" ht="16.5" thickBot="1">
      <c r="C2" s="3"/>
    </row>
    <row r="3" spans="1:8" ht="15.75">
      <c r="B3" s="109"/>
      <c r="C3" s="110"/>
      <c r="D3" s="111"/>
      <c r="E3" s="112"/>
      <c r="F3" s="113"/>
      <c r="G3" s="114"/>
    </row>
    <row r="4" spans="1:8">
      <c r="B4" s="115"/>
      <c r="C4" s="158" t="s">
        <v>152</v>
      </c>
      <c r="D4" s="116"/>
      <c r="E4" s="117"/>
      <c r="F4" s="118"/>
      <c r="G4" s="119"/>
    </row>
    <row r="5" spans="1:8">
      <c r="B5" s="115"/>
      <c r="C5" s="158"/>
      <c r="D5" s="116"/>
      <c r="E5" s="117"/>
      <c r="F5" s="118"/>
      <c r="G5" s="119"/>
    </row>
    <row r="6" spans="1:8" ht="15.75" thickBot="1">
      <c r="B6" s="120"/>
      <c r="C6" s="9"/>
      <c r="D6" s="9"/>
      <c r="E6" s="10"/>
      <c r="F6" s="156" t="s">
        <v>128</v>
      </c>
      <c r="G6" s="157" t="s">
        <v>127</v>
      </c>
      <c r="H6" s="8"/>
    </row>
    <row r="7" spans="1:8" ht="15.75" thickBot="1">
      <c r="B7" s="11"/>
      <c r="C7" s="12"/>
      <c r="D7" s="12" t="s">
        <v>95</v>
      </c>
      <c r="E7" s="169"/>
      <c r="F7" s="172"/>
      <c r="G7" s="13"/>
      <c r="H7" s="8"/>
    </row>
    <row r="8" spans="1:8" ht="15.75" thickBot="1">
      <c r="A8" s="14"/>
      <c r="B8" s="15" t="s">
        <v>44</v>
      </c>
      <c r="C8" s="15" t="s">
        <v>41</v>
      </c>
      <c r="D8" s="15" t="s">
        <v>42</v>
      </c>
      <c r="E8" s="15" t="s">
        <v>43</v>
      </c>
      <c r="F8" s="16" t="s">
        <v>96</v>
      </c>
      <c r="G8" s="17" t="s">
        <v>97</v>
      </c>
      <c r="H8" s="8"/>
    </row>
    <row r="9" spans="1:8">
      <c r="B9" s="19" t="s">
        <v>0</v>
      </c>
      <c r="C9" s="121" t="s">
        <v>1</v>
      </c>
      <c r="D9" s="20"/>
      <c r="E9" s="20"/>
      <c r="F9" s="21"/>
      <c r="G9" s="22"/>
      <c r="H9" s="8"/>
    </row>
    <row r="10" spans="1:8">
      <c r="B10" s="23"/>
      <c r="C10" s="35" t="s">
        <v>50</v>
      </c>
      <c r="D10" s="24" t="s">
        <v>30</v>
      </c>
      <c r="E10" s="25">
        <v>0</v>
      </c>
      <c r="F10" s="26">
        <v>1500</v>
      </c>
      <c r="G10" s="26">
        <f>E10*F10</f>
        <v>0</v>
      </c>
      <c r="H10" s="8"/>
    </row>
    <row r="11" spans="1:8">
      <c r="B11" s="23"/>
      <c r="C11" s="35" t="s">
        <v>51</v>
      </c>
      <c r="D11" s="24" t="s">
        <v>30</v>
      </c>
      <c r="E11" s="27">
        <v>0</v>
      </c>
      <c r="F11" s="26">
        <v>12000</v>
      </c>
      <c r="G11" s="26">
        <f t="shared" ref="G11:G29" si="0">E11*F11</f>
        <v>0</v>
      </c>
      <c r="H11" s="8"/>
    </row>
    <row r="12" spans="1:8">
      <c r="B12" s="23"/>
      <c r="C12" s="35" t="s">
        <v>52</v>
      </c>
      <c r="D12" s="24" t="s">
        <v>2</v>
      </c>
      <c r="E12" s="27">
        <v>0</v>
      </c>
      <c r="F12" s="26">
        <v>90</v>
      </c>
      <c r="G12" s="26">
        <f t="shared" si="0"/>
        <v>0</v>
      </c>
      <c r="H12" s="8"/>
    </row>
    <row r="13" spans="1:8">
      <c r="B13" s="23"/>
      <c r="C13" s="35" t="s">
        <v>53</v>
      </c>
      <c r="D13" s="24" t="s">
        <v>2</v>
      </c>
      <c r="E13" s="27">
        <v>0</v>
      </c>
      <c r="F13" s="26">
        <v>180</v>
      </c>
      <c r="G13" s="26">
        <f t="shared" si="0"/>
        <v>0</v>
      </c>
      <c r="H13" s="8"/>
    </row>
    <row r="14" spans="1:8">
      <c r="B14" s="23"/>
      <c r="C14" s="35" t="s">
        <v>54</v>
      </c>
      <c r="D14" s="24" t="s">
        <v>2</v>
      </c>
      <c r="E14" s="27">
        <v>0</v>
      </c>
      <c r="F14" s="26">
        <v>360</v>
      </c>
      <c r="G14" s="26">
        <f t="shared" si="0"/>
        <v>0</v>
      </c>
      <c r="H14" s="8"/>
    </row>
    <row r="15" spans="1:8">
      <c r="B15" s="23"/>
      <c r="C15" s="35" t="s">
        <v>3</v>
      </c>
      <c r="D15" s="24" t="s">
        <v>2</v>
      </c>
      <c r="E15" s="27">
        <v>0</v>
      </c>
      <c r="F15" s="26">
        <v>54</v>
      </c>
      <c r="G15" s="26">
        <f t="shared" si="0"/>
        <v>0</v>
      </c>
      <c r="H15" s="8"/>
    </row>
    <row r="16" spans="1:8">
      <c r="B16" s="23"/>
      <c r="C16" s="35" t="s">
        <v>4</v>
      </c>
      <c r="D16" s="24" t="s">
        <v>2</v>
      </c>
      <c r="E16" s="28">
        <v>0</v>
      </c>
      <c r="F16" s="29">
        <v>6.2</v>
      </c>
      <c r="G16" s="26">
        <f t="shared" si="0"/>
        <v>0</v>
      </c>
      <c r="H16" s="8"/>
    </row>
    <row r="17" spans="2:8">
      <c r="B17" s="23"/>
      <c r="C17" s="35" t="s">
        <v>55</v>
      </c>
      <c r="D17" s="24" t="s">
        <v>30</v>
      </c>
      <c r="E17" s="30">
        <v>0</v>
      </c>
      <c r="F17" s="31">
        <v>1140</v>
      </c>
      <c r="G17" s="26">
        <f t="shared" si="0"/>
        <v>0</v>
      </c>
      <c r="H17" s="8"/>
    </row>
    <row r="18" spans="2:8">
      <c r="B18" s="23"/>
      <c r="C18" s="35" t="s">
        <v>56</v>
      </c>
      <c r="D18" s="28" t="s">
        <v>30</v>
      </c>
      <c r="E18" s="28">
        <v>0</v>
      </c>
      <c r="F18" s="32">
        <v>1800</v>
      </c>
      <c r="G18" s="26">
        <f t="shared" si="0"/>
        <v>0</v>
      </c>
      <c r="H18" s="8"/>
    </row>
    <row r="19" spans="2:8">
      <c r="B19" s="23"/>
      <c r="C19" s="35" t="s">
        <v>98</v>
      </c>
      <c r="D19" s="24" t="s">
        <v>30</v>
      </c>
      <c r="E19" s="28">
        <v>0</v>
      </c>
      <c r="F19" s="29">
        <v>8000</v>
      </c>
      <c r="G19" s="26">
        <f t="shared" si="0"/>
        <v>0</v>
      </c>
      <c r="H19" s="7"/>
    </row>
    <row r="20" spans="2:8">
      <c r="B20" s="23"/>
      <c r="C20" s="35" t="s">
        <v>99</v>
      </c>
      <c r="D20" s="24" t="s">
        <v>30</v>
      </c>
      <c r="E20" s="28">
        <v>0</v>
      </c>
      <c r="F20" s="29">
        <v>12000</v>
      </c>
      <c r="G20" s="26">
        <f t="shared" si="0"/>
        <v>0</v>
      </c>
      <c r="H20" s="7"/>
    </row>
    <row r="21" spans="2:8">
      <c r="B21" s="23"/>
      <c r="C21" s="35" t="s">
        <v>100</v>
      </c>
      <c r="D21" s="24" t="s">
        <v>30</v>
      </c>
      <c r="E21" s="28">
        <v>0</v>
      </c>
      <c r="F21" s="29">
        <v>16000</v>
      </c>
      <c r="G21" s="26">
        <f>E21*F21</f>
        <v>0</v>
      </c>
      <c r="H21" s="7"/>
    </row>
    <row r="22" spans="2:8">
      <c r="B22" s="23"/>
      <c r="C22" s="35" t="s">
        <v>101</v>
      </c>
      <c r="D22" s="24" t="s">
        <v>30</v>
      </c>
      <c r="E22" s="28">
        <v>0</v>
      </c>
      <c r="F22" s="29">
        <v>3000</v>
      </c>
      <c r="G22" s="26">
        <f t="shared" si="0"/>
        <v>0</v>
      </c>
      <c r="H22" s="7"/>
    </row>
    <row r="23" spans="2:8">
      <c r="B23" s="23"/>
      <c r="C23" s="35" t="s">
        <v>102</v>
      </c>
      <c r="D23" s="24" t="s">
        <v>103</v>
      </c>
      <c r="E23" s="28">
        <v>0</v>
      </c>
      <c r="F23" s="29">
        <v>25000</v>
      </c>
      <c r="G23" s="26">
        <f>E23*F23</f>
        <v>0</v>
      </c>
      <c r="H23" s="7"/>
    </row>
    <row r="24" spans="2:8">
      <c r="B24" s="23"/>
      <c r="C24" s="35" t="s">
        <v>104</v>
      </c>
      <c r="D24" s="24" t="s">
        <v>30</v>
      </c>
      <c r="E24" s="28">
        <v>0</v>
      </c>
      <c r="F24" s="29">
        <v>405.3</v>
      </c>
      <c r="G24" s="26">
        <f t="shared" si="0"/>
        <v>0</v>
      </c>
      <c r="H24" s="8"/>
    </row>
    <row r="25" spans="2:8">
      <c r="B25" s="23"/>
      <c r="C25" s="35" t="s">
        <v>105</v>
      </c>
      <c r="D25" s="24" t="s">
        <v>30</v>
      </c>
      <c r="E25" s="28">
        <v>0</v>
      </c>
      <c r="F25" s="29">
        <v>758.6</v>
      </c>
      <c r="G25" s="26">
        <f t="shared" si="0"/>
        <v>0</v>
      </c>
      <c r="H25" s="8"/>
    </row>
    <row r="26" spans="2:8">
      <c r="B26" s="23"/>
      <c r="C26" s="35" t="s">
        <v>106</v>
      </c>
      <c r="D26" s="24" t="s">
        <v>30</v>
      </c>
      <c r="E26" s="28">
        <v>0</v>
      </c>
      <c r="F26" s="29">
        <v>798</v>
      </c>
      <c r="G26" s="26">
        <f t="shared" si="0"/>
        <v>0</v>
      </c>
      <c r="H26" s="8"/>
    </row>
    <row r="27" spans="2:8">
      <c r="B27" s="23"/>
      <c r="C27" s="35" t="s">
        <v>107</v>
      </c>
      <c r="D27" s="24" t="s">
        <v>108</v>
      </c>
      <c r="E27" s="28">
        <v>0</v>
      </c>
      <c r="F27" s="29">
        <v>400.7</v>
      </c>
      <c r="G27" s="26">
        <f t="shared" si="0"/>
        <v>0</v>
      </c>
      <c r="H27" s="8"/>
    </row>
    <row r="28" spans="2:8">
      <c r="B28" s="23"/>
      <c r="C28" s="35" t="s">
        <v>109</v>
      </c>
      <c r="D28" s="24" t="s">
        <v>30</v>
      </c>
      <c r="E28" s="28">
        <v>0</v>
      </c>
      <c r="F28" s="29">
        <v>3300</v>
      </c>
      <c r="G28" s="26">
        <f t="shared" si="0"/>
        <v>0</v>
      </c>
      <c r="H28" s="8"/>
    </row>
    <row r="29" spans="2:8" ht="15.75" thickBot="1">
      <c r="B29" s="34"/>
      <c r="C29" s="35" t="s">
        <v>110</v>
      </c>
      <c r="D29" s="36" t="s">
        <v>108</v>
      </c>
      <c r="E29" s="28">
        <v>0</v>
      </c>
      <c r="F29" s="37">
        <v>5500</v>
      </c>
      <c r="G29" s="38">
        <f t="shared" si="0"/>
        <v>0</v>
      </c>
      <c r="H29" s="8"/>
    </row>
    <row r="30" spans="2:8">
      <c r="B30" s="19" t="s">
        <v>6</v>
      </c>
      <c r="C30" s="39" t="s">
        <v>7</v>
      </c>
      <c r="D30" s="40"/>
      <c r="E30" s="41"/>
      <c r="F30" s="42"/>
      <c r="G30" s="42"/>
      <c r="H30" s="8"/>
    </row>
    <row r="31" spans="2:8">
      <c r="B31" s="23"/>
      <c r="C31" s="35" t="s">
        <v>49</v>
      </c>
      <c r="D31" s="24" t="s">
        <v>10</v>
      </c>
      <c r="E31" s="140">
        <v>0</v>
      </c>
      <c r="F31" s="43">
        <v>6500</v>
      </c>
      <c r="G31" s="43">
        <f t="shared" ref="G31:G36" si="1">E31*F31</f>
        <v>0</v>
      </c>
      <c r="H31" s="8"/>
    </row>
    <row r="32" spans="2:8">
      <c r="B32" s="23"/>
      <c r="C32" s="35" t="s">
        <v>48</v>
      </c>
      <c r="D32" s="44" t="s">
        <v>8</v>
      </c>
      <c r="E32" s="140">
        <v>0</v>
      </c>
      <c r="F32" s="29">
        <v>5800</v>
      </c>
      <c r="G32" s="43">
        <f t="shared" si="1"/>
        <v>0</v>
      </c>
      <c r="H32" s="8"/>
    </row>
    <row r="33" spans="1:8">
      <c r="B33" s="23"/>
      <c r="C33" s="35" t="s">
        <v>47</v>
      </c>
      <c r="D33" s="44" t="s">
        <v>2</v>
      </c>
      <c r="E33" s="28">
        <v>0</v>
      </c>
      <c r="F33" s="29">
        <v>70</v>
      </c>
      <c r="G33" s="43">
        <f t="shared" si="1"/>
        <v>0</v>
      </c>
      <c r="H33" s="8"/>
    </row>
    <row r="34" spans="1:8">
      <c r="B34" s="23"/>
      <c r="C34" s="35" t="s">
        <v>9</v>
      </c>
      <c r="D34" s="44" t="s">
        <v>2</v>
      </c>
      <c r="E34" s="28">
        <v>0</v>
      </c>
      <c r="F34" s="29">
        <v>17.5</v>
      </c>
      <c r="G34" s="43">
        <f t="shared" si="1"/>
        <v>0</v>
      </c>
      <c r="H34" s="8"/>
    </row>
    <row r="35" spans="1:8">
      <c r="B35" s="23"/>
      <c r="C35" s="35" t="s">
        <v>45</v>
      </c>
      <c r="D35" s="24" t="s">
        <v>8</v>
      </c>
      <c r="E35" s="140">
        <v>0</v>
      </c>
      <c r="F35" s="29">
        <v>5500</v>
      </c>
      <c r="G35" s="43">
        <f t="shared" si="1"/>
        <v>0</v>
      </c>
      <c r="H35" s="8"/>
    </row>
    <row r="36" spans="1:8">
      <c r="B36" s="23"/>
      <c r="C36" s="35" t="s">
        <v>46</v>
      </c>
      <c r="D36" s="24" t="s">
        <v>10</v>
      </c>
      <c r="E36" s="140">
        <f>[2]BREAKDOWN!E8</f>
        <v>0</v>
      </c>
      <c r="F36" s="29">
        <v>1000</v>
      </c>
      <c r="G36" s="43">
        <f t="shared" si="1"/>
        <v>0</v>
      </c>
      <c r="H36" s="8"/>
    </row>
    <row r="37" spans="1:8" ht="15.75" thickBot="1">
      <c r="B37" s="23"/>
      <c r="C37" s="35" t="s">
        <v>11</v>
      </c>
      <c r="D37" s="24" t="s">
        <v>10</v>
      </c>
      <c r="E37" s="28">
        <v>0</v>
      </c>
      <c r="F37" s="29">
        <v>1500</v>
      </c>
      <c r="G37" s="43">
        <f>E37*F37</f>
        <v>0</v>
      </c>
      <c r="H37" s="8"/>
    </row>
    <row r="38" spans="1:8">
      <c r="B38" s="19" t="s">
        <v>12</v>
      </c>
      <c r="C38" s="39" t="s">
        <v>111</v>
      </c>
      <c r="D38" s="40"/>
      <c r="E38" s="41"/>
      <c r="F38" s="42"/>
      <c r="G38" s="42"/>
      <c r="H38" s="8"/>
    </row>
    <row r="39" spans="1:8">
      <c r="B39" s="23"/>
      <c r="C39" s="35" t="s">
        <v>112</v>
      </c>
      <c r="D39" s="44" t="s">
        <v>30</v>
      </c>
      <c r="E39" s="28">
        <v>0</v>
      </c>
      <c r="F39" s="29">
        <v>3000</v>
      </c>
      <c r="G39" s="43">
        <f t="shared" ref="G39:G44" si="2">E39*F39</f>
        <v>0</v>
      </c>
      <c r="H39" s="8"/>
    </row>
    <row r="40" spans="1:8">
      <c r="B40" s="23"/>
      <c r="C40" s="35" t="s">
        <v>113</v>
      </c>
      <c r="D40" s="44" t="s">
        <v>30</v>
      </c>
      <c r="E40" s="28">
        <v>0</v>
      </c>
      <c r="F40" s="29">
        <v>3500</v>
      </c>
      <c r="G40" s="43">
        <f t="shared" si="2"/>
        <v>0</v>
      </c>
      <c r="H40" s="8"/>
    </row>
    <row r="41" spans="1:8">
      <c r="B41" s="23"/>
      <c r="C41" s="35" t="s">
        <v>114</v>
      </c>
      <c r="D41" s="44" t="s">
        <v>108</v>
      </c>
      <c r="E41" s="28">
        <v>0</v>
      </c>
      <c r="F41" s="29">
        <v>3000</v>
      </c>
      <c r="G41" s="43">
        <f t="shared" si="2"/>
        <v>0</v>
      </c>
      <c r="H41" s="8"/>
    </row>
    <row r="42" spans="1:8">
      <c r="B42" s="23"/>
      <c r="C42" s="35" t="s">
        <v>115</v>
      </c>
      <c r="D42" s="44" t="s">
        <v>30</v>
      </c>
      <c r="E42" s="28">
        <v>0</v>
      </c>
      <c r="F42" s="29">
        <v>1250</v>
      </c>
      <c r="G42" s="43">
        <f t="shared" si="2"/>
        <v>0</v>
      </c>
      <c r="H42" s="8"/>
    </row>
    <row r="43" spans="1:8">
      <c r="B43" s="23"/>
      <c r="C43" s="35" t="s">
        <v>116</v>
      </c>
      <c r="D43" s="44" t="s">
        <v>30</v>
      </c>
      <c r="E43" s="28">
        <v>0</v>
      </c>
      <c r="F43" s="29">
        <v>2000</v>
      </c>
      <c r="G43" s="43">
        <f t="shared" si="2"/>
        <v>0</v>
      </c>
      <c r="H43" s="8"/>
    </row>
    <row r="44" spans="1:8" ht="15.75" thickBot="1">
      <c r="B44" s="23"/>
      <c r="C44" s="35" t="s">
        <v>117</v>
      </c>
      <c r="D44" s="44" t="s">
        <v>30</v>
      </c>
      <c r="E44" s="28">
        <v>0</v>
      </c>
      <c r="F44" s="29">
        <v>1000</v>
      </c>
      <c r="G44" s="43">
        <f t="shared" si="2"/>
        <v>0</v>
      </c>
      <c r="H44" s="8"/>
    </row>
    <row r="45" spans="1:8">
      <c r="B45" s="45" t="s">
        <v>14</v>
      </c>
      <c r="C45" s="122" t="s">
        <v>13</v>
      </c>
      <c r="D45" s="46"/>
      <c r="E45" s="47"/>
      <c r="F45" s="48"/>
      <c r="G45" s="48"/>
      <c r="H45" s="8"/>
    </row>
    <row r="46" spans="1:8">
      <c r="B46" s="23"/>
      <c r="C46" s="35" t="s">
        <v>57</v>
      </c>
      <c r="D46" s="24" t="s">
        <v>2</v>
      </c>
      <c r="E46" s="28">
        <v>0</v>
      </c>
      <c r="F46" s="29">
        <v>200</v>
      </c>
      <c r="G46" s="29">
        <f t="shared" ref="G46:G54" si="3">E46*F46</f>
        <v>0</v>
      </c>
      <c r="H46" s="8"/>
    </row>
    <row r="47" spans="1:8">
      <c r="A47" s="49"/>
      <c r="B47" s="23"/>
      <c r="C47" s="35" t="s">
        <v>118</v>
      </c>
      <c r="D47" s="24" t="s">
        <v>2</v>
      </c>
      <c r="E47" s="28">
        <v>0</v>
      </c>
      <c r="F47" s="50">
        <v>250</v>
      </c>
      <c r="G47" s="51">
        <f t="shared" si="3"/>
        <v>0</v>
      </c>
      <c r="H47" s="52"/>
    </row>
    <row r="48" spans="1:8">
      <c r="B48" s="23"/>
      <c r="C48" s="35" t="s">
        <v>119</v>
      </c>
      <c r="D48" s="24" t="s">
        <v>2</v>
      </c>
      <c r="E48" s="28">
        <v>0</v>
      </c>
      <c r="F48" s="50">
        <v>645</v>
      </c>
      <c r="G48" s="51">
        <f t="shared" si="3"/>
        <v>0</v>
      </c>
      <c r="H48" s="8"/>
    </row>
    <row r="49" spans="2:8">
      <c r="B49" s="23"/>
      <c r="C49" s="35" t="s">
        <v>79</v>
      </c>
      <c r="D49" s="24" t="s">
        <v>2</v>
      </c>
      <c r="E49" s="28">
        <v>0</v>
      </c>
      <c r="F49" s="50">
        <v>845</v>
      </c>
      <c r="G49" s="51">
        <f t="shared" si="3"/>
        <v>0</v>
      </c>
      <c r="H49" s="8"/>
    </row>
    <row r="50" spans="2:8">
      <c r="B50" s="23"/>
      <c r="C50" s="35" t="s">
        <v>58</v>
      </c>
      <c r="D50" s="24" t="s">
        <v>2</v>
      </c>
      <c r="E50" s="54">
        <v>0</v>
      </c>
      <c r="F50" s="50">
        <v>890</v>
      </c>
      <c r="G50" s="51">
        <f t="shared" si="3"/>
        <v>0</v>
      </c>
      <c r="H50" s="8"/>
    </row>
    <row r="51" spans="2:8">
      <c r="B51" s="23"/>
      <c r="C51" s="35" t="s">
        <v>59</v>
      </c>
      <c r="D51" s="24" t="s">
        <v>2</v>
      </c>
      <c r="E51" s="28">
        <v>0</v>
      </c>
      <c r="F51" s="29">
        <v>1020</v>
      </c>
      <c r="G51" s="29">
        <f t="shared" si="3"/>
        <v>0</v>
      </c>
      <c r="H51" s="8"/>
    </row>
    <row r="52" spans="2:8">
      <c r="B52" s="23"/>
      <c r="C52" s="35" t="s">
        <v>120</v>
      </c>
      <c r="D52" s="24" t="s">
        <v>2</v>
      </c>
      <c r="E52" s="28">
        <v>0</v>
      </c>
      <c r="F52" s="29">
        <v>515</v>
      </c>
      <c r="G52" s="29">
        <f t="shared" si="3"/>
        <v>0</v>
      </c>
      <c r="H52" s="8"/>
    </row>
    <row r="53" spans="2:8">
      <c r="B53" s="23"/>
      <c r="C53" s="35" t="s">
        <v>60</v>
      </c>
      <c r="D53" s="24" t="s">
        <v>2</v>
      </c>
      <c r="E53" s="28">
        <v>0</v>
      </c>
      <c r="F53" s="29">
        <v>3000</v>
      </c>
      <c r="G53" s="29">
        <f t="shared" si="3"/>
        <v>0</v>
      </c>
      <c r="H53" s="8"/>
    </row>
    <row r="54" spans="2:8">
      <c r="B54" s="55"/>
      <c r="C54" s="123" t="s">
        <v>121</v>
      </c>
      <c r="D54" s="56" t="s">
        <v>2</v>
      </c>
      <c r="E54" s="57">
        <v>0</v>
      </c>
      <c r="F54" s="58">
        <v>13000</v>
      </c>
      <c r="G54" s="58">
        <f t="shared" si="3"/>
        <v>0</v>
      </c>
      <c r="H54" s="8"/>
    </row>
    <row r="55" spans="2:8">
      <c r="B55" s="45" t="s">
        <v>17</v>
      </c>
      <c r="C55" s="59" t="s">
        <v>15</v>
      </c>
      <c r="D55" s="60"/>
      <c r="E55" s="61"/>
      <c r="F55" s="62"/>
      <c r="G55" s="62"/>
      <c r="H55" s="8"/>
    </row>
    <row r="56" spans="2:8">
      <c r="B56" s="63"/>
      <c r="C56" s="124" t="s">
        <v>61</v>
      </c>
      <c r="D56" s="64" t="s">
        <v>2</v>
      </c>
      <c r="E56" s="65">
        <v>0</v>
      </c>
      <c r="F56" s="26">
        <v>6</v>
      </c>
      <c r="G56" s="26">
        <f>E56*F56</f>
        <v>0</v>
      </c>
      <c r="H56" s="8"/>
    </row>
    <row r="57" spans="2:8">
      <c r="B57" s="63"/>
      <c r="C57" s="124" t="s">
        <v>62</v>
      </c>
      <c r="D57" s="64" t="s">
        <v>2</v>
      </c>
      <c r="E57" s="65">
        <v>0</v>
      </c>
      <c r="F57" s="26">
        <v>8</v>
      </c>
      <c r="G57" s="26">
        <f>E57*F57</f>
        <v>0</v>
      </c>
      <c r="H57" s="8"/>
    </row>
    <row r="58" spans="2:8">
      <c r="B58" s="63"/>
      <c r="C58" s="124" t="s">
        <v>63</v>
      </c>
      <c r="D58" s="64" t="s">
        <v>2</v>
      </c>
      <c r="E58" s="65">
        <v>0</v>
      </c>
      <c r="F58" s="26">
        <v>11</v>
      </c>
      <c r="G58" s="26">
        <f>E58*F58</f>
        <v>0</v>
      </c>
      <c r="H58" s="8"/>
    </row>
    <row r="59" spans="2:8">
      <c r="B59" s="45" t="s">
        <v>20</v>
      </c>
      <c r="C59" s="125" t="s">
        <v>18</v>
      </c>
      <c r="D59" s="60"/>
      <c r="E59" s="66"/>
      <c r="F59" s="67"/>
      <c r="G59" s="67"/>
      <c r="H59" s="8"/>
    </row>
    <row r="60" spans="2:8">
      <c r="B60" s="63"/>
      <c r="C60" s="124" t="s">
        <v>64</v>
      </c>
      <c r="D60" s="68" t="s">
        <v>2</v>
      </c>
      <c r="E60" s="28">
        <v>0</v>
      </c>
      <c r="F60" s="26">
        <v>737</v>
      </c>
      <c r="G60" s="26">
        <f>E60*F60</f>
        <v>0</v>
      </c>
      <c r="H60" s="8"/>
    </row>
    <row r="61" spans="2:8">
      <c r="B61" s="63"/>
      <c r="C61" s="124" t="s">
        <v>65</v>
      </c>
      <c r="D61" s="68" t="s">
        <v>2</v>
      </c>
      <c r="E61" s="28">
        <v>0</v>
      </c>
      <c r="F61" s="26">
        <v>1795</v>
      </c>
      <c r="G61" s="26">
        <f>E61*F61</f>
        <v>0</v>
      </c>
      <c r="H61" s="8"/>
    </row>
    <row r="62" spans="2:8" ht="15.75" thickBot="1">
      <c r="B62" s="63"/>
      <c r="C62" s="124" t="s">
        <v>19</v>
      </c>
      <c r="D62" s="64" t="s">
        <v>30</v>
      </c>
      <c r="E62" s="27">
        <v>0</v>
      </c>
      <c r="F62" s="26">
        <v>1794</v>
      </c>
      <c r="G62" s="26">
        <f>E62*F62</f>
        <v>0</v>
      </c>
      <c r="H62" s="8"/>
    </row>
    <row r="63" spans="2:8">
      <c r="B63" s="69" t="s">
        <v>24</v>
      </c>
      <c r="C63" s="135" t="s">
        <v>21</v>
      </c>
      <c r="D63" s="136"/>
      <c r="E63" s="137"/>
      <c r="F63" s="138"/>
      <c r="G63" s="138"/>
      <c r="H63" s="8"/>
    </row>
    <row r="64" spans="2:8">
      <c r="B64" s="63"/>
      <c r="C64" s="126" t="s">
        <v>22</v>
      </c>
      <c r="D64" s="64" t="s">
        <v>2</v>
      </c>
      <c r="E64" s="28">
        <v>30</v>
      </c>
      <c r="F64" s="26">
        <v>25</v>
      </c>
      <c r="G64" s="26">
        <f>E64*F64</f>
        <v>750</v>
      </c>
      <c r="H64" s="8"/>
    </row>
    <row r="65" spans="1:8" ht="15.75" thickBot="1">
      <c r="B65" s="139"/>
      <c r="C65" s="83" t="s">
        <v>122</v>
      </c>
      <c r="D65" s="84" t="s">
        <v>2</v>
      </c>
      <c r="E65" s="85">
        <v>0</v>
      </c>
      <c r="F65" s="86">
        <v>40</v>
      </c>
      <c r="G65" s="86">
        <f>E65*F65</f>
        <v>0</v>
      </c>
      <c r="H65" s="8"/>
    </row>
    <row r="66" spans="1:8">
      <c r="B66" s="69" t="s">
        <v>26</v>
      </c>
      <c r="C66" s="122" t="s">
        <v>25</v>
      </c>
      <c r="D66" s="46"/>
      <c r="E66" s="47"/>
      <c r="F66" s="48"/>
      <c r="G66" s="48" t="s">
        <v>23</v>
      </c>
      <c r="H66" s="8"/>
    </row>
    <row r="67" spans="1:8" ht="15.75" thickBot="1">
      <c r="B67" s="63"/>
      <c r="C67" s="126" t="s">
        <v>66</v>
      </c>
      <c r="D67" s="64" t="s">
        <v>2</v>
      </c>
      <c r="E67" s="28">
        <v>0</v>
      </c>
      <c r="F67" s="26">
        <v>250</v>
      </c>
      <c r="G67" s="26">
        <f>E67*F67</f>
        <v>0</v>
      </c>
      <c r="H67" s="8"/>
    </row>
    <row r="68" spans="1:8" ht="15.75" thickBot="1">
      <c r="B68" s="70"/>
      <c r="C68" s="127" t="s">
        <v>5</v>
      </c>
      <c r="D68" s="71"/>
      <c r="E68" s="72"/>
      <c r="F68" s="73"/>
      <c r="G68" s="73" t="s">
        <v>23</v>
      </c>
      <c r="H68" s="8"/>
    </row>
    <row r="69" spans="1:8">
      <c r="B69" s="69" t="s">
        <v>28</v>
      </c>
      <c r="C69" s="122" t="s">
        <v>27</v>
      </c>
      <c r="D69" s="46"/>
      <c r="E69" s="47"/>
      <c r="F69" s="48"/>
      <c r="G69" s="48"/>
      <c r="H69" s="8"/>
    </row>
    <row r="70" spans="1:8" ht="15.75" thickBot="1">
      <c r="A70" s="49"/>
      <c r="B70" s="63"/>
      <c r="C70" s="126" t="s">
        <v>67</v>
      </c>
      <c r="D70" s="74" t="s">
        <v>2</v>
      </c>
      <c r="E70" s="28">
        <v>0</v>
      </c>
      <c r="F70" s="26">
        <v>5</v>
      </c>
      <c r="G70" s="26">
        <f>E70*F70</f>
        <v>0</v>
      </c>
      <c r="H70" s="52"/>
    </row>
    <row r="71" spans="1:8">
      <c r="B71" s="69" t="s">
        <v>31</v>
      </c>
      <c r="C71" s="122" t="s">
        <v>29</v>
      </c>
      <c r="D71" s="46"/>
      <c r="E71" s="47"/>
      <c r="F71" s="48"/>
      <c r="G71" s="48" t="s">
        <v>23</v>
      </c>
      <c r="H71" s="8"/>
    </row>
    <row r="72" spans="1:8">
      <c r="A72" s="49"/>
      <c r="B72" s="23"/>
      <c r="C72" s="35" t="s">
        <v>68</v>
      </c>
      <c r="D72" s="68" t="s">
        <v>30</v>
      </c>
      <c r="E72" s="28">
        <v>0</v>
      </c>
      <c r="F72" s="29">
        <v>6000</v>
      </c>
      <c r="G72" s="29">
        <f t="shared" ref="G72:G77" si="4">E72*F72</f>
        <v>0</v>
      </c>
      <c r="H72" s="52"/>
    </row>
    <row r="73" spans="1:8">
      <c r="B73" s="63"/>
      <c r="C73" s="126" t="s">
        <v>69</v>
      </c>
      <c r="D73" s="68" t="s">
        <v>30</v>
      </c>
      <c r="E73" s="28">
        <v>0</v>
      </c>
      <c r="F73" s="29">
        <v>15000</v>
      </c>
      <c r="G73" s="29">
        <f t="shared" si="4"/>
        <v>0</v>
      </c>
      <c r="H73" s="8"/>
    </row>
    <row r="74" spans="1:8">
      <c r="B74" s="23"/>
      <c r="C74" s="35" t="s">
        <v>70</v>
      </c>
      <c r="D74" s="68" t="s">
        <v>30</v>
      </c>
      <c r="E74" s="28">
        <v>0</v>
      </c>
      <c r="F74" s="29">
        <v>25000</v>
      </c>
      <c r="G74" s="26">
        <f t="shared" si="4"/>
        <v>0</v>
      </c>
      <c r="H74" s="8"/>
    </row>
    <row r="75" spans="1:8">
      <c r="A75" s="49"/>
      <c r="B75" s="63"/>
      <c r="C75" s="35" t="s">
        <v>40</v>
      </c>
      <c r="D75" s="68" t="s">
        <v>30</v>
      </c>
      <c r="E75" s="28">
        <v>0</v>
      </c>
      <c r="F75" s="75">
        <v>4300</v>
      </c>
      <c r="G75" s="76">
        <f t="shared" si="4"/>
        <v>0</v>
      </c>
      <c r="H75" s="52"/>
    </row>
    <row r="76" spans="1:8">
      <c r="B76" s="23"/>
      <c r="C76" s="35" t="s">
        <v>71</v>
      </c>
      <c r="D76" s="68" t="s">
        <v>30</v>
      </c>
      <c r="E76" s="28">
        <v>0</v>
      </c>
      <c r="F76" s="75">
        <v>7100</v>
      </c>
      <c r="G76" s="77">
        <f t="shared" si="4"/>
        <v>0</v>
      </c>
      <c r="H76" s="8"/>
    </row>
    <row r="77" spans="1:8" ht="15.75" thickBot="1">
      <c r="B77" s="63"/>
      <c r="C77" s="35" t="s">
        <v>72</v>
      </c>
      <c r="D77" s="68" t="s">
        <v>30</v>
      </c>
      <c r="E77" s="28">
        <v>0</v>
      </c>
      <c r="F77" s="78">
        <v>10500</v>
      </c>
      <c r="G77" s="79">
        <f t="shared" si="4"/>
        <v>0</v>
      </c>
      <c r="H77" s="8"/>
    </row>
    <row r="78" spans="1:8">
      <c r="A78" s="49"/>
      <c r="B78" s="69" t="s">
        <v>33</v>
      </c>
      <c r="C78" s="122" t="s">
        <v>32</v>
      </c>
      <c r="D78" s="46"/>
      <c r="E78" s="47"/>
      <c r="F78" s="48"/>
      <c r="G78" s="48"/>
      <c r="H78" s="52"/>
    </row>
    <row r="79" spans="1:8">
      <c r="B79" s="80"/>
      <c r="C79" s="126" t="s">
        <v>73</v>
      </c>
      <c r="D79" s="64" t="s">
        <v>2</v>
      </c>
      <c r="E79" s="27">
        <v>0</v>
      </c>
      <c r="F79" s="26">
        <v>673</v>
      </c>
      <c r="G79" s="26">
        <f>E79*F79</f>
        <v>0</v>
      </c>
      <c r="H79" s="8"/>
    </row>
    <row r="80" spans="1:8" ht="15.75" thickBot="1">
      <c r="B80" s="81"/>
      <c r="C80" s="126" t="s">
        <v>74</v>
      </c>
      <c r="D80" s="64" t="s">
        <v>2</v>
      </c>
      <c r="E80" s="27">
        <v>0</v>
      </c>
      <c r="F80" s="26">
        <v>673</v>
      </c>
      <c r="G80" s="26">
        <f>E80*F80</f>
        <v>0</v>
      </c>
      <c r="H80" s="8"/>
    </row>
    <row r="81" spans="1:8">
      <c r="A81" s="49"/>
      <c r="B81" s="69" t="s">
        <v>37</v>
      </c>
      <c r="C81" s="122" t="s">
        <v>34</v>
      </c>
      <c r="D81" s="46"/>
      <c r="E81" s="47" t="s">
        <v>23</v>
      </c>
      <c r="F81" s="48"/>
      <c r="G81" s="48"/>
      <c r="H81" s="52"/>
    </row>
    <row r="82" spans="1:8">
      <c r="B82" s="80"/>
      <c r="C82" s="126" t="s">
        <v>75</v>
      </c>
      <c r="D82" s="64" t="s">
        <v>35</v>
      </c>
      <c r="E82" s="140">
        <v>4</v>
      </c>
      <c r="F82" s="26">
        <v>500</v>
      </c>
      <c r="G82" s="26">
        <f t="shared" ref="G82:G87" si="5">E82*F82</f>
        <v>2000</v>
      </c>
      <c r="H82" s="8"/>
    </row>
    <row r="83" spans="1:8">
      <c r="B83" s="80"/>
      <c r="C83" s="126" t="s">
        <v>76</v>
      </c>
      <c r="D83" s="64" t="s">
        <v>35</v>
      </c>
      <c r="E83" s="140">
        <v>4</v>
      </c>
      <c r="F83" s="26">
        <v>400</v>
      </c>
      <c r="G83" s="26">
        <f t="shared" si="5"/>
        <v>1600</v>
      </c>
      <c r="H83" s="8"/>
    </row>
    <row r="84" spans="1:8">
      <c r="B84" s="80"/>
      <c r="C84" s="126" t="s">
        <v>77</v>
      </c>
      <c r="D84" s="64" t="s">
        <v>35</v>
      </c>
      <c r="E84" s="140">
        <v>4</v>
      </c>
      <c r="F84" s="26">
        <v>400</v>
      </c>
      <c r="G84" s="26">
        <f t="shared" si="5"/>
        <v>1600</v>
      </c>
      <c r="H84" s="8"/>
    </row>
    <row r="85" spans="1:8" ht="15.75" thickBot="1">
      <c r="B85" s="82"/>
      <c r="C85" s="83" t="s">
        <v>78</v>
      </c>
      <c r="D85" s="84" t="s">
        <v>36</v>
      </c>
      <c r="E85" s="85">
        <v>30</v>
      </c>
      <c r="F85" s="86">
        <v>35</v>
      </c>
      <c r="G85" s="86">
        <f t="shared" si="5"/>
        <v>1050</v>
      </c>
      <c r="H85" s="8"/>
    </row>
    <row r="86" spans="1:8" ht="15.75" thickBot="1">
      <c r="B86" s="87" t="s">
        <v>39</v>
      </c>
      <c r="C86" s="128" t="s">
        <v>38</v>
      </c>
      <c r="D86" s="88" t="s">
        <v>30</v>
      </c>
      <c r="E86" s="89">
        <v>0</v>
      </c>
      <c r="F86" s="90">
        <v>15000</v>
      </c>
      <c r="G86" s="90">
        <f t="shared" si="5"/>
        <v>0</v>
      </c>
      <c r="H86" s="8"/>
    </row>
    <row r="87" spans="1:8" ht="15.75" thickBot="1">
      <c r="A87" s="49"/>
      <c r="B87" s="87" t="s">
        <v>81</v>
      </c>
      <c r="C87" s="128" t="s">
        <v>80</v>
      </c>
      <c r="D87" s="88" t="s">
        <v>30</v>
      </c>
      <c r="E87" s="89">
        <v>0</v>
      </c>
      <c r="F87" s="90">
        <v>4000</v>
      </c>
      <c r="G87" s="90">
        <f t="shared" si="5"/>
        <v>0</v>
      </c>
      <c r="H87" s="52" t="s">
        <v>123</v>
      </c>
    </row>
    <row r="88" spans="1:8" ht="15.75" thickBot="1">
      <c r="A88" s="49"/>
      <c r="B88" s="87" t="s">
        <v>81</v>
      </c>
      <c r="C88" s="128" t="s">
        <v>91</v>
      </c>
      <c r="D88" s="88" t="s">
        <v>30</v>
      </c>
      <c r="E88" s="141">
        <v>1</v>
      </c>
      <c r="F88" s="90">
        <v>2000</v>
      </c>
      <c r="G88" s="90">
        <f>E88*F88</f>
        <v>2000</v>
      </c>
      <c r="H88" s="52"/>
    </row>
    <row r="89" spans="1:8" ht="15.75" thickBot="1">
      <c r="A89" s="49"/>
      <c r="B89" s="87" t="s">
        <v>82</v>
      </c>
      <c r="C89" s="128" t="s">
        <v>92</v>
      </c>
      <c r="D89" s="88" t="s">
        <v>30</v>
      </c>
      <c r="E89" s="141">
        <v>0</v>
      </c>
      <c r="F89" s="90">
        <v>1000</v>
      </c>
      <c r="G89" s="90">
        <f>E89*F89</f>
        <v>0</v>
      </c>
      <c r="H89" s="52"/>
    </row>
    <row r="90" spans="1:8">
      <c r="B90" s="91"/>
      <c r="C90" s="129" t="s">
        <v>16</v>
      </c>
      <c r="D90" s="92"/>
      <c r="E90" s="93"/>
      <c r="F90" s="94"/>
      <c r="G90" s="134">
        <f>SUM(G10:G89)</f>
        <v>9000</v>
      </c>
      <c r="H90" s="8"/>
    </row>
    <row r="91" spans="1:8">
      <c r="B91" s="80"/>
      <c r="C91" s="130" t="s">
        <v>125</v>
      </c>
      <c r="D91" s="24"/>
      <c r="E91" s="95"/>
      <c r="F91" s="96"/>
      <c r="G91" s="97">
        <f>14%*G90</f>
        <v>1260.0000000000002</v>
      </c>
      <c r="H91" s="8"/>
    </row>
    <row r="92" spans="1:8" ht="15.75" thickBot="1">
      <c r="A92" s="98"/>
      <c r="B92" s="99"/>
      <c r="C92" s="131" t="s">
        <v>124</v>
      </c>
      <c r="D92" s="100"/>
      <c r="E92" s="101"/>
      <c r="F92" s="102"/>
      <c r="G92" s="103">
        <f>SUM(G90:G91)</f>
        <v>10260</v>
      </c>
      <c r="H92" s="104"/>
    </row>
    <row r="93" spans="1:8">
      <c r="A93" s="98"/>
      <c r="C93" s="132"/>
      <c r="D93" s="106"/>
      <c r="E93" s="107"/>
      <c r="G93" s="108"/>
      <c r="H93" s="105"/>
    </row>
  </sheetData>
  <mergeCells count="1">
    <mergeCell ref="E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3"/>
  <sheetViews>
    <sheetView workbookViewId="0">
      <selection activeCell="F85" sqref="F85"/>
    </sheetView>
  </sheetViews>
  <sheetFormatPr defaultRowHeight="15"/>
  <cols>
    <col min="1" max="1" width="0.85546875" style="1" customWidth="1"/>
    <col min="2" max="2" width="5.7109375" style="2" bestFit="1" customWidth="1"/>
    <col min="3" max="3" width="56.7109375" style="133" bestFit="1" customWidth="1"/>
    <col min="4" max="4" width="4.85546875" style="1" bestFit="1" customWidth="1"/>
    <col min="5" max="5" width="5.7109375" style="4" bestFit="1" customWidth="1"/>
    <col min="6" max="6" width="9" style="5" customWidth="1"/>
    <col min="7" max="7" width="13.28515625" style="6" customWidth="1"/>
    <col min="8" max="8" width="8.7109375" style="2" bestFit="1" customWidth="1"/>
  </cols>
  <sheetData>
    <row r="2" spans="1:8" ht="16.5" thickBot="1">
      <c r="C2" s="3"/>
    </row>
    <row r="3" spans="1:8" ht="15.75">
      <c r="B3" s="109"/>
      <c r="C3" s="110"/>
      <c r="D3" s="111"/>
      <c r="E3" s="112"/>
      <c r="F3" s="113"/>
      <c r="G3" s="114"/>
    </row>
    <row r="4" spans="1:8">
      <c r="B4" s="115"/>
      <c r="C4" s="158" t="s">
        <v>151</v>
      </c>
      <c r="D4" s="116"/>
      <c r="E4" s="117"/>
      <c r="F4" s="118"/>
      <c r="G4" s="119"/>
    </row>
    <row r="5" spans="1:8">
      <c r="B5" s="115"/>
      <c r="C5" s="158"/>
      <c r="D5" s="116"/>
      <c r="E5" s="117"/>
      <c r="F5" s="118"/>
      <c r="G5" s="119"/>
    </row>
    <row r="6" spans="1:8" ht="15.75" thickBot="1">
      <c r="B6" s="120"/>
      <c r="C6" s="9"/>
      <c r="D6" s="9"/>
      <c r="E6" s="10"/>
      <c r="F6" s="156" t="s">
        <v>128</v>
      </c>
      <c r="G6" s="165" t="s">
        <v>130</v>
      </c>
    </row>
    <row r="7" spans="1:8" ht="15.75" thickBot="1">
      <c r="B7" s="11"/>
      <c r="C7" s="12"/>
      <c r="D7" s="12" t="s">
        <v>95</v>
      </c>
      <c r="E7" s="169"/>
      <c r="F7" s="172"/>
      <c r="G7" s="160"/>
    </row>
    <row r="8" spans="1:8" ht="15.75" thickBot="1">
      <c r="A8" s="14"/>
      <c r="B8" s="15" t="s">
        <v>44</v>
      </c>
      <c r="C8" s="15" t="s">
        <v>41</v>
      </c>
      <c r="D8" s="15" t="s">
        <v>42</v>
      </c>
      <c r="E8" s="15" t="s">
        <v>43</v>
      </c>
      <c r="F8" s="16" t="s">
        <v>96</v>
      </c>
      <c r="G8" s="17" t="s">
        <v>97</v>
      </c>
      <c r="H8" s="18"/>
    </row>
    <row r="9" spans="1:8">
      <c r="B9" s="19" t="s">
        <v>0</v>
      </c>
      <c r="C9" s="121" t="s">
        <v>1</v>
      </c>
      <c r="D9" s="20"/>
      <c r="E9" s="20"/>
      <c r="F9" s="21"/>
      <c r="G9" s="22"/>
    </row>
    <row r="10" spans="1:8">
      <c r="B10" s="23"/>
      <c r="C10" s="35" t="s">
        <v>50</v>
      </c>
      <c r="D10" s="24" t="s">
        <v>30</v>
      </c>
      <c r="E10" s="25">
        <v>0</v>
      </c>
      <c r="F10" s="26">
        <v>1500</v>
      </c>
      <c r="G10" s="26">
        <f>E10*F10</f>
        <v>0</v>
      </c>
    </row>
    <row r="11" spans="1:8">
      <c r="B11" s="23"/>
      <c r="C11" s="35" t="s">
        <v>51</v>
      </c>
      <c r="D11" s="24" t="s">
        <v>30</v>
      </c>
      <c r="E11" s="27">
        <v>0</v>
      </c>
      <c r="F11" s="26">
        <v>12000</v>
      </c>
      <c r="G11" s="26">
        <f t="shared" ref="G11:G29" si="0">E11*F11</f>
        <v>0</v>
      </c>
    </row>
    <row r="12" spans="1:8">
      <c r="B12" s="23"/>
      <c r="C12" s="35" t="s">
        <v>52</v>
      </c>
      <c r="D12" s="24" t="s">
        <v>2</v>
      </c>
      <c r="E12" s="27">
        <v>0</v>
      </c>
      <c r="F12" s="26">
        <v>90</v>
      </c>
      <c r="G12" s="26">
        <f t="shared" si="0"/>
        <v>0</v>
      </c>
    </row>
    <row r="13" spans="1:8">
      <c r="B13" s="23"/>
      <c r="C13" s="35" t="s">
        <v>53</v>
      </c>
      <c r="D13" s="24" t="s">
        <v>2</v>
      </c>
      <c r="E13" s="27">
        <v>0</v>
      </c>
      <c r="F13" s="26">
        <v>180</v>
      </c>
      <c r="G13" s="26">
        <f t="shared" si="0"/>
        <v>0</v>
      </c>
    </row>
    <row r="14" spans="1:8">
      <c r="B14" s="23"/>
      <c r="C14" s="35" t="s">
        <v>54</v>
      </c>
      <c r="D14" s="24" t="s">
        <v>2</v>
      </c>
      <c r="E14" s="27">
        <v>0</v>
      </c>
      <c r="F14" s="26">
        <v>360</v>
      </c>
      <c r="G14" s="26">
        <f t="shared" si="0"/>
        <v>0</v>
      </c>
    </row>
    <row r="15" spans="1:8">
      <c r="B15" s="23"/>
      <c r="C15" s="35" t="s">
        <v>3</v>
      </c>
      <c r="D15" s="24" t="s">
        <v>2</v>
      </c>
      <c r="E15" s="27">
        <v>0</v>
      </c>
      <c r="F15" s="26">
        <v>54</v>
      </c>
      <c r="G15" s="26">
        <f t="shared" si="0"/>
        <v>0</v>
      </c>
    </row>
    <row r="16" spans="1:8">
      <c r="B16" s="23"/>
      <c r="C16" s="35" t="s">
        <v>4</v>
      </c>
      <c r="D16" s="24" t="s">
        <v>2</v>
      </c>
      <c r="E16" s="28">
        <v>0</v>
      </c>
      <c r="F16" s="29">
        <v>6.2</v>
      </c>
      <c r="G16" s="26">
        <f t="shared" si="0"/>
        <v>0</v>
      </c>
    </row>
    <row r="17" spans="2:7">
      <c r="B17" s="23"/>
      <c r="C17" s="35" t="s">
        <v>55</v>
      </c>
      <c r="D17" s="24" t="s">
        <v>30</v>
      </c>
      <c r="E17" s="30">
        <v>0</v>
      </c>
      <c r="F17" s="31">
        <v>1140</v>
      </c>
      <c r="G17" s="26">
        <f t="shared" si="0"/>
        <v>0</v>
      </c>
    </row>
    <row r="18" spans="2:7">
      <c r="B18" s="23"/>
      <c r="C18" s="35" t="s">
        <v>56</v>
      </c>
      <c r="D18" s="28" t="s">
        <v>30</v>
      </c>
      <c r="E18" s="28">
        <v>0</v>
      </c>
      <c r="F18" s="32">
        <v>1800</v>
      </c>
      <c r="G18" s="26">
        <f t="shared" si="0"/>
        <v>0</v>
      </c>
    </row>
    <row r="19" spans="2:7">
      <c r="B19" s="23"/>
      <c r="C19" s="35" t="s">
        <v>98</v>
      </c>
      <c r="D19" s="24" t="s">
        <v>30</v>
      </c>
      <c r="E19" s="28">
        <v>0</v>
      </c>
      <c r="F19" s="29">
        <v>8000</v>
      </c>
      <c r="G19" s="26">
        <f t="shared" si="0"/>
        <v>0</v>
      </c>
    </row>
    <row r="20" spans="2:7">
      <c r="B20" s="23"/>
      <c r="C20" s="35" t="s">
        <v>99</v>
      </c>
      <c r="D20" s="24" t="s">
        <v>30</v>
      </c>
      <c r="E20" s="28">
        <v>0</v>
      </c>
      <c r="F20" s="29">
        <v>12000</v>
      </c>
      <c r="G20" s="26">
        <f t="shared" si="0"/>
        <v>0</v>
      </c>
    </row>
    <row r="21" spans="2:7">
      <c r="B21" s="23"/>
      <c r="C21" s="35" t="s">
        <v>100</v>
      </c>
      <c r="D21" s="24" t="s">
        <v>30</v>
      </c>
      <c r="E21" s="28">
        <v>0</v>
      </c>
      <c r="F21" s="29">
        <v>16000</v>
      </c>
      <c r="G21" s="26">
        <f>E21*F21</f>
        <v>0</v>
      </c>
    </row>
    <row r="22" spans="2:7">
      <c r="B22" s="23"/>
      <c r="C22" s="35" t="s">
        <v>101</v>
      </c>
      <c r="D22" s="24" t="s">
        <v>30</v>
      </c>
      <c r="E22" s="28">
        <v>0</v>
      </c>
      <c r="F22" s="29">
        <v>3000</v>
      </c>
      <c r="G22" s="26">
        <f t="shared" si="0"/>
        <v>0</v>
      </c>
    </row>
    <row r="23" spans="2:7">
      <c r="B23" s="23"/>
      <c r="C23" s="35" t="s">
        <v>102</v>
      </c>
      <c r="D23" s="24" t="s">
        <v>103</v>
      </c>
      <c r="E23" s="28">
        <v>0</v>
      </c>
      <c r="F23" s="29">
        <v>25000</v>
      </c>
      <c r="G23" s="26">
        <f>E23*F23</f>
        <v>0</v>
      </c>
    </row>
    <row r="24" spans="2:7">
      <c r="B24" s="23"/>
      <c r="C24" s="35" t="s">
        <v>104</v>
      </c>
      <c r="D24" s="24" t="s">
        <v>30</v>
      </c>
      <c r="E24" s="28">
        <v>0</v>
      </c>
      <c r="F24" s="29">
        <v>405.3</v>
      </c>
      <c r="G24" s="26">
        <f t="shared" si="0"/>
        <v>0</v>
      </c>
    </row>
    <row r="25" spans="2:7">
      <c r="B25" s="23"/>
      <c r="C25" s="35" t="s">
        <v>105</v>
      </c>
      <c r="D25" s="24" t="s">
        <v>30</v>
      </c>
      <c r="E25" s="28">
        <v>0</v>
      </c>
      <c r="F25" s="29">
        <v>758.6</v>
      </c>
      <c r="G25" s="26">
        <f t="shared" si="0"/>
        <v>0</v>
      </c>
    </row>
    <row r="26" spans="2:7">
      <c r="B26" s="23"/>
      <c r="C26" s="35" t="s">
        <v>106</v>
      </c>
      <c r="D26" s="24" t="s">
        <v>30</v>
      </c>
      <c r="E26" s="28">
        <v>0</v>
      </c>
      <c r="F26" s="29">
        <v>798</v>
      </c>
      <c r="G26" s="26">
        <f t="shared" si="0"/>
        <v>0</v>
      </c>
    </row>
    <row r="27" spans="2:7">
      <c r="B27" s="23"/>
      <c r="C27" s="35" t="s">
        <v>107</v>
      </c>
      <c r="D27" s="24" t="s">
        <v>108</v>
      </c>
      <c r="E27" s="28">
        <v>0</v>
      </c>
      <c r="F27" s="29">
        <v>400.7</v>
      </c>
      <c r="G27" s="26">
        <f t="shared" si="0"/>
        <v>0</v>
      </c>
    </row>
    <row r="28" spans="2:7">
      <c r="B28" s="23"/>
      <c r="C28" s="35" t="s">
        <v>109</v>
      </c>
      <c r="D28" s="24" t="s">
        <v>30</v>
      </c>
      <c r="E28" s="28">
        <v>0</v>
      </c>
      <c r="F28" s="29">
        <v>3300</v>
      </c>
      <c r="G28" s="26">
        <f t="shared" si="0"/>
        <v>0</v>
      </c>
    </row>
    <row r="29" spans="2:7" ht="15.75" thickBot="1">
      <c r="B29" s="34"/>
      <c r="C29" s="35" t="s">
        <v>110</v>
      </c>
      <c r="D29" s="36" t="s">
        <v>108</v>
      </c>
      <c r="E29" s="28">
        <v>0</v>
      </c>
      <c r="F29" s="37">
        <v>5500</v>
      </c>
      <c r="G29" s="38">
        <f t="shared" si="0"/>
        <v>0</v>
      </c>
    </row>
    <row r="30" spans="2:7">
      <c r="B30" s="19" t="s">
        <v>6</v>
      </c>
      <c r="C30" s="39" t="s">
        <v>7</v>
      </c>
      <c r="D30" s="40"/>
      <c r="E30" s="41"/>
      <c r="F30" s="42"/>
      <c r="G30" s="42"/>
    </row>
    <row r="31" spans="2:7">
      <c r="B31" s="23"/>
      <c r="C31" s="35" t="s">
        <v>49</v>
      </c>
      <c r="D31" s="24" t="s">
        <v>10</v>
      </c>
      <c r="E31" s="140">
        <v>0</v>
      </c>
      <c r="F31" s="43">
        <v>6500</v>
      </c>
      <c r="G31" s="43">
        <f t="shared" ref="G31:G36" si="1">E31*F31</f>
        <v>0</v>
      </c>
    </row>
    <row r="32" spans="2:7">
      <c r="B32" s="23"/>
      <c r="C32" s="35" t="s">
        <v>48</v>
      </c>
      <c r="D32" s="44" t="s">
        <v>8</v>
      </c>
      <c r="E32" s="140">
        <v>0</v>
      </c>
      <c r="F32" s="29">
        <v>5800</v>
      </c>
      <c r="G32" s="43">
        <f t="shared" si="1"/>
        <v>0</v>
      </c>
    </row>
    <row r="33" spans="1:8">
      <c r="B33" s="23"/>
      <c r="C33" s="35" t="s">
        <v>47</v>
      </c>
      <c r="D33" s="44" t="s">
        <v>2</v>
      </c>
      <c r="E33" s="28">
        <v>0</v>
      </c>
      <c r="F33" s="29">
        <v>70</v>
      </c>
      <c r="G33" s="43">
        <f t="shared" si="1"/>
        <v>0</v>
      </c>
    </row>
    <row r="34" spans="1:8">
      <c r="B34" s="23"/>
      <c r="C34" s="35" t="s">
        <v>9</v>
      </c>
      <c r="D34" s="44" t="s">
        <v>2</v>
      </c>
      <c r="E34" s="28">
        <v>0</v>
      </c>
      <c r="F34" s="29">
        <v>17.5</v>
      </c>
      <c r="G34" s="43">
        <f t="shared" si="1"/>
        <v>0</v>
      </c>
    </row>
    <row r="35" spans="1:8">
      <c r="B35" s="23"/>
      <c r="C35" s="35" t="s">
        <v>45</v>
      </c>
      <c r="D35" s="24" t="s">
        <v>8</v>
      </c>
      <c r="E35" s="140">
        <v>0</v>
      </c>
      <c r="F35" s="29">
        <v>5500</v>
      </c>
      <c r="G35" s="43">
        <f t="shared" si="1"/>
        <v>0</v>
      </c>
    </row>
    <row r="36" spans="1:8">
      <c r="B36" s="23"/>
      <c r="C36" s="35" t="s">
        <v>46</v>
      </c>
      <c r="D36" s="24" t="s">
        <v>10</v>
      </c>
      <c r="E36" s="140">
        <f>[2]BREAKDOWN!E8</f>
        <v>0</v>
      </c>
      <c r="F36" s="29">
        <v>1000</v>
      </c>
      <c r="G36" s="43">
        <f t="shared" si="1"/>
        <v>0</v>
      </c>
    </row>
    <row r="37" spans="1:8" ht="15.75" thickBot="1">
      <c r="B37" s="23"/>
      <c r="C37" s="35" t="s">
        <v>11</v>
      </c>
      <c r="D37" s="24" t="s">
        <v>10</v>
      </c>
      <c r="E37" s="28">
        <v>0</v>
      </c>
      <c r="F37" s="29">
        <v>1500</v>
      </c>
      <c r="G37" s="43">
        <f>E37*F37</f>
        <v>0</v>
      </c>
    </row>
    <row r="38" spans="1:8">
      <c r="B38" s="19" t="s">
        <v>12</v>
      </c>
      <c r="C38" s="39" t="s">
        <v>111</v>
      </c>
      <c r="D38" s="40"/>
      <c r="E38" s="41"/>
      <c r="F38" s="42"/>
      <c r="G38" s="42"/>
    </row>
    <row r="39" spans="1:8">
      <c r="B39" s="23"/>
      <c r="C39" s="35" t="s">
        <v>112</v>
      </c>
      <c r="D39" s="44" t="s">
        <v>30</v>
      </c>
      <c r="E39" s="28">
        <v>0</v>
      </c>
      <c r="F39" s="29">
        <v>3000</v>
      </c>
      <c r="G39" s="43">
        <f t="shared" ref="G39:G44" si="2">E39*F39</f>
        <v>0</v>
      </c>
    </row>
    <row r="40" spans="1:8">
      <c r="B40" s="23"/>
      <c r="C40" s="35" t="s">
        <v>113</v>
      </c>
      <c r="D40" s="44" t="s">
        <v>30</v>
      </c>
      <c r="E40" s="28">
        <v>0</v>
      </c>
      <c r="F40" s="29">
        <v>3500</v>
      </c>
      <c r="G40" s="43">
        <f t="shared" si="2"/>
        <v>0</v>
      </c>
    </row>
    <row r="41" spans="1:8">
      <c r="B41" s="23"/>
      <c r="C41" s="35" t="s">
        <v>114</v>
      </c>
      <c r="D41" s="44" t="s">
        <v>108</v>
      </c>
      <c r="E41" s="28">
        <v>0</v>
      </c>
      <c r="F41" s="29">
        <v>3000</v>
      </c>
      <c r="G41" s="43">
        <f t="shared" si="2"/>
        <v>0</v>
      </c>
    </row>
    <row r="42" spans="1:8">
      <c r="B42" s="23"/>
      <c r="C42" s="35" t="s">
        <v>115</v>
      </c>
      <c r="D42" s="44" t="s">
        <v>30</v>
      </c>
      <c r="E42" s="28">
        <v>0</v>
      </c>
      <c r="F42" s="29">
        <v>1250</v>
      </c>
      <c r="G42" s="43">
        <f t="shared" si="2"/>
        <v>0</v>
      </c>
    </row>
    <row r="43" spans="1:8">
      <c r="B43" s="23"/>
      <c r="C43" s="35" t="s">
        <v>116</v>
      </c>
      <c r="D43" s="44" t="s">
        <v>30</v>
      </c>
      <c r="E43" s="28">
        <v>0</v>
      </c>
      <c r="F43" s="29">
        <v>2000</v>
      </c>
      <c r="G43" s="43">
        <f t="shared" si="2"/>
        <v>0</v>
      </c>
    </row>
    <row r="44" spans="1:8" ht="15.75" thickBot="1">
      <c r="B44" s="23"/>
      <c r="C44" s="35" t="s">
        <v>117</v>
      </c>
      <c r="D44" s="44" t="s">
        <v>30</v>
      </c>
      <c r="E44" s="28">
        <v>0</v>
      </c>
      <c r="F44" s="29">
        <v>1000</v>
      </c>
      <c r="G44" s="43">
        <f t="shared" si="2"/>
        <v>0</v>
      </c>
    </row>
    <row r="45" spans="1:8">
      <c r="B45" s="45" t="s">
        <v>14</v>
      </c>
      <c r="C45" s="122" t="s">
        <v>13</v>
      </c>
      <c r="D45" s="46"/>
      <c r="E45" s="47"/>
      <c r="F45" s="48"/>
      <c r="G45" s="48"/>
    </row>
    <row r="46" spans="1:8">
      <c r="B46" s="23"/>
      <c r="C46" s="35" t="s">
        <v>57</v>
      </c>
      <c r="D46" s="24" t="s">
        <v>2</v>
      </c>
      <c r="E46" s="28">
        <v>0</v>
      </c>
      <c r="F46" s="29">
        <v>200</v>
      </c>
      <c r="G46" s="29">
        <f t="shared" ref="G46:G54" si="3">E46*F46</f>
        <v>0</v>
      </c>
    </row>
    <row r="47" spans="1:8">
      <c r="A47" s="49"/>
      <c r="B47" s="23"/>
      <c r="C47" s="35" t="s">
        <v>118</v>
      </c>
      <c r="D47" s="24" t="s">
        <v>2</v>
      </c>
      <c r="E47" s="28">
        <v>0</v>
      </c>
      <c r="F47" s="50">
        <v>250</v>
      </c>
      <c r="G47" s="51">
        <f t="shared" si="3"/>
        <v>0</v>
      </c>
      <c r="H47" s="53"/>
    </row>
    <row r="48" spans="1:8">
      <c r="B48" s="23"/>
      <c r="C48" s="35" t="s">
        <v>119</v>
      </c>
      <c r="D48" s="24" t="s">
        <v>2</v>
      </c>
      <c r="E48" s="28">
        <v>0</v>
      </c>
      <c r="F48" s="50">
        <v>645</v>
      </c>
      <c r="G48" s="51">
        <f t="shared" si="3"/>
        <v>0</v>
      </c>
    </row>
    <row r="49" spans="2:7">
      <c r="B49" s="23"/>
      <c r="C49" s="35" t="s">
        <v>79</v>
      </c>
      <c r="D49" s="24" t="s">
        <v>2</v>
      </c>
      <c r="E49" s="28">
        <v>0</v>
      </c>
      <c r="F49" s="50">
        <v>845</v>
      </c>
      <c r="G49" s="51">
        <f t="shared" si="3"/>
        <v>0</v>
      </c>
    </row>
    <row r="50" spans="2:7">
      <c r="B50" s="23"/>
      <c r="C50" s="35" t="s">
        <v>58</v>
      </c>
      <c r="D50" s="24" t="s">
        <v>2</v>
      </c>
      <c r="E50" s="54">
        <v>0</v>
      </c>
      <c r="F50" s="50">
        <v>890</v>
      </c>
      <c r="G50" s="51">
        <f t="shared" si="3"/>
        <v>0</v>
      </c>
    </row>
    <row r="51" spans="2:7">
      <c r="B51" s="23"/>
      <c r="C51" s="35" t="s">
        <v>59</v>
      </c>
      <c r="D51" s="24" t="s">
        <v>2</v>
      </c>
      <c r="E51" s="28">
        <v>0</v>
      </c>
      <c r="F51" s="29">
        <v>1020</v>
      </c>
      <c r="G51" s="29">
        <f t="shared" si="3"/>
        <v>0</v>
      </c>
    </row>
    <row r="52" spans="2:7">
      <c r="B52" s="23"/>
      <c r="C52" s="35" t="s">
        <v>120</v>
      </c>
      <c r="D52" s="24" t="s">
        <v>2</v>
      </c>
      <c r="E52" s="28">
        <v>0</v>
      </c>
      <c r="F52" s="29">
        <v>515</v>
      </c>
      <c r="G52" s="29">
        <f t="shared" si="3"/>
        <v>0</v>
      </c>
    </row>
    <row r="53" spans="2:7">
      <c r="B53" s="23"/>
      <c r="C53" s="35" t="s">
        <v>60</v>
      </c>
      <c r="D53" s="24" t="s">
        <v>2</v>
      </c>
      <c r="E53" s="28">
        <v>0</v>
      </c>
      <c r="F53" s="29">
        <v>3000</v>
      </c>
      <c r="G53" s="29">
        <f t="shared" si="3"/>
        <v>0</v>
      </c>
    </row>
    <row r="54" spans="2:7">
      <c r="B54" s="55"/>
      <c r="C54" s="123" t="s">
        <v>121</v>
      </c>
      <c r="D54" s="56" t="s">
        <v>2</v>
      </c>
      <c r="E54" s="57">
        <v>0</v>
      </c>
      <c r="F54" s="58">
        <v>13000</v>
      </c>
      <c r="G54" s="58">
        <f t="shared" si="3"/>
        <v>0</v>
      </c>
    </row>
    <row r="55" spans="2:7">
      <c r="B55" s="45" t="s">
        <v>17</v>
      </c>
      <c r="C55" s="59" t="s">
        <v>15</v>
      </c>
      <c r="D55" s="60"/>
      <c r="E55" s="61"/>
      <c r="F55" s="62"/>
      <c r="G55" s="62"/>
    </row>
    <row r="56" spans="2:7">
      <c r="B56" s="63"/>
      <c r="C56" s="124" t="s">
        <v>61</v>
      </c>
      <c r="D56" s="64" t="s">
        <v>2</v>
      </c>
      <c r="E56" s="65">
        <v>0</v>
      </c>
      <c r="F56" s="26">
        <v>6</v>
      </c>
      <c r="G56" s="26">
        <f>E56*F56</f>
        <v>0</v>
      </c>
    </row>
    <row r="57" spans="2:7">
      <c r="B57" s="63"/>
      <c r="C57" s="124" t="s">
        <v>62</v>
      </c>
      <c r="D57" s="64" t="s">
        <v>2</v>
      </c>
      <c r="E57" s="65">
        <v>0</v>
      </c>
      <c r="F57" s="26">
        <v>8</v>
      </c>
      <c r="G57" s="26">
        <f>E57*F57</f>
        <v>0</v>
      </c>
    </row>
    <row r="58" spans="2:7">
      <c r="B58" s="63"/>
      <c r="C58" s="124" t="s">
        <v>63</v>
      </c>
      <c r="D58" s="64" t="s">
        <v>2</v>
      </c>
      <c r="E58" s="65">
        <v>0</v>
      </c>
      <c r="F58" s="26">
        <v>11</v>
      </c>
      <c r="G58" s="26">
        <f>E58*F58</f>
        <v>0</v>
      </c>
    </row>
    <row r="59" spans="2:7">
      <c r="B59" s="45" t="s">
        <v>20</v>
      </c>
      <c r="C59" s="125" t="s">
        <v>18</v>
      </c>
      <c r="D59" s="60"/>
      <c r="E59" s="66"/>
      <c r="F59" s="67"/>
      <c r="G59" s="67"/>
    </row>
    <row r="60" spans="2:7">
      <c r="B60" s="63"/>
      <c r="C60" s="124" t="s">
        <v>64</v>
      </c>
      <c r="D60" s="68" t="s">
        <v>2</v>
      </c>
      <c r="E60" s="28">
        <v>0</v>
      </c>
      <c r="F60" s="26">
        <v>737</v>
      </c>
      <c r="G60" s="26">
        <f>E60*F60</f>
        <v>0</v>
      </c>
    </row>
    <row r="61" spans="2:7">
      <c r="B61" s="63"/>
      <c r="C61" s="124" t="s">
        <v>65</v>
      </c>
      <c r="D61" s="68" t="s">
        <v>2</v>
      </c>
      <c r="E61" s="28">
        <v>0</v>
      </c>
      <c r="F61" s="26">
        <v>1795</v>
      </c>
      <c r="G61" s="26">
        <f>E61*F61</f>
        <v>0</v>
      </c>
    </row>
    <row r="62" spans="2:7" ht="15.75" thickBot="1">
      <c r="B62" s="63"/>
      <c r="C62" s="124" t="s">
        <v>19</v>
      </c>
      <c r="D62" s="64" t="s">
        <v>30</v>
      </c>
      <c r="E62" s="27">
        <v>0</v>
      </c>
      <c r="F62" s="26">
        <v>1794</v>
      </c>
      <c r="G62" s="26">
        <f>E62*F62</f>
        <v>0</v>
      </c>
    </row>
    <row r="63" spans="2:7">
      <c r="B63" s="69" t="s">
        <v>24</v>
      </c>
      <c r="C63" s="135" t="s">
        <v>21</v>
      </c>
      <c r="D63" s="136"/>
      <c r="E63" s="137"/>
      <c r="F63" s="138"/>
      <c r="G63" s="138"/>
    </row>
    <row r="64" spans="2:7">
      <c r="B64" s="63"/>
      <c r="C64" s="126" t="s">
        <v>22</v>
      </c>
      <c r="D64" s="64" t="s">
        <v>2</v>
      </c>
      <c r="E64" s="28">
        <v>0</v>
      </c>
      <c r="F64" s="26">
        <v>25</v>
      </c>
      <c r="G64" s="26">
        <f>E64*F64</f>
        <v>0</v>
      </c>
    </row>
    <row r="65" spans="1:8" ht="15.75" thickBot="1">
      <c r="B65" s="139"/>
      <c r="C65" s="83" t="s">
        <v>122</v>
      </c>
      <c r="D65" s="84" t="s">
        <v>2</v>
      </c>
      <c r="E65" s="85">
        <v>0</v>
      </c>
      <c r="F65" s="86">
        <v>40</v>
      </c>
      <c r="G65" s="86">
        <f>E65*F65</f>
        <v>0</v>
      </c>
    </row>
    <row r="66" spans="1:8">
      <c r="B66" s="69" t="s">
        <v>26</v>
      </c>
      <c r="C66" s="122" t="s">
        <v>25</v>
      </c>
      <c r="D66" s="46"/>
      <c r="E66" s="47"/>
      <c r="F66" s="48"/>
      <c r="G66" s="48" t="s">
        <v>23</v>
      </c>
    </row>
    <row r="67" spans="1:8" ht="15.75" thickBot="1">
      <c r="B67" s="63"/>
      <c r="C67" s="126" t="s">
        <v>66</v>
      </c>
      <c r="D67" s="64" t="s">
        <v>2</v>
      </c>
      <c r="E67" s="28">
        <v>0</v>
      </c>
      <c r="F67" s="26">
        <v>250</v>
      </c>
      <c r="G67" s="26">
        <f>E67*F67</f>
        <v>0</v>
      </c>
    </row>
    <row r="68" spans="1:8" ht="15.75" thickBot="1">
      <c r="B68" s="70"/>
      <c r="C68" s="127" t="s">
        <v>5</v>
      </c>
      <c r="D68" s="71"/>
      <c r="E68" s="72"/>
      <c r="F68" s="73"/>
      <c r="G68" s="73" t="s">
        <v>23</v>
      </c>
    </row>
    <row r="69" spans="1:8">
      <c r="B69" s="69" t="s">
        <v>28</v>
      </c>
      <c r="C69" s="122" t="s">
        <v>27</v>
      </c>
      <c r="D69" s="46"/>
      <c r="E69" s="47"/>
      <c r="F69" s="48"/>
      <c r="G69" s="48"/>
    </row>
    <row r="70" spans="1:8" ht="15.75" thickBot="1">
      <c r="A70" s="49"/>
      <c r="B70" s="63"/>
      <c r="C70" s="126" t="s">
        <v>67</v>
      </c>
      <c r="D70" s="74" t="s">
        <v>2</v>
      </c>
      <c r="E70" s="28">
        <v>0</v>
      </c>
      <c r="F70" s="26">
        <v>5</v>
      </c>
      <c r="G70" s="26">
        <f>E70*F70</f>
        <v>0</v>
      </c>
      <c r="H70" s="53"/>
    </row>
    <row r="71" spans="1:8">
      <c r="B71" s="69" t="s">
        <v>31</v>
      </c>
      <c r="C71" s="122" t="s">
        <v>29</v>
      </c>
      <c r="D71" s="46"/>
      <c r="E71" s="47"/>
      <c r="F71" s="48"/>
      <c r="G71" s="48" t="s">
        <v>23</v>
      </c>
    </row>
    <row r="72" spans="1:8">
      <c r="A72" s="49"/>
      <c r="B72" s="23"/>
      <c r="C72" s="35" t="s">
        <v>68</v>
      </c>
      <c r="D72" s="68" t="s">
        <v>30</v>
      </c>
      <c r="E72" s="28">
        <v>0</v>
      </c>
      <c r="F72" s="29">
        <v>6000</v>
      </c>
      <c r="G72" s="29">
        <f t="shared" ref="G72:G77" si="4">E72*F72</f>
        <v>0</v>
      </c>
      <c r="H72" s="53"/>
    </row>
    <row r="73" spans="1:8">
      <c r="B73" s="63"/>
      <c r="C73" s="126" t="s">
        <v>69</v>
      </c>
      <c r="D73" s="68" t="s">
        <v>30</v>
      </c>
      <c r="E73" s="28">
        <v>0</v>
      </c>
      <c r="F73" s="29">
        <v>15000</v>
      </c>
      <c r="G73" s="29">
        <f t="shared" si="4"/>
        <v>0</v>
      </c>
    </row>
    <row r="74" spans="1:8">
      <c r="B74" s="23"/>
      <c r="C74" s="35" t="s">
        <v>70</v>
      </c>
      <c r="D74" s="68" t="s">
        <v>30</v>
      </c>
      <c r="E74" s="28">
        <v>0</v>
      </c>
      <c r="F74" s="29">
        <v>25000</v>
      </c>
      <c r="G74" s="26">
        <f t="shared" si="4"/>
        <v>0</v>
      </c>
    </row>
    <row r="75" spans="1:8">
      <c r="A75" s="49"/>
      <c r="B75" s="63"/>
      <c r="C75" s="35" t="s">
        <v>40</v>
      </c>
      <c r="D75" s="68" t="s">
        <v>30</v>
      </c>
      <c r="E75" s="28">
        <v>0</v>
      </c>
      <c r="F75" s="75">
        <v>4300</v>
      </c>
      <c r="G75" s="76">
        <f t="shared" si="4"/>
        <v>0</v>
      </c>
      <c r="H75" s="53"/>
    </row>
    <row r="76" spans="1:8">
      <c r="B76" s="23"/>
      <c r="C76" s="35" t="s">
        <v>71</v>
      </c>
      <c r="D76" s="68" t="s">
        <v>30</v>
      </c>
      <c r="E76" s="28">
        <v>0</v>
      </c>
      <c r="F76" s="75">
        <v>7100</v>
      </c>
      <c r="G76" s="77">
        <f t="shared" si="4"/>
        <v>0</v>
      </c>
    </row>
    <row r="77" spans="1:8" ht="15.75" thickBot="1">
      <c r="B77" s="63"/>
      <c r="C77" s="35" t="s">
        <v>72</v>
      </c>
      <c r="D77" s="68" t="s">
        <v>30</v>
      </c>
      <c r="E77" s="28">
        <v>0</v>
      </c>
      <c r="F77" s="78">
        <v>10500</v>
      </c>
      <c r="G77" s="79">
        <f t="shared" si="4"/>
        <v>0</v>
      </c>
    </row>
    <row r="78" spans="1:8">
      <c r="A78" s="49"/>
      <c r="B78" s="69" t="s">
        <v>33</v>
      </c>
      <c r="C78" s="122" t="s">
        <v>32</v>
      </c>
      <c r="D78" s="46"/>
      <c r="E78" s="47"/>
      <c r="F78" s="48"/>
      <c r="G78" s="48"/>
      <c r="H78" s="53"/>
    </row>
    <row r="79" spans="1:8">
      <c r="B79" s="80"/>
      <c r="C79" s="126" t="s">
        <v>73</v>
      </c>
      <c r="D79" s="64" t="s">
        <v>2</v>
      </c>
      <c r="E79" s="27">
        <v>0</v>
      </c>
      <c r="F79" s="26">
        <v>673</v>
      </c>
      <c r="G79" s="26">
        <f>E79*F79</f>
        <v>0</v>
      </c>
    </row>
    <row r="80" spans="1:8" ht="15.75" thickBot="1">
      <c r="B80" s="81"/>
      <c r="C80" s="126" t="s">
        <v>74</v>
      </c>
      <c r="D80" s="64" t="s">
        <v>2</v>
      </c>
      <c r="E80" s="27">
        <v>0</v>
      </c>
      <c r="F80" s="26">
        <v>673</v>
      </c>
      <c r="G80" s="26">
        <f>E80*F80</f>
        <v>0</v>
      </c>
    </row>
    <row r="81" spans="1:8">
      <c r="A81" s="49"/>
      <c r="B81" s="69" t="s">
        <v>37</v>
      </c>
      <c r="C81" s="122" t="s">
        <v>34</v>
      </c>
      <c r="D81" s="46"/>
      <c r="E81" s="47" t="s">
        <v>23</v>
      </c>
      <c r="F81" s="48"/>
      <c r="G81" s="48"/>
      <c r="H81" s="53"/>
    </row>
    <row r="82" spans="1:8">
      <c r="B82" s="80"/>
      <c r="C82" s="126" t="s">
        <v>75</v>
      </c>
      <c r="D82" s="64" t="s">
        <v>35</v>
      </c>
      <c r="E82" s="140">
        <v>10</v>
      </c>
      <c r="F82" s="26">
        <v>500</v>
      </c>
      <c r="G82" s="26">
        <f t="shared" ref="G82:G87" si="5">E82*F82</f>
        <v>5000</v>
      </c>
    </row>
    <row r="83" spans="1:8">
      <c r="B83" s="80"/>
      <c r="C83" s="126" t="s">
        <v>76</v>
      </c>
      <c r="D83" s="64" t="s">
        <v>35</v>
      </c>
      <c r="E83" s="140">
        <f>E82</f>
        <v>10</v>
      </c>
      <c r="F83" s="26">
        <v>400</v>
      </c>
      <c r="G83" s="26">
        <f t="shared" si="5"/>
        <v>4000</v>
      </c>
    </row>
    <row r="84" spans="1:8">
      <c r="B84" s="80"/>
      <c r="C84" s="126" t="s">
        <v>77</v>
      </c>
      <c r="D84" s="64" t="s">
        <v>35</v>
      </c>
      <c r="E84" s="140">
        <f>E83</f>
        <v>10</v>
      </c>
      <c r="F84" s="26">
        <v>400</v>
      </c>
      <c r="G84" s="26">
        <f t="shared" si="5"/>
        <v>4000</v>
      </c>
    </row>
    <row r="85" spans="1:8" ht="15.75" thickBot="1">
      <c r="B85" s="82"/>
      <c r="C85" s="83" t="s">
        <v>78</v>
      </c>
      <c r="D85" s="84" t="s">
        <v>36</v>
      </c>
      <c r="E85" s="85">
        <f>28*2</f>
        <v>56</v>
      </c>
      <c r="F85" s="86">
        <v>35</v>
      </c>
      <c r="G85" s="86">
        <f t="shared" si="5"/>
        <v>1960</v>
      </c>
    </row>
    <row r="86" spans="1:8" ht="15.75" thickBot="1">
      <c r="B86" s="87" t="s">
        <v>39</v>
      </c>
      <c r="C86" s="128" t="s">
        <v>38</v>
      </c>
      <c r="D86" s="88" t="s">
        <v>30</v>
      </c>
      <c r="E86" s="89">
        <v>0</v>
      </c>
      <c r="F86" s="90">
        <v>15000</v>
      </c>
      <c r="G86" s="90">
        <f t="shared" si="5"/>
        <v>0</v>
      </c>
    </row>
    <row r="87" spans="1:8" ht="15.75" thickBot="1">
      <c r="A87" s="49"/>
      <c r="B87" s="87" t="s">
        <v>81</v>
      </c>
      <c r="C87" s="128" t="s">
        <v>80</v>
      </c>
      <c r="D87" s="88" t="s">
        <v>30</v>
      </c>
      <c r="E87" s="89">
        <v>0</v>
      </c>
      <c r="F87" s="90">
        <v>4000</v>
      </c>
      <c r="G87" s="90">
        <f t="shared" si="5"/>
        <v>0</v>
      </c>
      <c r="H87" s="53"/>
    </row>
    <row r="88" spans="1:8" ht="15.75" thickBot="1">
      <c r="A88" s="49"/>
      <c r="B88" s="87" t="s">
        <v>81</v>
      </c>
      <c r="C88" s="128" t="s">
        <v>91</v>
      </c>
      <c r="D88" s="88" t="s">
        <v>30</v>
      </c>
      <c r="E88" s="141">
        <v>0</v>
      </c>
      <c r="F88" s="90">
        <v>2000</v>
      </c>
      <c r="G88" s="90">
        <f>E88*F88</f>
        <v>0</v>
      </c>
      <c r="H88" s="53"/>
    </row>
    <row r="89" spans="1:8" ht="15.75" thickBot="1">
      <c r="A89" s="49"/>
      <c r="B89" s="87" t="s">
        <v>82</v>
      </c>
      <c r="C89" s="128" t="s">
        <v>92</v>
      </c>
      <c r="D89" s="88" t="s">
        <v>30</v>
      </c>
      <c r="E89" s="141">
        <v>1</v>
      </c>
      <c r="F89" s="90">
        <v>1000</v>
      </c>
      <c r="G89" s="90">
        <f>E89*F89</f>
        <v>1000</v>
      </c>
      <c r="H89" s="53"/>
    </row>
    <row r="90" spans="1:8">
      <c r="B90" s="91"/>
      <c r="C90" s="129" t="s">
        <v>16</v>
      </c>
      <c r="D90" s="92"/>
      <c r="E90" s="93"/>
      <c r="F90" s="94"/>
      <c r="G90" s="134">
        <f>SUM(G10:G89)</f>
        <v>15960</v>
      </c>
      <c r="H90" s="159"/>
    </row>
    <row r="91" spans="1:8">
      <c r="B91" s="80"/>
      <c r="C91" s="130" t="s">
        <v>125</v>
      </c>
      <c r="D91" s="24"/>
      <c r="E91" s="95"/>
      <c r="F91" s="96"/>
      <c r="G91" s="97">
        <f>14%*G90</f>
        <v>2234.4</v>
      </c>
    </row>
    <row r="92" spans="1:8" ht="15.75" thickBot="1">
      <c r="A92" s="98"/>
      <c r="B92" s="99"/>
      <c r="C92" s="131" t="s">
        <v>124</v>
      </c>
      <c r="D92" s="100"/>
      <c r="E92" s="101"/>
      <c r="F92" s="102"/>
      <c r="G92" s="103">
        <f>SUM(G90:G91)</f>
        <v>18194.400000000001</v>
      </c>
      <c r="H92" s="105"/>
    </row>
    <row r="93" spans="1:8">
      <c r="A93" s="98"/>
      <c r="C93" s="132"/>
      <c r="D93" s="106"/>
      <c r="E93" s="107"/>
      <c r="G93" s="108"/>
      <c r="H93" s="105"/>
    </row>
  </sheetData>
  <mergeCells count="1">
    <mergeCell ref="E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2"/>
  <sheetViews>
    <sheetView workbookViewId="0">
      <selection activeCell="A70" sqref="A1:XFD1048576"/>
    </sheetView>
  </sheetViews>
  <sheetFormatPr defaultRowHeight="15"/>
  <cols>
    <col min="1" max="1" width="0.85546875" style="1" customWidth="1"/>
    <col min="2" max="2" width="5.7109375" style="2" bestFit="1" customWidth="1"/>
    <col min="3" max="3" width="56.7109375" style="133" bestFit="1" customWidth="1"/>
    <col min="4" max="4" width="4.85546875" style="1" bestFit="1" customWidth="1"/>
    <col min="5" max="5" width="5.7109375" style="4" bestFit="1" customWidth="1"/>
    <col min="6" max="6" width="9" style="5" customWidth="1"/>
    <col min="7" max="7" width="13.28515625" style="6" customWidth="1"/>
  </cols>
  <sheetData>
    <row r="2" spans="1:7" ht="16.5" thickBot="1">
      <c r="C2" s="3"/>
    </row>
    <row r="3" spans="1:7" ht="15.75">
      <c r="B3" s="109"/>
      <c r="C3" s="110"/>
      <c r="D3" s="111"/>
      <c r="E3" s="112"/>
      <c r="F3" s="113"/>
      <c r="G3" s="114"/>
    </row>
    <row r="4" spans="1:7">
      <c r="B4" s="115"/>
      <c r="C4" s="158" t="s">
        <v>131</v>
      </c>
      <c r="D4" s="116"/>
      <c r="E4" s="117"/>
      <c r="F4" s="118"/>
      <c r="G4" s="119"/>
    </row>
    <row r="5" spans="1:7" ht="15.75" thickBot="1">
      <c r="B5" s="120"/>
      <c r="C5" s="9"/>
      <c r="D5" s="9"/>
      <c r="E5" s="10"/>
      <c r="F5" s="156" t="s">
        <v>128</v>
      </c>
      <c r="G5" s="168" t="s">
        <v>153</v>
      </c>
    </row>
    <row r="6" spans="1:7" ht="15.75" thickBot="1">
      <c r="B6" s="11"/>
      <c r="C6" s="12"/>
      <c r="D6" s="12" t="s">
        <v>95</v>
      </c>
      <c r="E6" s="169"/>
      <c r="F6" s="172"/>
      <c r="G6" s="160"/>
    </row>
    <row r="7" spans="1:7" ht="15.75" thickBot="1">
      <c r="A7" s="14"/>
      <c r="B7" s="15" t="s">
        <v>44</v>
      </c>
      <c r="C7" s="15" t="s">
        <v>41</v>
      </c>
      <c r="D7" s="15" t="s">
        <v>42</v>
      </c>
      <c r="E7" s="15" t="s">
        <v>43</v>
      </c>
      <c r="F7" s="16" t="s">
        <v>96</v>
      </c>
      <c r="G7" s="17" t="s">
        <v>97</v>
      </c>
    </row>
    <row r="8" spans="1:7">
      <c r="B8" s="19" t="s">
        <v>0</v>
      </c>
      <c r="C8" s="121" t="s">
        <v>1</v>
      </c>
      <c r="D8" s="20"/>
      <c r="E8" s="20"/>
      <c r="F8" s="21"/>
      <c r="G8" s="22"/>
    </row>
    <row r="9" spans="1:7">
      <c r="B9" s="23"/>
      <c r="C9" s="35" t="s">
        <v>50</v>
      </c>
      <c r="D9" s="24" t="s">
        <v>30</v>
      </c>
      <c r="E9" s="25">
        <v>0</v>
      </c>
      <c r="F9" s="26">
        <v>1500</v>
      </c>
      <c r="G9" s="26">
        <f>E9*F9</f>
        <v>0</v>
      </c>
    </row>
    <row r="10" spans="1:7">
      <c r="B10" s="23"/>
      <c r="C10" s="35" t="s">
        <v>51</v>
      </c>
      <c r="D10" s="24" t="s">
        <v>30</v>
      </c>
      <c r="E10" s="27">
        <v>0</v>
      </c>
      <c r="F10" s="26">
        <v>12000</v>
      </c>
      <c r="G10" s="26">
        <f t="shared" ref="G10:G28" si="0">E10*F10</f>
        <v>0</v>
      </c>
    </row>
    <row r="11" spans="1:7">
      <c r="B11" s="23"/>
      <c r="C11" s="35" t="s">
        <v>52</v>
      </c>
      <c r="D11" s="24" t="s">
        <v>2</v>
      </c>
      <c r="E11" s="27">
        <v>0</v>
      </c>
      <c r="F11" s="26">
        <v>90</v>
      </c>
      <c r="G11" s="26">
        <f t="shared" si="0"/>
        <v>0</v>
      </c>
    </row>
    <row r="12" spans="1:7">
      <c r="B12" s="23"/>
      <c r="C12" s="35" t="s">
        <v>53</v>
      </c>
      <c r="D12" s="24" t="s">
        <v>2</v>
      </c>
      <c r="E12" s="27">
        <v>0</v>
      </c>
      <c r="F12" s="26">
        <v>180</v>
      </c>
      <c r="G12" s="26">
        <f t="shared" si="0"/>
        <v>0</v>
      </c>
    </row>
    <row r="13" spans="1:7">
      <c r="B13" s="23"/>
      <c r="C13" s="35" t="s">
        <v>54</v>
      </c>
      <c r="D13" s="24" t="s">
        <v>2</v>
      </c>
      <c r="E13" s="27">
        <v>0</v>
      </c>
      <c r="F13" s="26">
        <v>360</v>
      </c>
      <c r="G13" s="26">
        <f t="shared" si="0"/>
        <v>0</v>
      </c>
    </row>
    <row r="14" spans="1:7">
      <c r="B14" s="23"/>
      <c r="C14" s="35" t="s">
        <v>3</v>
      </c>
      <c r="D14" s="24" t="s">
        <v>2</v>
      </c>
      <c r="E14" s="27">
        <v>0</v>
      </c>
      <c r="F14" s="26">
        <v>54</v>
      </c>
      <c r="G14" s="26">
        <f t="shared" si="0"/>
        <v>0</v>
      </c>
    </row>
    <row r="15" spans="1:7">
      <c r="B15" s="23"/>
      <c r="C15" s="35" t="s">
        <v>4</v>
      </c>
      <c r="D15" s="24" t="s">
        <v>2</v>
      </c>
      <c r="E15" s="28">
        <v>0</v>
      </c>
      <c r="F15" s="29">
        <v>6.2</v>
      </c>
      <c r="G15" s="26">
        <f t="shared" si="0"/>
        <v>0</v>
      </c>
    </row>
    <row r="16" spans="1:7">
      <c r="B16" s="23"/>
      <c r="C16" s="35" t="s">
        <v>55</v>
      </c>
      <c r="D16" s="24" t="s">
        <v>30</v>
      </c>
      <c r="E16" s="30">
        <v>0</v>
      </c>
      <c r="F16" s="31">
        <v>1140</v>
      </c>
      <c r="G16" s="26">
        <f t="shared" si="0"/>
        <v>0</v>
      </c>
    </row>
    <row r="17" spans="2:7">
      <c r="B17" s="23"/>
      <c r="C17" s="35" t="s">
        <v>56</v>
      </c>
      <c r="D17" s="28" t="s">
        <v>30</v>
      </c>
      <c r="E17" s="28">
        <v>0</v>
      </c>
      <c r="F17" s="32">
        <v>1800</v>
      </c>
      <c r="G17" s="26">
        <f t="shared" si="0"/>
        <v>0</v>
      </c>
    </row>
    <row r="18" spans="2:7">
      <c r="B18" s="23"/>
      <c r="C18" s="35" t="s">
        <v>98</v>
      </c>
      <c r="D18" s="24" t="s">
        <v>30</v>
      </c>
      <c r="E18" s="28">
        <v>0</v>
      </c>
      <c r="F18" s="29">
        <v>8000</v>
      </c>
      <c r="G18" s="26">
        <f t="shared" si="0"/>
        <v>0</v>
      </c>
    </row>
    <row r="19" spans="2:7">
      <c r="B19" s="23"/>
      <c r="C19" s="35" t="s">
        <v>99</v>
      </c>
      <c r="D19" s="24" t="s">
        <v>30</v>
      </c>
      <c r="E19" s="28">
        <v>0</v>
      </c>
      <c r="F19" s="29">
        <v>12000</v>
      </c>
      <c r="G19" s="26">
        <f t="shared" si="0"/>
        <v>0</v>
      </c>
    </row>
    <row r="20" spans="2:7">
      <c r="B20" s="23"/>
      <c r="C20" s="35" t="s">
        <v>100</v>
      </c>
      <c r="D20" s="24" t="s">
        <v>30</v>
      </c>
      <c r="E20" s="28">
        <v>0</v>
      </c>
      <c r="F20" s="29">
        <v>16000</v>
      </c>
      <c r="G20" s="26">
        <f>E20*F20</f>
        <v>0</v>
      </c>
    </row>
    <row r="21" spans="2:7">
      <c r="B21" s="23"/>
      <c r="C21" s="35" t="s">
        <v>101</v>
      </c>
      <c r="D21" s="24" t="s">
        <v>30</v>
      </c>
      <c r="E21" s="28">
        <v>0</v>
      </c>
      <c r="F21" s="29">
        <v>3000</v>
      </c>
      <c r="G21" s="26">
        <f t="shared" si="0"/>
        <v>0</v>
      </c>
    </row>
    <row r="22" spans="2:7">
      <c r="B22" s="23"/>
      <c r="C22" s="35" t="s">
        <v>102</v>
      </c>
      <c r="D22" s="24" t="s">
        <v>103</v>
      </c>
      <c r="E22" s="28">
        <v>0</v>
      </c>
      <c r="F22" s="29">
        <v>25000</v>
      </c>
      <c r="G22" s="26">
        <f>E22*F22</f>
        <v>0</v>
      </c>
    </row>
    <row r="23" spans="2:7">
      <c r="B23" s="23"/>
      <c r="C23" s="35" t="s">
        <v>104</v>
      </c>
      <c r="D23" s="24" t="s">
        <v>30</v>
      </c>
      <c r="E23" s="28">
        <v>0</v>
      </c>
      <c r="F23" s="29">
        <v>405.3</v>
      </c>
      <c r="G23" s="26">
        <f t="shared" si="0"/>
        <v>0</v>
      </c>
    </row>
    <row r="24" spans="2:7">
      <c r="B24" s="23"/>
      <c r="C24" s="35" t="s">
        <v>105</v>
      </c>
      <c r="D24" s="24" t="s">
        <v>30</v>
      </c>
      <c r="E24" s="28">
        <v>0</v>
      </c>
      <c r="F24" s="29">
        <v>758.6</v>
      </c>
      <c r="G24" s="26">
        <f t="shared" si="0"/>
        <v>0</v>
      </c>
    </row>
    <row r="25" spans="2:7">
      <c r="B25" s="23"/>
      <c r="C25" s="35" t="s">
        <v>106</v>
      </c>
      <c r="D25" s="24" t="s">
        <v>30</v>
      </c>
      <c r="E25" s="28">
        <v>0</v>
      </c>
      <c r="F25" s="29">
        <v>798</v>
      </c>
      <c r="G25" s="26">
        <f t="shared" si="0"/>
        <v>0</v>
      </c>
    </row>
    <row r="26" spans="2:7">
      <c r="B26" s="23"/>
      <c r="C26" s="35" t="s">
        <v>107</v>
      </c>
      <c r="D26" s="24" t="s">
        <v>108</v>
      </c>
      <c r="E26" s="28">
        <v>0</v>
      </c>
      <c r="F26" s="29">
        <v>400.7</v>
      </c>
      <c r="G26" s="26">
        <f t="shared" si="0"/>
        <v>0</v>
      </c>
    </row>
    <row r="27" spans="2:7">
      <c r="B27" s="23"/>
      <c r="C27" s="35" t="s">
        <v>109</v>
      </c>
      <c r="D27" s="24" t="s">
        <v>30</v>
      </c>
      <c r="E27" s="28">
        <v>0</v>
      </c>
      <c r="F27" s="29">
        <v>3300</v>
      </c>
      <c r="G27" s="26">
        <f t="shared" si="0"/>
        <v>0</v>
      </c>
    </row>
    <row r="28" spans="2:7" ht="15.75" thickBot="1">
      <c r="B28" s="34"/>
      <c r="C28" s="35" t="s">
        <v>110</v>
      </c>
      <c r="D28" s="36" t="s">
        <v>108</v>
      </c>
      <c r="E28" s="28">
        <v>0</v>
      </c>
      <c r="F28" s="37">
        <v>5500</v>
      </c>
      <c r="G28" s="38">
        <f t="shared" si="0"/>
        <v>0</v>
      </c>
    </row>
    <row r="29" spans="2:7">
      <c r="B29" s="19" t="s">
        <v>6</v>
      </c>
      <c r="C29" s="39" t="s">
        <v>7</v>
      </c>
      <c r="D29" s="40"/>
      <c r="E29" s="41"/>
      <c r="F29" s="42"/>
      <c r="G29" s="42"/>
    </row>
    <row r="30" spans="2:7">
      <c r="B30" s="23"/>
      <c r="C30" s="35" t="s">
        <v>49</v>
      </c>
      <c r="D30" s="24" t="s">
        <v>10</v>
      </c>
      <c r="E30" s="140">
        <v>0</v>
      </c>
      <c r="F30" s="43">
        <v>6500</v>
      </c>
      <c r="G30" s="43">
        <f t="shared" ref="G30:G35" si="1">E30*F30</f>
        <v>0</v>
      </c>
    </row>
    <row r="31" spans="2:7">
      <c r="B31" s="23"/>
      <c r="C31" s="35" t="s">
        <v>48</v>
      </c>
      <c r="D31" s="44" t="s">
        <v>8</v>
      </c>
      <c r="E31" s="140">
        <v>0</v>
      </c>
      <c r="F31" s="29">
        <v>5800</v>
      </c>
      <c r="G31" s="43">
        <f t="shared" si="1"/>
        <v>0</v>
      </c>
    </row>
    <row r="32" spans="2:7">
      <c r="B32" s="23"/>
      <c r="C32" s="35" t="s">
        <v>47</v>
      </c>
      <c r="D32" s="44" t="s">
        <v>2</v>
      </c>
      <c r="E32" s="28">
        <v>0</v>
      </c>
      <c r="F32" s="29">
        <v>70</v>
      </c>
      <c r="G32" s="43">
        <f t="shared" si="1"/>
        <v>0</v>
      </c>
    </row>
    <row r="33" spans="1:7">
      <c r="B33" s="23"/>
      <c r="C33" s="35" t="s">
        <v>9</v>
      </c>
      <c r="D33" s="44" t="s">
        <v>2</v>
      </c>
      <c r="E33" s="28">
        <v>0</v>
      </c>
      <c r="F33" s="29">
        <v>17.5</v>
      </c>
      <c r="G33" s="43">
        <f t="shared" si="1"/>
        <v>0</v>
      </c>
    </row>
    <row r="34" spans="1:7">
      <c r="B34" s="23"/>
      <c r="C34" s="35" t="s">
        <v>45</v>
      </c>
      <c r="D34" s="24" t="s">
        <v>8</v>
      </c>
      <c r="E34" s="140">
        <v>0</v>
      </c>
      <c r="F34" s="29">
        <v>5500</v>
      </c>
      <c r="G34" s="43">
        <f t="shared" si="1"/>
        <v>0</v>
      </c>
    </row>
    <row r="35" spans="1:7">
      <c r="B35" s="23"/>
      <c r="C35" s="35" t="s">
        <v>46</v>
      </c>
      <c r="D35" s="24" t="s">
        <v>10</v>
      </c>
      <c r="E35" s="140">
        <f>[2]BREAKDOWN!E8</f>
        <v>0</v>
      </c>
      <c r="F35" s="29">
        <v>1000</v>
      </c>
      <c r="G35" s="43">
        <f t="shared" si="1"/>
        <v>0</v>
      </c>
    </row>
    <row r="36" spans="1:7" ht="15.75" thickBot="1">
      <c r="B36" s="23"/>
      <c r="C36" s="35" t="s">
        <v>11</v>
      </c>
      <c r="D36" s="24" t="s">
        <v>10</v>
      </c>
      <c r="E36" s="28">
        <v>0</v>
      </c>
      <c r="F36" s="29">
        <v>1500</v>
      </c>
      <c r="G36" s="43">
        <f>E36*F36</f>
        <v>0</v>
      </c>
    </row>
    <row r="37" spans="1:7">
      <c r="B37" s="19" t="s">
        <v>12</v>
      </c>
      <c r="C37" s="39" t="s">
        <v>111</v>
      </c>
      <c r="D37" s="40"/>
      <c r="E37" s="41"/>
      <c r="F37" s="42"/>
      <c r="G37" s="42"/>
    </row>
    <row r="38" spans="1:7">
      <c r="B38" s="23"/>
      <c r="C38" s="35" t="s">
        <v>112</v>
      </c>
      <c r="D38" s="44" t="s">
        <v>30</v>
      </c>
      <c r="E38" s="28">
        <v>0</v>
      </c>
      <c r="F38" s="29">
        <v>3000</v>
      </c>
      <c r="G38" s="43">
        <f t="shared" ref="G38:G43" si="2">E38*F38</f>
        <v>0</v>
      </c>
    </row>
    <row r="39" spans="1:7">
      <c r="B39" s="23"/>
      <c r="C39" s="35" t="s">
        <v>113</v>
      </c>
      <c r="D39" s="44" t="s">
        <v>30</v>
      </c>
      <c r="E39" s="28">
        <v>0</v>
      </c>
      <c r="F39" s="29">
        <v>3500</v>
      </c>
      <c r="G39" s="43">
        <f t="shared" si="2"/>
        <v>0</v>
      </c>
    </row>
    <row r="40" spans="1:7">
      <c r="B40" s="23"/>
      <c r="C40" s="35" t="s">
        <v>114</v>
      </c>
      <c r="D40" s="44" t="s">
        <v>108</v>
      </c>
      <c r="E40" s="28">
        <v>0</v>
      </c>
      <c r="F40" s="29">
        <v>3000</v>
      </c>
      <c r="G40" s="43">
        <f t="shared" si="2"/>
        <v>0</v>
      </c>
    </row>
    <row r="41" spans="1:7">
      <c r="B41" s="23"/>
      <c r="C41" s="35" t="s">
        <v>115</v>
      </c>
      <c r="D41" s="44" t="s">
        <v>30</v>
      </c>
      <c r="E41" s="28">
        <v>0</v>
      </c>
      <c r="F41" s="29">
        <v>1250</v>
      </c>
      <c r="G41" s="43">
        <f t="shared" si="2"/>
        <v>0</v>
      </c>
    </row>
    <row r="42" spans="1:7">
      <c r="B42" s="23"/>
      <c r="C42" s="35" t="s">
        <v>116</v>
      </c>
      <c r="D42" s="44" t="s">
        <v>30</v>
      </c>
      <c r="E42" s="28">
        <v>0</v>
      </c>
      <c r="F42" s="29">
        <v>2000</v>
      </c>
      <c r="G42" s="43">
        <f t="shared" si="2"/>
        <v>0</v>
      </c>
    </row>
    <row r="43" spans="1:7" ht="15.75" thickBot="1">
      <c r="B43" s="23"/>
      <c r="C43" s="35" t="s">
        <v>117</v>
      </c>
      <c r="D43" s="44" t="s">
        <v>30</v>
      </c>
      <c r="E43" s="28">
        <v>0</v>
      </c>
      <c r="F43" s="29">
        <v>1000</v>
      </c>
      <c r="G43" s="43">
        <f t="shared" si="2"/>
        <v>0</v>
      </c>
    </row>
    <row r="44" spans="1:7">
      <c r="B44" s="45" t="s">
        <v>14</v>
      </c>
      <c r="C44" s="122" t="s">
        <v>13</v>
      </c>
      <c r="D44" s="46"/>
      <c r="E44" s="47"/>
      <c r="F44" s="48"/>
      <c r="G44" s="48"/>
    </row>
    <row r="45" spans="1:7">
      <c r="B45" s="23"/>
      <c r="C45" s="35" t="s">
        <v>57</v>
      </c>
      <c r="D45" s="24" t="s">
        <v>2</v>
      </c>
      <c r="E45" s="28">
        <v>0</v>
      </c>
      <c r="F45" s="29">
        <v>200</v>
      </c>
      <c r="G45" s="29">
        <f t="shared" ref="G45:G53" si="3">E45*F45</f>
        <v>0</v>
      </c>
    </row>
    <row r="46" spans="1:7">
      <c r="A46" s="49"/>
      <c r="B46" s="23"/>
      <c r="C46" s="35" t="s">
        <v>118</v>
      </c>
      <c r="D46" s="24" t="s">
        <v>2</v>
      </c>
      <c r="E46" s="28">
        <v>0</v>
      </c>
      <c r="F46" s="50">
        <v>250</v>
      </c>
      <c r="G46" s="51">
        <f t="shared" si="3"/>
        <v>0</v>
      </c>
    </row>
    <row r="47" spans="1:7">
      <c r="B47" s="23"/>
      <c r="C47" s="35" t="s">
        <v>119</v>
      </c>
      <c r="D47" s="24" t="s">
        <v>2</v>
      </c>
      <c r="E47" s="28">
        <v>0</v>
      </c>
      <c r="F47" s="50">
        <v>645</v>
      </c>
      <c r="G47" s="51">
        <f t="shared" si="3"/>
        <v>0</v>
      </c>
    </row>
    <row r="48" spans="1:7">
      <c r="B48" s="23"/>
      <c r="C48" s="35" t="s">
        <v>79</v>
      </c>
      <c r="D48" s="24" t="s">
        <v>2</v>
      </c>
      <c r="E48" s="28">
        <v>0</v>
      </c>
      <c r="F48" s="50">
        <v>845</v>
      </c>
      <c r="G48" s="51">
        <f t="shared" si="3"/>
        <v>0</v>
      </c>
    </row>
    <row r="49" spans="2:7">
      <c r="B49" s="23"/>
      <c r="C49" s="35" t="s">
        <v>58</v>
      </c>
      <c r="D49" s="24" t="s">
        <v>2</v>
      </c>
      <c r="E49" s="54">
        <v>0</v>
      </c>
      <c r="F49" s="50">
        <v>890</v>
      </c>
      <c r="G49" s="51">
        <f t="shared" si="3"/>
        <v>0</v>
      </c>
    </row>
    <row r="50" spans="2:7">
      <c r="B50" s="23"/>
      <c r="C50" s="35" t="s">
        <v>59</v>
      </c>
      <c r="D50" s="24" t="s">
        <v>2</v>
      </c>
      <c r="E50" s="28">
        <v>0</v>
      </c>
      <c r="F50" s="29">
        <v>1020</v>
      </c>
      <c r="G50" s="29">
        <f t="shared" si="3"/>
        <v>0</v>
      </c>
    </row>
    <row r="51" spans="2:7">
      <c r="B51" s="23"/>
      <c r="C51" s="35" t="s">
        <v>120</v>
      </c>
      <c r="D51" s="24" t="s">
        <v>2</v>
      </c>
      <c r="E51" s="28">
        <v>0</v>
      </c>
      <c r="F51" s="29">
        <v>515</v>
      </c>
      <c r="G51" s="29">
        <f t="shared" si="3"/>
        <v>0</v>
      </c>
    </row>
    <row r="52" spans="2:7">
      <c r="B52" s="23"/>
      <c r="C52" s="35" t="s">
        <v>60</v>
      </c>
      <c r="D52" s="24" t="s">
        <v>2</v>
      </c>
      <c r="E52" s="28">
        <v>0</v>
      </c>
      <c r="F52" s="29">
        <v>3000</v>
      </c>
      <c r="G52" s="29">
        <f t="shared" si="3"/>
        <v>0</v>
      </c>
    </row>
    <row r="53" spans="2:7">
      <c r="B53" s="55"/>
      <c r="C53" s="123" t="s">
        <v>121</v>
      </c>
      <c r="D53" s="56" t="s">
        <v>2</v>
      </c>
      <c r="E53" s="57">
        <v>0</v>
      </c>
      <c r="F53" s="58">
        <v>13000</v>
      </c>
      <c r="G53" s="58">
        <f t="shared" si="3"/>
        <v>0</v>
      </c>
    </row>
    <row r="54" spans="2:7">
      <c r="B54" s="45" t="s">
        <v>17</v>
      </c>
      <c r="C54" s="59" t="s">
        <v>15</v>
      </c>
      <c r="D54" s="60"/>
      <c r="E54" s="61"/>
      <c r="F54" s="62"/>
      <c r="G54" s="62"/>
    </row>
    <row r="55" spans="2:7">
      <c r="B55" s="63"/>
      <c r="C55" s="124" t="s">
        <v>61</v>
      </c>
      <c r="D55" s="64" t="s">
        <v>2</v>
      </c>
      <c r="E55" s="65">
        <v>0</v>
      </c>
      <c r="F55" s="26">
        <v>6</v>
      </c>
      <c r="G55" s="26">
        <f>E55*F55</f>
        <v>0</v>
      </c>
    </row>
    <row r="56" spans="2:7">
      <c r="B56" s="63"/>
      <c r="C56" s="124" t="s">
        <v>62</v>
      </c>
      <c r="D56" s="64" t="s">
        <v>2</v>
      </c>
      <c r="E56" s="65">
        <v>0</v>
      </c>
      <c r="F56" s="26">
        <v>8</v>
      </c>
      <c r="G56" s="26">
        <f>E56*F56</f>
        <v>0</v>
      </c>
    </row>
    <row r="57" spans="2:7">
      <c r="B57" s="63"/>
      <c r="C57" s="124" t="s">
        <v>63</v>
      </c>
      <c r="D57" s="64" t="s">
        <v>2</v>
      </c>
      <c r="E57" s="65">
        <v>0</v>
      </c>
      <c r="F57" s="26">
        <v>11</v>
      </c>
      <c r="G57" s="26">
        <f>E57*F57</f>
        <v>0</v>
      </c>
    </row>
    <row r="58" spans="2:7">
      <c r="B58" s="45" t="s">
        <v>20</v>
      </c>
      <c r="C58" s="125" t="s">
        <v>18</v>
      </c>
      <c r="D58" s="60"/>
      <c r="E58" s="66"/>
      <c r="F58" s="67"/>
      <c r="G58" s="67"/>
    </row>
    <row r="59" spans="2:7">
      <c r="B59" s="63"/>
      <c r="C59" s="124" t="s">
        <v>64</v>
      </c>
      <c r="D59" s="68" t="s">
        <v>2</v>
      </c>
      <c r="E59" s="28">
        <v>0</v>
      </c>
      <c r="F59" s="26">
        <v>737</v>
      </c>
      <c r="G59" s="26">
        <f>E59*F59</f>
        <v>0</v>
      </c>
    </row>
    <row r="60" spans="2:7">
      <c r="B60" s="63"/>
      <c r="C60" s="124" t="s">
        <v>65</v>
      </c>
      <c r="D60" s="68" t="s">
        <v>2</v>
      </c>
      <c r="E60" s="28">
        <v>0</v>
      </c>
      <c r="F60" s="26">
        <v>1795</v>
      </c>
      <c r="G60" s="26">
        <f>E60*F60</f>
        <v>0</v>
      </c>
    </row>
    <row r="61" spans="2:7" ht="15.75" thickBot="1">
      <c r="B61" s="63"/>
      <c r="C61" s="124" t="s">
        <v>19</v>
      </c>
      <c r="D61" s="64" t="s">
        <v>30</v>
      </c>
      <c r="E61" s="27">
        <v>0</v>
      </c>
      <c r="F61" s="26">
        <v>1794</v>
      </c>
      <c r="G61" s="26">
        <f>E61*F61</f>
        <v>0</v>
      </c>
    </row>
    <row r="62" spans="2:7">
      <c r="B62" s="69" t="s">
        <v>24</v>
      </c>
      <c r="C62" s="135" t="s">
        <v>21</v>
      </c>
      <c r="D62" s="136"/>
      <c r="E62" s="137"/>
      <c r="F62" s="138"/>
      <c r="G62" s="138"/>
    </row>
    <row r="63" spans="2:7">
      <c r="B63" s="63"/>
      <c r="C63" s="126" t="s">
        <v>22</v>
      </c>
      <c r="D63" s="64" t="s">
        <v>2</v>
      </c>
      <c r="E63" s="28">
        <v>0</v>
      </c>
      <c r="F63" s="26">
        <v>25</v>
      </c>
      <c r="G63" s="26">
        <f>E63*F63</f>
        <v>0</v>
      </c>
    </row>
    <row r="64" spans="2:7" ht="15.75" thickBot="1">
      <c r="B64" s="139"/>
      <c r="C64" s="83" t="s">
        <v>122</v>
      </c>
      <c r="D64" s="84" t="s">
        <v>2</v>
      </c>
      <c r="E64" s="85">
        <v>0</v>
      </c>
      <c r="F64" s="86">
        <v>40</v>
      </c>
      <c r="G64" s="86">
        <f>E64*F64</f>
        <v>0</v>
      </c>
    </row>
    <row r="65" spans="1:7">
      <c r="B65" s="69" t="s">
        <v>26</v>
      </c>
      <c r="C65" s="122" t="s">
        <v>25</v>
      </c>
      <c r="D65" s="46"/>
      <c r="E65" s="47"/>
      <c r="F65" s="48"/>
      <c r="G65" s="48" t="s">
        <v>23</v>
      </c>
    </row>
    <row r="66" spans="1:7" ht="15.75" thickBot="1">
      <c r="B66" s="63"/>
      <c r="C66" s="126" t="s">
        <v>66</v>
      </c>
      <c r="D66" s="64" t="s">
        <v>2</v>
      </c>
      <c r="E66" s="28">
        <v>0</v>
      </c>
      <c r="F66" s="26">
        <v>250</v>
      </c>
      <c r="G66" s="26">
        <f>E66*F66</f>
        <v>0</v>
      </c>
    </row>
    <row r="67" spans="1:7" ht="15.75" thickBot="1">
      <c r="B67" s="70"/>
      <c r="C67" s="127" t="s">
        <v>5</v>
      </c>
      <c r="D67" s="71"/>
      <c r="E67" s="72"/>
      <c r="F67" s="73"/>
      <c r="G67" s="73" t="s">
        <v>23</v>
      </c>
    </row>
    <row r="68" spans="1:7">
      <c r="B68" s="69" t="s">
        <v>28</v>
      </c>
      <c r="C68" s="122" t="s">
        <v>27</v>
      </c>
      <c r="D68" s="46"/>
      <c r="E68" s="47"/>
      <c r="F68" s="48"/>
      <c r="G68" s="48"/>
    </row>
    <row r="69" spans="1:7" ht="15.75" thickBot="1">
      <c r="A69" s="49"/>
      <c r="B69" s="63"/>
      <c r="C69" s="126" t="s">
        <v>67</v>
      </c>
      <c r="D69" s="74" t="s">
        <v>2</v>
      </c>
      <c r="E69" s="28">
        <v>0</v>
      </c>
      <c r="F69" s="26">
        <v>5</v>
      </c>
      <c r="G69" s="26">
        <f>E69*F69</f>
        <v>0</v>
      </c>
    </row>
    <row r="70" spans="1:7">
      <c r="B70" s="69" t="s">
        <v>31</v>
      </c>
      <c r="C70" s="122" t="s">
        <v>29</v>
      </c>
      <c r="D70" s="46"/>
      <c r="E70" s="47"/>
      <c r="F70" s="48"/>
      <c r="G70" s="48" t="s">
        <v>23</v>
      </c>
    </row>
    <row r="71" spans="1:7">
      <c r="A71" s="49"/>
      <c r="B71" s="23"/>
      <c r="C71" s="35" t="s">
        <v>68</v>
      </c>
      <c r="D71" s="68" t="s">
        <v>30</v>
      </c>
      <c r="E71" s="28">
        <v>0</v>
      </c>
      <c r="F71" s="29">
        <v>6000</v>
      </c>
      <c r="G71" s="29">
        <f t="shared" ref="G71:G76" si="4">E71*F71</f>
        <v>0</v>
      </c>
    </row>
    <row r="72" spans="1:7">
      <c r="B72" s="63"/>
      <c r="C72" s="126" t="s">
        <v>69</v>
      </c>
      <c r="D72" s="68" t="s">
        <v>30</v>
      </c>
      <c r="E72" s="28">
        <v>0</v>
      </c>
      <c r="F72" s="29">
        <v>15000</v>
      </c>
      <c r="G72" s="29">
        <f t="shared" si="4"/>
        <v>0</v>
      </c>
    </row>
    <row r="73" spans="1:7">
      <c r="B73" s="23"/>
      <c r="C73" s="35" t="s">
        <v>70</v>
      </c>
      <c r="D73" s="68" t="s">
        <v>30</v>
      </c>
      <c r="E73" s="28">
        <v>0</v>
      </c>
      <c r="F73" s="29">
        <v>25000</v>
      </c>
      <c r="G73" s="26">
        <f t="shared" si="4"/>
        <v>0</v>
      </c>
    </row>
    <row r="74" spans="1:7">
      <c r="A74" s="49"/>
      <c r="B74" s="63"/>
      <c r="C74" s="35" t="s">
        <v>40</v>
      </c>
      <c r="D74" s="68" t="s">
        <v>30</v>
      </c>
      <c r="E74" s="28">
        <v>0</v>
      </c>
      <c r="F74" s="75">
        <v>4300</v>
      </c>
      <c r="G74" s="76">
        <f t="shared" si="4"/>
        <v>0</v>
      </c>
    </row>
    <row r="75" spans="1:7">
      <c r="B75" s="23"/>
      <c r="C75" s="35" t="s">
        <v>71</v>
      </c>
      <c r="D75" s="68" t="s">
        <v>30</v>
      </c>
      <c r="E75" s="28">
        <v>0</v>
      </c>
      <c r="F75" s="75">
        <v>7100</v>
      </c>
      <c r="G75" s="77">
        <f t="shared" si="4"/>
        <v>0</v>
      </c>
    </row>
    <row r="76" spans="1:7" ht="15.75" thickBot="1">
      <c r="B76" s="63"/>
      <c r="C76" s="35" t="s">
        <v>72</v>
      </c>
      <c r="D76" s="68" t="s">
        <v>30</v>
      </c>
      <c r="E76" s="28">
        <v>0</v>
      </c>
      <c r="F76" s="78">
        <v>10500</v>
      </c>
      <c r="G76" s="79">
        <f t="shared" si="4"/>
        <v>0</v>
      </c>
    </row>
    <row r="77" spans="1:7">
      <c r="A77" s="49"/>
      <c r="B77" s="69" t="s">
        <v>33</v>
      </c>
      <c r="C77" s="122" t="s">
        <v>32</v>
      </c>
      <c r="D77" s="46"/>
      <c r="E77" s="47"/>
      <c r="F77" s="48"/>
      <c r="G77" s="48"/>
    </row>
    <row r="78" spans="1:7">
      <c r="B78" s="80"/>
      <c r="C78" s="126" t="s">
        <v>73</v>
      </c>
      <c r="D78" s="64" t="s">
        <v>2</v>
      </c>
      <c r="E78" s="27">
        <v>0</v>
      </c>
      <c r="F78" s="26">
        <v>673</v>
      </c>
      <c r="G78" s="26">
        <f>E78*F78</f>
        <v>0</v>
      </c>
    </row>
    <row r="79" spans="1:7" ht="15.75" thickBot="1">
      <c r="B79" s="81"/>
      <c r="C79" s="126" t="s">
        <v>74</v>
      </c>
      <c r="D79" s="64" t="s">
        <v>2</v>
      </c>
      <c r="E79" s="27">
        <v>0</v>
      </c>
      <c r="F79" s="26">
        <v>673</v>
      </c>
      <c r="G79" s="26">
        <f>E79*F79</f>
        <v>0</v>
      </c>
    </row>
    <row r="80" spans="1:7">
      <c r="A80" s="49"/>
      <c r="B80" s="69" t="s">
        <v>37</v>
      </c>
      <c r="C80" s="122" t="s">
        <v>34</v>
      </c>
      <c r="D80" s="46"/>
      <c r="E80" s="47" t="s">
        <v>23</v>
      </c>
      <c r="F80" s="48"/>
      <c r="G80" s="48"/>
    </row>
    <row r="81" spans="1:7">
      <c r="B81" s="80"/>
      <c r="C81" s="126" t="s">
        <v>75</v>
      </c>
      <c r="D81" s="64" t="s">
        <v>35</v>
      </c>
      <c r="E81" s="140">
        <v>14</v>
      </c>
      <c r="F81" s="26">
        <v>500</v>
      </c>
      <c r="G81" s="26">
        <f t="shared" ref="G81:G86" si="5">E81*F81</f>
        <v>7000</v>
      </c>
    </row>
    <row r="82" spans="1:7">
      <c r="B82" s="80"/>
      <c r="C82" s="126" t="s">
        <v>76</v>
      </c>
      <c r="D82" s="64" t="s">
        <v>35</v>
      </c>
      <c r="E82" s="140">
        <f>E81</f>
        <v>14</v>
      </c>
      <c r="F82" s="26">
        <v>400</v>
      </c>
      <c r="G82" s="26">
        <f t="shared" si="5"/>
        <v>5600</v>
      </c>
    </row>
    <row r="83" spans="1:7">
      <c r="B83" s="80"/>
      <c r="C83" s="126" t="s">
        <v>77</v>
      </c>
      <c r="D83" s="64" t="s">
        <v>35</v>
      </c>
      <c r="E83" s="140">
        <f>E82</f>
        <v>14</v>
      </c>
      <c r="F83" s="26">
        <v>400</v>
      </c>
      <c r="G83" s="26">
        <f t="shared" si="5"/>
        <v>5600</v>
      </c>
    </row>
    <row r="84" spans="1:7" ht="15.75" thickBot="1">
      <c r="B84" s="82"/>
      <c r="C84" s="83" t="s">
        <v>78</v>
      </c>
      <c r="D84" s="84" t="s">
        <v>36</v>
      </c>
      <c r="E84" s="85">
        <f>35*3</f>
        <v>105</v>
      </c>
      <c r="F84" s="86">
        <v>35</v>
      </c>
      <c r="G84" s="86">
        <f t="shared" si="5"/>
        <v>3675</v>
      </c>
    </row>
    <row r="85" spans="1:7" ht="15.75" thickBot="1">
      <c r="B85" s="87" t="s">
        <v>39</v>
      </c>
      <c r="C85" s="128" t="s">
        <v>129</v>
      </c>
      <c r="D85" s="88" t="s">
        <v>30</v>
      </c>
      <c r="E85" s="89">
        <v>0</v>
      </c>
      <c r="F85" s="90">
        <v>15000</v>
      </c>
      <c r="G85" s="90">
        <f t="shared" si="5"/>
        <v>0</v>
      </c>
    </row>
    <row r="86" spans="1:7" ht="15.75" thickBot="1">
      <c r="A86" s="49"/>
      <c r="B86" s="87" t="s">
        <v>81</v>
      </c>
      <c r="C86" s="128" t="s">
        <v>80</v>
      </c>
      <c r="D86" s="88" t="s">
        <v>30</v>
      </c>
      <c r="E86" s="89">
        <v>0</v>
      </c>
      <c r="F86" s="90">
        <v>4000</v>
      </c>
      <c r="G86" s="90">
        <f t="shared" si="5"/>
        <v>0</v>
      </c>
    </row>
    <row r="87" spans="1:7" ht="15.75" thickBot="1">
      <c r="A87" s="49"/>
      <c r="B87" s="87" t="s">
        <v>81</v>
      </c>
      <c r="C87" s="128" t="s">
        <v>91</v>
      </c>
      <c r="D87" s="88" t="s">
        <v>30</v>
      </c>
      <c r="E87" s="141">
        <v>0</v>
      </c>
      <c r="F87" s="90">
        <v>2000</v>
      </c>
      <c r="G87" s="90">
        <f>E87*F87</f>
        <v>0</v>
      </c>
    </row>
    <row r="88" spans="1:7" ht="15.75" thickBot="1">
      <c r="A88" s="49"/>
      <c r="B88" s="87" t="s">
        <v>82</v>
      </c>
      <c r="C88" s="128" t="s">
        <v>92</v>
      </c>
      <c r="D88" s="88" t="s">
        <v>30</v>
      </c>
      <c r="E88" s="141">
        <v>2</v>
      </c>
      <c r="F88" s="90">
        <v>1000</v>
      </c>
      <c r="G88" s="90">
        <f>E88*F88</f>
        <v>2000</v>
      </c>
    </row>
    <row r="89" spans="1:7">
      <c r="B89" s="91"/>
      <c r="C89" s="129" t="s">
        <v>16</v>
      </c>
      <c r="D89" s="92"/>
      <c r="E89" s="93"/>
      <c r="F89" s="94"/>
      <c r="G89" s="134">
        <f>SUM(G9:G88)</f>
        <v>23875</v>
      </c>
    </row>
    <row r="90" spans="1:7">
      <c r="B90" s="80"/>
      <c r="C90" s="130" t="s">
        <v>125</v>
      </c>
      <c r="D90" s="24"/>
      <c r="E90" s="95"/>
      <c r="F90" s="96"/>
      <c r="G90" s="97">
        <f>14%*G89</f>
        <v>3342.5000000000005</v>
      </c>
    </row>
    <row r="91" spans="1:7" ht="15.75" thickBot="1">
      <c r="A91" s="98"/>
      <c r="B91" s="99"/>
      <c r="C91" s="131" t="s">
        <v>124</v>
      </c>
      <c r="D91" s="100"/>
      <c r="E91" s="101"/>
      <c r="F91" s="102"/>
      <c r="G91" s="103">
        <f>SUM(G89:G90)</f>
        <v>27217.5</v>
      </c>
    </row>
    <row r="92" spans="1:7">
      <c r="A92" s="98"/>
      <c r="C92" s="132"/>
      <c r="D92" s="106"/>
      <c r="E92" s="107"/>
      <c r="G92" s="108"/>
    </row>
  </sheetData>
  <mergeCells count="1">
    <mergeCell ref="E6:F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3"/>
  <sheetViews>
    <sheetView showWhiteSpace="0" zoomScale="145" zoomScaleNormal="145" zoomScalePageLayoutView="77" workbookViewId="0">
      <pane ySplit="8" topLeftCell="A9" activePane="bottomLeft" state="frozen"/>
      <selection pane="bottomLeft" activeCell="E85" sqref="E85"/>
    </sheetView>
  </sheetViews>
  <sheetFormatPr defaultRowHeight="11.25"/>
  <cols>
    <col min="1" max="1" width="0.85546875" style="1" customWidth="1"/>
    <col min="2" max="2" width="5.7109375" style="2" bestFit="1" customWidth="1"/>
    <col min="3" max="3" width="56.7109375" style="133" bestFit="1" customWidth="1"/>
    <col min="4" max="4" width="4.85546875" style="1" bestFit="1" customWidth="1"/>
    <col min="5" max="5" width="5.7109375" style="4" bestFit="1" customWidth="1"/>
    <col min="6" max="6" width="9" style="5" customWidth="1"/>
    <col min="7" max="7" width="13.28515625" style="6" customWidth="1"/>
    <col min="8" max="9" width="8.7109375" style="2" bestFit="1" customWidth="1"/>
    <col min="10" max="10" width="4.85546875" style="2" bestFit="1" customWidth="1"/>
    <col min="11" max="11" width="6.5703125" style="2" bestFit="1" customWidth="1"/>
    <col min="12" max="256" width="9.140625" style="1"/>
    <col min="257" max="257" width="0.85546875" style="1" customWidth="1"/>
    <col min="258" max="258" width="5.7109375" style="1" bestFit="1" customWidth="1"/>
    <col min="259" max="259" width="56.7109375" style="1" bestFit="1" customWidth="1"/>
    <col min="260" max="260" width="4.85546875" style="1" bestFit="1" customWidth="1"/>
    <col min="261" max="261" width="5.7109375" style="1" bestFit="1" customWidth="1"/>
    <col min="262" max="262" width="9" style="1" customWidth="1"/>
    <col min="263" max="263" width="13.28515625" style="1" customWidth="1"/>
    <col min="264" max="265" width="8.7109375" style="1" bestFit="1" customWidth="1"/>
    <col min="266" max="266" width="4.85546875" style="1" bestFit="1" customWidth="1"/>
    <col min="267" max="267" width="6.5703125" style="1" bestFit="1" customWidth="1"/>
    <col min="268" max="512" width="9.140625" style="1"/>
    <col min="513" max="513" width="0.85546875" style="1" customWidth="1"/>
    <col min="514" max="514" width="5.7109375" style="1" bestFit="1" customWidth="1"/>
    <col min="515" max="515" width="56.7109375" style="1" bestFit="1" customWidth="1"/>
    <col min="516" max="516" width="4.85546875" style="1" bestFit="1" customWidth="1"/>
    <col min="517" max="517" width="5.7109375" style="1" bestFit="1" customWidth="1"/>
    <col min="518" max="518" width="9" style="1" customWidth="1"/>
    <col min="519" max="519" width="13.28515625" style="1" customWidth="1"/>
    <col min="520" max="521" width="8.7109375" style="1" bestFit="1" customWidth="1"/>
    <col min="522" max="522" width="4.85546875" style="1" bestFit="1" customWidth="1"/>
    <col min="523" max="523" width="6.5703125" style="1" bestFit="1" customWidth="1"/>
    <col min="524" max="768" width="9.140625" style="1"/>
    <col min="769" max="769" width="0.85546875" style="1" customWidth="1"/>
    <col min="770" max="770" width="5.7109375" style="1" bestFit="1" customWidth="1"/>
    <col min="771" max="771" width="56.7109375" style="1" bestFit="1" customWidth="1"/>
    <col min="772" max="772" width="4.85546875" style="1" bestFit="1" customWidth="1"/>
    <col min="773" max="773" width="5.7109375" style="1" bestFit="1" customWidth="1"/>
    <col min="774" max="774" width="9" style="1" customWidth="1"/>
    <col min="775" max="775" width="13.28515625" style="1" customWidth="1"/>
    <col min="776" max="777" width="8.7109375" style="1" bestFit="1" customWidth="1"/>
    <col min="778" max="778" width="4.85546875" style="1" bestFit="1" customWidth="1"/>
    <col min="779" max="779" width="6.5703125" style="1" bestFit="1" customWidth="1"/>
    <col min="780" max="1024" width="9.140625" style="1"/>
    <col min="1025" max="1025" width="0.85546875" style="1" customWidth="1"/>
    <col min="1026" max="1026" width="5.7109375" style="1" bestFit="1" customWidth="1"/>
    <col min="1027" max="1027" width="56.7109375" style="1" bestFit="1" customWidth="1"/>
    <col min="1028" max="1028" width="4.85546875" style="1" bestFit="1" customWidth="1"/>
    <col min="1029" max="1029" width="5.7109375" style="1" bestFit="1" customWidth="1"/>
    <col min="1030" max="1030" width="9" style="1" customWidth="1"/>
    <col min="1031" max="1031" width="13.28515625" style="1" customWidth="1"/>
    <col min="1032" max="1033" width="8.7109375" style="1" bestFit="1" customWidth="1"/>
    <col min="1034" max="1034" width="4.85546875" style="1" bestFit="1" customWidth="1"/>
    <col min="1035" max="1035" width="6.5703125" style="1" bestFit="1" customWidth="1"/>
    <col min="1036" max="1280" width="9.140625" style="1"/>
    <col min="1281" max="1281" width="0.85546875" style="1" customWidth="1"/>
    <col min="1282" max="1282" width="5.7109375" style="1" bestFit="1" customWidth="1"/>
    <col min="1283" max="1283" width="56.7109375" style="1" bestFit="1" customWidth="1"/>
    <col min="1284" max="1284" width="4.85546875" style="1" bestFit="1" customWidth="1"/>
    <col min="1285" max="1285" width="5.7109375" style="1" bestFit="1" customWidth="1"/>
    <col min="1286" max="1286" width="9" style="1" customWidth="1"/>
    <col min="1287" max="1287" width="13.28515625" style="1" customWidth="1"/>
    <col min="1288" max="1289" width="8.7109375" style="1" bestFit="1" customWidth="1"/>
    <col min="1290" max="1290" width="4.85546875" style="1" bestFit="1" customWidth="1"/>
    <col min="1291" max="1291" width="6.5703125" style="1" bestFit="1" customWidth="1"/>
    <col min="1292" max="1536" width="9.140625" style="1"/>
    <col min="1537" max="1537" width="0.85546875" style="1" customWidth="1"/>
    <col min="1538" max="1538" width="5.7109375" style="1" bestFit="1" customWidth="1"/>
    <col min="1539" max="1539" width="56.7109375" style="1" bestFit="1" customWidth="1"/>
    <col min="1540" max="1540" width="4.85546875" style="1" bestFit="1" customWidth="1"/>
    <col min="1541" max="1541" width="5.7109375" style="1" bestFit="1" customWidth="1"/>
    <col min="1542" max="1542" width="9" style="1" customWidth="1"/>
    <col min="1543" max="1543" width="13.28515625" style="1" customWidth="1"/>
    <col min="1544" max="1545" width="8.7109375" style="1" bestFit="1" customWidth="1"/>
    <col min="1546" max="1546" width="4.85546875" style="1" bestFit="1" customWidth="1"/>
    <col min="1547" max="1547" width="6.5703125" style="1" bestFit="1" customWidth="1"/>
    <col min="1548" max="1792" width="9.140625" style="1"/>
    <col min="1793" max="1793" width="0.85546875" style="1" customWidth="1"/>
    <col min="1794" max="1794" width="5.7109375" style="1" bestFit="1" customWidth="1"/>
    <col min="1795" max="1795" width="56.7109375" style="1" bestFit="1" customWidth="1"/>
    <col min="1796" max="1796" width="4.85546875" style="1" bestFit="1" customWidth="1"/>
    <col min="1797" max="1797" width="5.7109375" style="1" bestFit="1" customWidth="1"/>
    <col min="1798" max="1798" width="9" style="1" customWidth="1"/>
    <col min="1799" max="1799" width="13.28515625" style="1" customWidth="1"/>
    <col min="1800" max="1801" width="8.7109375" style="1" bestFit="1" customWidth="1"/>
    <col min="1802" max="1802" width="4.85546875" style="1" bestFit="1" customWidth="1"/>
    <col min="1803" max="1803" width="6.5703125" style="1" bestFit="1" customWidth="1"/>
    <col min="1804" max="2048" width="9.140625" style="1"/>
    <col min="2049" max="2049" width="0.85546875" style="1" customWidth="1"/>
    <col min="2050" max="2050" width="5.7109375" style="1" bestFit="1" customWidth="1"/>
    <col min="2051" max="2051" width="56.7109375" style="1" bestFit="1" customWidth="1"/>
    <col min="2052" max="2052" width="4.85546875" style="1" bestFit="1" customWidth="1"/>
    <col min="2053" max="2053" width="5.7109375" style="1" bestFit="1" customWidth="1"/>
    <col min="2054" max="2054" width="9" style="1" customWidth="1"/>
    <col min="2055" max="2055" width="13.28515625" style="1" customWidth="1"/>
    <col min="2056" max="2057" width="8.7109375" style="1" bestFit="1" customWidth="1"/>
    <col min="2058" max="2058" width="4.85546875" style="1" bestFit="1" customWidth="1"/>
    <col min="2059" max="2059" width="6.5703125" style="1" bestFit="1" customWidth="1"/>
    <col min="2060" max="2304" width="9.140625" style="1"/>
    <col min="2305" max="2305" width="0.85546875" style="1" customWidth="1"/>
    <col min="2306" max="2306" width="5.7109375" style="1" bestFit="1" customWidth="1"/>
    <col min="2307" max="2307" width="56.7109375" style="1" bestFit="1" customWidth="1"/>
    <col min="2308" max="2308" width="4.85546875" style="1" bestFit="1" customWidth="1"/>
    <col min="2309" max="2309" width="5.7109375" style="1" bestFit="1" customWidth="1"/>
    <col min="2310" max="2310" width="9" style="1" customWidth="1"/>
    <col min="2311" max="2311" width="13.28515625" style="1" customWidth="1"/>
    <col min="2312" max="2313" width="8.7109375" style="1" bestFit="1" customWidth="1"/>
    <col min="2314" max="2314" width="4.85546875" style="1" bestFit="1" customWidth="1"/>
    <col min="2315" max="2315" width="6.5703125" style="1" bestFit="1" customWidth="1"/>
    <col min="2316" max="2560" width="9.140625" style="1"/>
    <col min="2561" max="2561" width="0.85546875" style="1" customWidth="1"/>
    <col min="2562" max="2562" width="5.7109375" style="1" bestFit="1" customWidth="1"/>
    <col min="2563" max="2563" width="56.7109375" style="1" bestFit="1" customWidth="1"/>
    <col min="2564" max="2564" width="4.85546875" style="1" bestFit="1" customWidth="1"/>
    <col min="2565" max="2565" width="5.7109375" style="1" bestFit="1" customWidth="1"/>
    <col min="2566" max="2566" width="9" style="1" customWidth="1"/>
    <col min="2567" max="2567" width="13.28515625" style="1" customWidth="1"/>
    <col min="2568" max="2569" width="8.7109375" style="1" bestFit="1" customWidth="1"/>
    <col min="2570" max="2570" width="4.85546875" style="1" bestFit="1" customWidth="1"/>
    <col min="2571" max="2571" width="6.5703125" style="1" bestFit="1" customWidth="1"/>
    <col min="2572" max="2816" width="9.140625" style="1"/>
    <col min="2817" max="2817" width="0.85546875" style="1" customWidth="1"/>
    <col min="2818" max="2818" width="5.7109375" style="1" bestFit="1" customWidth="1"/>
    <col min="2819" max="2819" width="56.7109375" style="1" bestFit="1" customWidth="1"/>
    <col min="2820" max="2820" width="4.85546875" style="1" bestFit="1" customWidth="1"/>
    <col min="2821" max="2821" width="5.7109375" style="1" bestFit="1" customWidth="1"/>
    <col min="2822" max="2822" width="9" style="1" customWidth="1"/>
    <col min="2823" max="2823" width="13.28515625" style="1" customWidth="1"/>
    <col min="2824" max="2825" width="8.7109375" style="1" bestFit="1" customWidth="1"/>
    <col min="2826" max="2826" width="4.85546875" style="1" bestFit="1" customWidth="1"/>
    <col min="2827" max="2827" width="6.5703125" style="1" bestFit="1" customWidth="1"/>
    <col min="2828" max="3072" width="9.140625" style="1"/>
    <col min="3073" max="3073" width="0.85546875" style="1" customWidth="1"/>
    <col min="3074" max="3074" width="5.7109375" style="1" bestFit="1" customWidth="1"/>
    <col min="3075" max="3075" width="56.7109375" style="1" bestFit="1" customWidth="1"/>
    <col min="3076" max="3076" width="4.85546875" style="1" bestFit="1" customWidth="1"/>
    <col min="3077" max="3077" width="5.7109375" style="1" bestFit="1" customWidth="1"/>
    <col min="3078" max="3078" width="9" style="1" customWidth="1"/>
    <col min="3079" max="3079" width="13.28515625" style="1" customWidth="1"/>
    <col min="3080" max="3081" width="8.7109375" style="1" bestFit="1" customWidth="1"/>
    <col min="3082" max="3082" width="4.85546875" style="1" bestFit="1" customWidth="1"/>
    <col min="3083" max="3083" width="6.5703125" style="1" bestFit="1" customWidth="1"/>
    <col min="3084" max="3328" width="9.140625" style="1"/>
    <col min="3329" max="3329" width="0.85546875" style="1" customWidth="1"/>
    <col min="3330" max="3330" width="5.7109375" style="1" bestFit="1" customWidth="1"/>
    <col min="3331" max="3331" width="56.7109375" style="1" bestFit="1" customWidth="1"/>
    <col min="3332" max="3332" width="4.85546875" style="1" bestFit="1" customWidth="1"/>
    <col min="3333" max="3333" width="5.7109375" style="1" bestFit="1" customWidth="1"/>
    <col min="3334" max="3334" width="9" style="1" customWidth="1"/>
    <col min="3335" max="3335" width="13.28515625" style="1" customWidth="1"/>
    <col min="3336" max="3337" width="8.7109375" style="1" bestFit="1" customWidth="1"/>
    <col min="3338" max="3338" width="4.85546875" style="1" bestFit="1" customWidth="1"/>
    <col min="3339" max="3339" width="6.5703125" style="1" bestFit="1" customWidth="1"/>
    <col min="3340" max="3584" width="9.140625" style="1"/>
    <col min="3585" max="3585" width="0.85546875" style="1" customWidth="1"/>
    <col min="3586" max="3586" width="5.7109375" style="1" bestFit="1" customWidth="1"/>
    <col min="3587" max="3587" width="56.7109375" style="1" bestFit="1" customWidth="1"/>
    <col min="3588" max="3588" width="4.85546875" style="1" bestFit="1" customWidth="1"/>
    <col min="3589" max="3589" width="5.7109375" style="1" bestFit="1" customWidth="1"/>
    <col min="3590" max="3590" width="9" style="1" customWidth="1"/>
    <col min="3591" max="3591" width="13.28515625" style="1" customWidth="1"/>
    <col min="3592" max="3593" width="8.7109375" style="1" bestFit="1" customWidth="1"/>
    <col min="3594" max="3594" width="4.85546875" style="1" bestFit="1" customWidth="1"/>
    <col min="3595" max="3595" width="6.5703125" style="1" bestFit="1" customWidth="1"/>
    <col min="3596" max="3840" width="9.140625" style="1"/>
    <col min="3841" max="3841" width="0.85546875" style="1" customWidth="1"/>
    <col min="3842" max="3842" width="5.7109375" style="1" bestFit="1" customWidth="1"/>
    <col min="3843" max="3843" width="56.7109375" style="1" bestFit="1" customWidth="1"/>
    <col min="3844" max="3844" width="4.85546875" style="1" bestFit="1" customWidth="1"/>
    <col min="3845" max="3845" width="5.7109375" style="1" bestFit="1" customWidth="1"/>
    <col min="3846" max="3846" width="9" style="1" customWidth="1"/>
    <col min="3847" max="3847" width="13.28515625" style="1" customWidth="1"/>
    <col min="3848" max="3849" width="8.7109375" style="1" bestFit="1" customWidth="1"/>
    <col min="3850" max="3850" width="4.85546875" style="1" bestFit="1" customWidth="1"/>
    <col min="3851" max="3851" width="6.5703125" style="1" bestFit="1" customWidth="1"/>
    <col min="3852" max="4096" width="9.140625" style="1"/>
    <col min="4097" max="4097" width="0.85546875" style="1" customWidth="1"/>
    <col min="4098" max="4098" width="5.7109375" style="1" bestFit="1" customWidth="1"/>
    <col min="4099" max="4099" width="56.7109375" style="1" bestFit="1" customWidth="1"/>
    <col min="4100" max="4100" width="4.85546875" style="1" bestFit="1" customWidth="1"/>
    <col min="4101" max="4101" width="5.7109375" style="1" bestFit="1" customWidth="1"/>
    <col min="4102" max="4102" width="9" style="1" customWidth="1"/>
    <col min="4103" max="4103" width="13.28515625" style="1" customWidth="1"/>
    <col min="4104" max="4105" width="8.7109375" style="1" bestFit="1" customWidth="1"/>
    <col min="4106" max="4106" width="4.85546875" style="1" bestFit="1" customWidth="1"/>
    <col min="4107" max="4107" width="6.5703125" style="1" bestFit="1" customWidth="1"/>
    <col min="4108" max="4352" width="9.140625" style="1"/>
    <col min="4353" max="4353" width="0.85546875" style="1" customWidth="1"/>
    <col min="4354" max="4354" width="5.7109375" style="1" bestFit="1" customWidth="1"/>
    <col min="4355" max="4355" width="56.7109375" style="1" bestFit="1" customWidth="1"/>
    <col min="4356" max="4356" width="4.85546875" style="1" bestFit="1" customWidth="1"/>
    <col min="4357" max="4357" width="5.7109375" style="1" bestFit="1" customWidth="1"/>
    <col min="4358" max="4358" width="9" style="1" customWidth="1"/>
    <col min="4359" max="4359" width="13.28515625" style="1" customWidth="1"/>
    <col min="4360" max="4361" width="8.7109375" style="1" bestFit="1" customWidth="1"/>
    <col min="4362" max="4362" width="4.85546875" style="1" bestFit="1" customWidth="1"/>
    <col min="4363" max="4363" width="6.5703125" style="1" bestFit="1" customWidth="1"/>
    <col min="4364" max="4608" width="9.140625" style="1"/>
    <col min="4609" max="4609" width="0.85546875" style="1" customWidth="1"/>
    <col min="4610" max="4610" width="5.7109375" style="1" bestFit="1" customWidth="1"/>
    <col min="4611" max="4611" width="56.7109375" style="1" bestFit="1" customWidth="1"/>
    <col min="4612" max="4612" width="4.85546875" style="1" bestFit="1" customWidth="1"/>
    <col min="4613" max="4613" width="5.7109375" style="1" bestFit="1" customWidth="1"/>
    <col min="4614" max="4614" width="9" style="1" customWidth="1"/>
    <col min="4615" max="4615" width="13.28515625" style="1" customWidth="1"/>
    <col min="4616" max="4617" width="8.7109375" style="1" bestFit="1" customWidth="1"/>
    <col min="4618" max="4618" width="4.85546875" style="1" bestFit="1" customWidth="1"/>
    <col min="4619" max="4619" width="6.5703125" style="1" bestFit="1" customWidth="1"/>
    <col min="4620" max="4864" width="9.140625" style="1"/>
    <col min="4865" max="4865" width="0.85546875" style="1" customWidth="1"/>
    <col min="4866" max="4866" width="5.7109375" style="1" bestFit="1" customWidth="1"/>
    <col min="4867" max="4867" width="56.7109375" style="1" bestFit="1" customWidth="1"/>
    <col min="4868" max="4868" width="4.85546875" style="1" bestFit="1" customWidth="1"/>
    <col min="4869" max="4869" width="5.7109375" style="1" bestFit="1" customWidth="1"/>
    <col min="4870" max="4870" width="9" style="1" customWidth="1"/>
    <col min="4871" max="4871" width="13.28515625" style="1" customWidth="1"/>
    <col min="4872" max="4873" width="8.7109375" style="1" bestFit="1" customWidth="1"/>
    <col min="4874" max="4874" width="4.85546875" style="1" bestFit="1" customWidth="1"/>
    <col min="4875" max="4875" width="6.5703125" style="1" bestFit="1" customWidth="1"/>
    <col min="4876" max="5120" width="9.140625" style="1"/>
    <col min="5121" max="5121" width="0.85546875" style="1" customWidth="1"/>
    <col min="5122" max="5122" width="5.7109375" style="1" bestFit="1" customWidth="1"/>
    <col min="5123" max="5123" width="56.7109375" style="1" bestFit="1" customWidth="1"/>
    <col min="5124" max="5124" width="4.85546875" style="1" bestFit="1" customWidth="1"/>
    <col min="5125" max="5125" width="5.7109375" style="1" bestFit="1" customWidth="1"/>
    <col min="5126" max="5126" width="9" style="1" customWidth="1"/>
    <col min="5127" max="5127" width="13.28515625" style="1" customWidth="1"/>
    <col min="5128" max="5129" width="8.7109375" style="1" bestFit="1" customWidth="1"/>
    <col min="5130" max="5130" width="4.85546875" style="1" bestFit="1" customWidth="1"/>
    <col min="5131" max="5131" width="6.5703125" style="1" bestFit="1" customWidth="1"/>
    <col min="5132" max="5376" width="9.140625" style="1"/>
    <col min="5377" max="5377" width="0.85546875" style="1" customWidth="1"/>
    <col min="5378" max="5378" width="5.7109375" style="1" bestFit="1" customWidth="1"/>
    <col min="5379" max="5379" width="56.7109375" style="1" bestFit="1" customWidth="1"/>
    <col min="5380" max="5380" width="4.85546875" style="1" bestFit="1" customWidth="1"/>
    <col min="5381" max="5381" width="5.7109375" style="1" bestFit="1" customWidth="1"/>
    <col min="5382" max="5382" width="9" style="1" customWidth="1"/>
    <col min="5383" max="5383" width="13.28515625" style="1" customWidth="1"/>
    <col min="5384" max="5385" width="8.7109375" style="1" bestFit="1" customWidth="1"/>
    <col min="5386" max="5386" width="4.85546875" style="1" bestFit="1" customWidth="1"/>
    <col min="5387" max="5387" width="6.5703125" style="1" bestFit="1" customWidth="1"/>
    <col min="5388" max="5632" width="9.140625" style="1"/>
    <col min="5633" max="5633" width="0.85546875" style="1" customWidth="1"/>
    <col min="5634" max="5634" width="5.7109375" style="1" bestFit="1" customWidth="1"/>
    <col min="5635" max="5635" width="56.7109375" style="1" bestFit="1" customWidth="1"/>
    <col min="5636" max="5636" width="4.85546875" style="1" bestFit="1" customWidth="1"/>
    <col min="5637" max="5637" width="5.7109375" style="1" bestFit="1" customWidth="1"/>
    <col min="5638" max="5638" width="9" style="1" customWidth="1"/>
    <col min="5639" max="5639" width="13.28515625" style="1" customWidth="1"/>
    <col min="5640" max="5641" width="8.7109375" style="1" bestFit="1" customWidth="1"/>
    <col min="5642" max="5642" width="4.85546875" style="1" bestFit="1" customWidth="1"/>
    <col min="5643" max="5643" width="6.5703125" style="1" bestFit="1" customWidth="1"/>
    <col min="5644" max="5888" width="9.140625" style="1"/>
    <col min="5889" max="5889" width="0.85546875" style="1" customWidth="1"/>
    <col min="5890" max="5890" width="5.7109375" style="1" bestFit="1" customWidth="1"/>
    <col min="5891" max="5891" width="56.7109375" style="1" bestFit="1" customWidth="1"/>
    <col min="5892" max="5892" width="4.85546875" style="1" bestFit="1" customWidth="1"/>
    <col min="5893" max="5893" width="5.7109375" style="1" bestFit="1" customWidth="1"/>
    <col min="5894" max="5894" width="9" style="1" customWidth="1"/>
    <col min="5895" max="5895" width="13.28515625" style="1" customWidth="1"/>
    <col min="5896" max="5897" width="8.7109375" style="1" bestFit="1" customWidth="1"/>
    <col min="5898" max="5898" width="4.85546875" style="1" bestFit="1" customWidth="1"/>
    <col min="5899" max="5899" width="6.5703125" style="1" bestFit="1" customWidth="1"/>
    <col min="5900" max="6144" width="9.140625" style="1"/>
    <col min="6145" max="6145" width="0.85546875" style="1" customWidth="1"/>
    <col min="6146" max="6146" width="5.7109375" style="1" bestFit="1" customWidth="1"/>
    <col min="6147" max="6147" width="56.7109375" style="1" bestFit="1" customWidth="1"/>
    <col min="6148" max="6148" width="4.85546875" style="1" bestFit="1" customWidth="1"/>
    <col min="6149" max="6149" width="5.7109375" style="1" bestFit="1" customWidth="1"/>
    <col min="6150" max="6150" width="9" style="1" customWidth="1"/>
    <col min="6151" max="6151" width="13.28515625" style="1" customWidth="1"/>
    <col min="6152" max="6153" width="8.7109375" style="1" bestFit="1" customWidth="1"/>
    <col min="6154" max="6154" width="4.85546875" style="1" bestFit="1" customWidth="1"/>
    <col min="6155" max="6155" width="6.5703125" style="1" bestFit="1" customWidth="1"/>
    <col min="6156" max="6400" width="9.140625" style="1"/>
    <col min="6401" max="6401" width="0.85546875" style="1" customWidth="1"/>
    <col min="6402" max="6402" width="5.7109375" style="1" bestFit="1" customWidth="1"/>
    <col min="6403" max="6403" width="56.7109375" style="1" bestFit="1" customWidth="1"/>
    <col min="6404" max="6404" width="4.85546875" style="1" bestFit="1" customWidth="1"/>
    <col min="6405" max="6405" width="5.7109375" style="1" bestFit="1" customWidth="1"/>
    <col min="6406" max="6406" width="9" style="1" customWidth="1"/>
    <col min="6407" max="6407" width="13.28515625" style="1" customWidth="1"/>
    <col min="6408" max="6409" width="8.7109375" style="1" bestFit="1" customWidth="1"/>
    <col min="6410" max="6410" width="4.85546875" style="1" bestFit="1" customWidth="1"/>
    <col min="6411" max="6411" width="6.5703125" style="1" bestFit="1" customWidth="1"/>
    <col min="6412" max="6656" width="9.140625" style="1"/>
    <col min="6657" max="6657" width="0.85546875" style="1" customWidth="1"/>
    <col min="6658" max="6658" width="5.7109375" style="1" bestFit="1" customWidth="1"/>
    <col min="6659" max="6659" width="56.7109375" style="1" bestFit="1" customWidth="1"/>
    <col min="6660" max="6660" width="4.85546875" style="1" bestFit="1" customWidth="1"/>
    <col min="6661" max="6661" width="5.7109375" style="1" bestFit="1" customWidth="1"/>
    <col min="6662" max="6662" width="9" style="1" customWidth="1"/>
    <col min="6663" max="6663" width="13.28515625" style="1" customWidth="1"/>
    <col min="6664" max="6665" width="8.7109375" style="1" bestFit="1" customWidth="1"/>
    <col min="6666" max="6666" width="4.85546875" style="1" bestFit="1" customWidth="1"/>
    <col min="6667" max="6667" width="6.5703125" style="1" bestFit="1" customWidth="1"/>
    <col min="6668" max="6912" width="9.140625" style="1"/>
    <col min="6913" max="6913" width="0.85546875" style="1" customWidth="1"/>
    <col min="6914" max="6914" width="5.7109375" style="1" bestFit="1" customWidth="1"/>
    <col min="6915" max="6915" width="56.7109375" style="1" bestFit="1" customWidth="1"/>
    <col min="6916" max="6916" width="4.85546875" style="1" bestFit="1" customWidth="1"/>
    <col min="6917" max="6917" width="5.7109375" style="1" bestFit="1" customWidth="1"/>
    <col min="6918" max="6918" width="9" style="1" customWidth="1"/>
    <col min="6919" max="6919" width="13.28515625" style="1" customWidth="1"/>
    <col min="6920" max="6921" width="8.7109375" style="1" bestFit="1" customWidth="1"/>
    <col min="6922" max="6922" width="4.85546875" style="1" bestFit="1" customWidth="1"/>
    <col min="6923" max="6923" width="6.5703125" style="1" bestFit="1" customWidth="1"/>
    <col min="6924" max="7168" width="9.140625" style="1"/>
    <col min="7169" max="7169" width="0.85546875" style="1" customWidth="1"/>
    <col min="7170" max="7170" width="5.7109375" style="1" bestFit="1" customWidth="1"/>
    <col min="7171" max="7171" width="56.7109375" style="1" bestFit="1" customWidth="1"/>
    <col min="7172" max="7172" width="4.85546875" style="1" bestFit="1" customWidth="1"/>
    <col min="7173" max="7173" width="5.7109375" style="1" bestFit="1" customWidth="1"/>
    <col min="7174" max="7174" width="9" style="1" customWidth="1"/>
    <col min="7175" max="7175" width="13.28515625" style="1" customWidth="1"/>
    <col min="7176" max="7177" width="8.7109375" style="1" bestFit="1" customWidth="1"/>
    <col min="7178" max="7178" width="4.85546875" style="1" bestFit="1" customWidth="1"/>
    <col min="7179" max="7179" width="6.5703125" style="1" bestFit="1" customWidth="1"/>
    <col min="7180" max="7424" width="9.140625" style="1"/>
    <col min="7425" max="7425" width="0.85546875" style="1" customWidth="1"/>
    <col min="7426" max="7426" width="5.7109375" style="1" bestFit="1" customWidth="1"/>
    <col min="7427" max="7427" width="56.7109375" style="1" bestFit="1" customWidth="1"/>
    <col min="7428" max="7428" width="4.85546875" style="1" bestFit="1" customWidth="1"/>
    <col min="7429" max="7429" width="5.7109375" style="1" bestFit="1" customWidth="1"/>
    <col min="7430" max="7430" width="9" style="1" customWidth="1"/>
    <col min="7431" max="7431" width="13.28515625" style="1" customWidth="1"/>
    <col min="7432" max="7433" width="8.7109375" style="1" bestFit="1" customWidth="1"/>
    <col min="7434" max="7434" width="4.85546875" style="1" bestFit="1" customWidth="1"/>
    <col min="7435" max="7435" width="6.5703125" style="1" bestFit="1" customWidth="1"/>
    <col min="7436" max="7680" width="9.140625" style="1"/>
    <col min="7681" max="7681" width="0.85546875" style="1" customWidth="1"/>
    <col min="7682" max="7682" width="5.7109375" style="1" bestFit="1" customWidth="1"/>
    <col min="7683" max="7683" width="56.7109375" style="1" bestFit="1" customWidth="1"/>
    <col min="7684" max="7684" width="4.85546875" style="1" bestFit="1" customWidth="1"/>
    <col min="7685" max="7685" width="5.7109375" style="1" bestFit="1" customWidth="1"/>
    <col min="7686" max="7686" width="9" style="1" customWidth="1"/>
    <col min="7687" max="7687" width="13.28515625" style="1" customWidth="1"/>
    <col min="7688" max="7689" width="8.7109375" style="1" bestFit="1" customWidth="1"/>
    <col min="7690" max="7690" width="4.85546875" style="1" bestFit="1" customWidth="1"/>
    <col min="7691" max="7691" width="6.5703125" style="1" bestFit="1" customWidth="1"/>
    <col min="7692" max="7936" width="9.140625" style="1"/>
    <col min="7937" max="7937" width="0.85546875" style="1" customWidth="1"/>
    <col min="7938" max="7938" width="5.7109375" style="1" bestFit="1" customWidth="1"/>
    <col min="7939" max="7939" width="56.7109375" style="1" bestFit="1" customWidth="1"/>
    <col min="7940" max="7940" width="4.85546875" style="1" bestFit="1" customWidth="1"/>
    <col min="7941" max="7941" width="5.7109375" style="1" bestFit="1" customWidth="1"/>
    <col min="7942" max="7942" width="9" style="1" customWidth="1"/>
    <col min="7943" max="7943" width="13.28515625" style="1" customWidth="1"/>
    <col min="7944" max="7945" width="8.7109375" style="1" bestFit="1" customWidth="1"/>
    <col min="7946" max="7946" width="4.85546875" style="1" bestFit="1" customWidth="1"/>
    <col min="7947" max="7947" width="6.5703125" style="1" bestFit="1" customWidth="1"/>
    <col min="7948" max="8192" width="9.140625" style="1"/>
    <col min="8193" max="8193" width="0.85546875" style="1" customWidth="1"/>
    <col min="8194" max="8194" width="5.7109375" style="1" bestFit="1" customWidth="1"/>
    <col min="8195" max="8195" width="56.7109375" style="1" bestFit="1" customWidth="1"/>
    <col min="8196" max="8196" width="4.85546875" style="1" bestFit="1" customWidth="1"/>
    <col min="8197" max="8197" width="5.7109375" style="1" bestFit="1" customWidth="1"/>
    <col min="8198" max="8198" width="9" style="1" customWidth="1"/>
    <col min="8199" max="8199" width="13.28515625" style="1" customWidth="1"/>
    <col min="8200" max="8201" width="8.7109375" style="1" bestFit="1" customWidth="1"/>
    <col min="8202" max="8202" width="4.85546875" style="1" bestFit="1" customWidth="1"/>
    <col min="8203" max="8203" width="6.5703125" style="1" bestFit="1" customWidth="1"/>
    <col min="8204" max="8448" width="9.140625" style="1"/>
    <col min="8449" max="8449" width="0.85546875" style="1" customWidth="1"/>
    <col min="8450" max="8450" width="5.7109375" style="1" bestFit="1" customWidth="1"/>
    <col min="8451" max="8451" width="56.7109375" style="1" bestFit="1" customWidth="1"/>
    <col min="8452" max="8452" width="4.85546875" style="1" bestFit="1" customWidth="1"/>
    <col min="8453" max="8453" width="5.7109375" style="1" bestFit="1" customWidth="1"/>
    <col min="8454" max="8454" width="9" style="1" customWidth="1"/>
    <col min="8455" max="8455" width="13.28515625" style="1" customWidth="1"/>
    <col min="8456" max="8457" width="8.7109375" style="1" bestFit="1" customWidth="1"/>
    <col min="8458" max="8458" width="4.85546875" style="1" bestFit="1" customWidth="1"/>
    <col min="8459" max="8459" width="6.5703125" style="1" bestFit="1" customWidth="1"/>
    <col min="8460" max="8704" width="9.140625" style="1"/>
    <col min="8705" max="8705" width="0.85546875" style="1" customWidth="1"/>
    <col min="8706" max="8706" width="5.7109375" style="1" bestFit="1" customWidth="1"/>
    <col min="8707" max="8707" width="56.7109375" style="1" bestFit="1" customWidth="1"/>
    <col min="8708" max="8708" width="4.85546875" style="1" bestFit="1" customWidth="1"/>
    <col min="8709" max="8709" width="5.7109375" style="1" bestFit="1" customWidth="1"/>
    <col min="8710" max="8710" width="9" style="1" customWidth="1"/>
    <col min="8711" max="8711" width="13.28515625" style="1" customWidth="1"/>
    <col min="8712" max="8713" width="8.7109375" style="1" bestFit="1" customWidth="1"/>
    <col min="8714" max="8714" width="4.85546875" style="1" bestFit="1" customWidth="1"/>
    <col min="8715" max="8715" width="6.5703125" style="1" bestFit="1" customWidth="1"/>
    <col min="8716" max="8960" width="9.140625" style="1"/>
    <col min="8961" max="8961" width="0.85546875" style="1" customWidth="1"/>
    <col min="8962" max="8962" width="5.7109375" style="1" bestFit="1" customWidth="1"/>
    <col min="8963" max="8963" width="56.7109375" style="1" bestFit="1" customWidth="1"/>
    <col min="8964" max="8964" width="4.85546875" style="1" bestFit="1" customWidth="1"/>
    <col min="8965" max="8965" width="5.7109375" style="1" bestFit="1" customWidth="1"/>
    <col min="8966" max="8966" width="9" style="1" customWidth="1"/>
    <col min="8967" max="8967" width="13.28515625" style="1" customWidth="1"/>
    <col min="8968" max="8969" width="8.7109375" style="1" bestFit="1" customWidth="1"/>
    <col min="8970" max="8970" width="4.85546875" style="1" bestFit="1" customWidth="1"/>
    <col min="8971" max="8971" width="6.5703125" style="1" bestFit="1" customWidth="1"/>
    <col min="8972" max="9216" width="9.140625" style="1"/>
    <col min="9217" max="9217" width="0.85546875" style="1" customWidth="1"/>
    <col min="9218" max="9218" width="5.7109375" style="1" bestFit="1" customWidth="1"/>
    <col min="9219" max="9219" width="56.7109375" style="1" bestFit="1" customWidth="1"/>
    <col min="9220" max="9220" width="4.85546875" style="1" bestFit="1" customWidth="1"/>
    <col min="9221" max="9221" width="5.7109375" style="1" bestFit="1" customWidth="1"/>
    <col min="9222" max="9222" width="9" style="1" customWidth="1"/>
    <col min="9223" max="9223" width="13.28515625" style="1" customWidth="1"/>
    <col min="9224" max="9225" width="8.7109375" style="1" bestFit="1" customWidth="1"/>
    <col min="9226" max="9226" width="4.85546875" style="1" bestFit="1" customWidth="1"/>
    <col min="9227" max="9227" width="6.5703125" style="1" bestFit="1" customWidth="1"/>
    <col min="9228" max="9472" width="9.140625" style="1"/>
    <col min="9473" max="9473" width="0.85546875" style="1" customWidth="1"/>
    <col min="9474" max="9474" width="5.7109375" style="1" bestFit="1" customWidth="1"/>
    <col min="9475" max="9475" width="56.7109375" style="1" bestFit="1" customWidth="1"/>
    <col min="9476" max="9476" width="4.85546875" style="1" bestFit="1" customWidth="1"/>
    <col min="9477" max="9477" width="5.7109375" style="1" bestFit="1" customWidth="1"/>
    <col min="9478" max="9478" width="9" style="1" customWidth="1"/>
    <col min="9479" max="9479" width="13.28515625" style="1" customWidth="1"/>
    <col min="9480" max="9481" width="8.7109375" style="1" bestFit="1" customWidth="1"/>
    <col min="9482" max="9482" width="4.85546875" style="1" bestFit="1" customWidth="1"/>
    <col min="9483" max="9483" width="6.5703125" style="1" bestFit="1" customWidth="1"/>
    <col min="9484" max="9728" width="9.140625" style="1"/>
    <col min="9729" max="9729" width="0.85546875" style="1" customWidth="1"/>
    <col min="9730" max="9730" width="5.7109375" style="1" bestFit="1" customWidth="1"/>
    <col min="9731" max="9731" width="56.7109375" style="1" bestFit="1" customWidth="1"/>
    <col min="9732" max="9732" width="4.85546875" style="1" bestFit="1" customWidth="1"/>
    <col min="9733" max="9733" width="5.7109375" style="1" bestFit="1" customWidth="1"/>
    <col min="9734" max="9734" width="9" style="1" customWidth="1"/>
    <col min="9735" max="9735" width="13.28515625" style="1" customWidth="1"/>
    <col min="9736" max="9737" width="8.7109375" style="1" bestFit="1" customWidth="1"/>
    <col min="9738" max="9738" width="4.85546875" style="1" bestFit="1" customWidth="1"/>
    <col min="9739" max="9739" width="6.5703125" style="1" bestFit="1" customWidth="1"/>
    <col min="9740" max="9984" width="9.140625" style="1"/>
    <col min="9985" max="9985" width="0.85546875" style="1" customWidth="1"/>
    <col min="9986" max="9986" width="5.7109375" style="1" bestFit="1" customWidth="1"/>
    <col min="9987" max="9987" width="56.7109375" style="1" bestFit="1" customWidth="1"/>
    <col min="9988" max="9988" width="4.85546875" style="1" bestFit="1" customWidth="1"/>
    <col min="9989" max="9989" width="5.7109375" style="1" bestFit="1" customWidth="1"/>
    <col min="9990" max="9990" width="9" style="1" customWidth="1"/>
    <col min="9991" max="9991" width="13.28515625" style="1" customWidth="1"/>
    <col min="9992" max="9993" width="8.7109375" style="1" bestFit="1" customWidth="1"/>
    <col min="9994" max="9994" width="4.85546875" style="1" bestFit="1" customWidth="1"/>
    <col min="9995" max="9995" width="6.5703125" style="1" bestFit="1" customWidth="1"/>
    <col min="9996" max="10240" width="9.140625" style="1"/>
    <col min="10241" max="10241" width="0.85546875" style="1" customWidth="1"/>
    <col min="10242" max="10242" width="5.7109375" style="1" bestFit="1" customWidth="1"/>
    <col min="10243" max="10243" width="56.7109375" style="1" bestFit="1" customWidth="1"/>
    <col min="10244" max="10244" width="4.85546875" style="1" bestFit="1" customWidth="1"/>
    <col min="10245" max="10245" width="5.7109375" style="1" bestFit="1" customWidth="1"/>
    <col min="10246" max="10246" width="9" style="1" customWidth="1"/>
    <col min="10247" max="10247" width="13.28515625" style="1" customWidth="1"/>
    <col min="10248" max="10249" width="8.7109375" style="1" bestFit="1" customWidth="1"/>
    <col min="10250" max="10250" width="4.85546875" style="1" bestFit="1" customWidth="1"/>
    <col min="10251" max="10251" width="6.5703125" style="1" bestFit="1" customWidth="1"/>
    <col min="10252" max="10496" width="9.140625" style="1"/>
    <col min="10497" max="10497" width="0.85546875" style="1" customWidth="1"/>
    <col min="10498" max="10498" width="5.7109375" style="1" bestFit="1" customWidth="1"/>
    <col min="10499" max="10499" width="56.7109375" style="1" bestFit="1" customWidth="1"/>
    <col min="10500" max="10500" width="4.85546875" style="1" bestFit="1" customWidth="1"/>
    <col min="10501" max="10501" width="5.7109375" style="1" bestFit="1" customWidth="1"/>
    <col min="10502" max="10502" width="9" style="1" customWidth="1"/>
    <col min="10503" max="10503" width="13.28515625" style="1" customWidth="1"/>
    <col min="10504" max="10505" width="8.7109375" style="1" bestFit="1" customWidth="1"/>
    <col min="10506" max="10506" width="4.85546875" style="1" bestFit="1" customWidth="1"/>
    <col min="10507" max="10507" width="6.5703125" style="1" bestFit="1" customWidth="1"/>
    <col min="10508" max="10752" width="9.140625" style="1"/>
    <col min="10753" max="10753" width="0.85546875" style="1" customWidth="1"/>
    <col min="10754" max="10754" width="5.7109375" style="1" bestFit="1" customWidth="1"/>
    <col min="10755" max="10755" width="56.7109375" style="1" bestFit="1" customWidth="1"/>
    <col min="10756" max="10756" width="4.85546875" style="1" bestFit="1" customWidth="1"/>
    <col min="10757" max="10757" width="5.7109375" style="1" bestFit="1" customWidth="1"/>
    <col min="10758" max="10758" width="9" style="1" customWidth="1"/>
    <col min="10759" max="10759" width="13.28515625" style="1" customWidth="1"/>
    <col min="10760" max="10761" width="8.7109375" style="1" bestFit="1" customWidth="1"/>
    <col min="10762" max="10762" width="4.85546875" style="1" bestFit="1" customWidth="1"/>
    <col min="10763" max="10763" width="6.5703125" style="1" bestFit="1" customWidth="1"/>
    <col min="10764" max="11008" width="9.140625" style="1"/>
    <col min="11009" max="11009" width="0.85546875" style="1" customWidth="1"/>
    <col min="11010" max="11010" width="5.7109375" style="1" bestFit="1" customWidth="1"/>
    <col min="11011" max="11011" width="56.7109375" style="1" bestFit="1" customWidth="1"/>
    <col min="11012" max="11012" width="4.85546875" style="1" bestFit="1" customWidth="1"/>
    <col min="11013" max="11013" width="5.7109375" style="1" bestFit="1" customWidth="1"/>
    <col min="11014" max="11014" width="9" style="1" customWidth="1"/>
    <col min="11015" max="11015" width="13.28515625" style="1" customWidth="1"/>
    <col min="11016" max="11017" width="8.7109375" style="1" bestFit="1" customWidth="1"/>
    <col min="11018" max="11018" width="4.85546875" style="1" bestFit="1" customWidth="1"/>
    <col min="11019" max="11019" width="6.5703125" style="1" bestFit="1" customWidth="1"/>
    <col min="11020" max="11264" width="9.140625" style="1"/>
    <col min="11265" max="11265" width="0.85546875" style="1" customWidth="1"/>
    <col min="11266" max="11266" width="5.7109375" style="1" bestFit="1" customWidth="1"/>
    <col min="11267" max="11267" width="56.7109375" style="1" bestFit="1" customWidth="1"/>
    <col min="11268" max="11268" width="4.85546875" style="1" bestFit="1" customWidth="1"/>
    <col min="11269" max="11269" width="5.7109375" style="1" bestFit="1" customWidth="1"/>
    <col min="11270" max="11270" width="9" style="1" customWidth="1"/>
    <col min="11271" max="11271" width="13.28515625" style="1" customWidth="1"/>
    <col min="11272" max="11273" width="8.7109375" style="1" bestFit="1" customWidth="1"/>
    <col min="11274" max="11274" width="4.85546875" style="1" bestFit="1" customWidth="1"/>
    <col min="11275" max="11275" width="6.5703125" style="1" bestFit="1" customWidth="1"/>
    <col min="11276" max="11520" width="9.140625" style="1"/>
    <col min="11521" max="11521" width="0.85546875" style="1" customWidth="1"/>
    <col min="11522" max="11522" width="5.7109375" style="1" bestFit="1" customWidth="1"/>
    <col min="11523" max="11523" width="56.7109375" style="1" bestFit="1" customWidth="1"/>
    <col min="11524" max="11524" width="4.85546875" style="1" bestFit="1" customWidth="1"/>
    <col min="11525" max="11525" width="5.7109375" style="1" bestFit="1" customWidth="1"/>
    <col min="11526" max="11526" width="9" style="1" customWidth="1"/>
    <col min="11527" max="11527" width="13.28515625" style="1" customWidth="1"/>
    <col min="11528" max="11529" width="8.7109375" style="1" bestFit="1" customWidth="1"/>
    <col min="11530" max="11530" width="4.85546875" style="1" bestFit="1" customWidth="1"/>
    <col min="11531" max="11531" width="6.5703125" style="1" bestFit="1" customWidth="1"/>
    <col min="11532" max="11776" width="9.140625" style="1"/>
    <col min="11777" max="11777" width="0.85546875" style="1" customWidth="1"/>
    <col min="11778" max="11778" width="5.7109375" style="1" bestFit="1" customWidth="1"/>
    <col min="11779" max="11779" width="56.7109375" style="1" bestFit="1" customWidth="1"/>
    <col min="11780" max="11780" width="4.85546875" style="1" bestFit="1" customWidth="1"/>
    <col min="11781" max="11781" width="5.7109375" style="1" bestFit="1" customWidth="1"/>
    <col min="11782" max="11782" width="9" style="1" customWidth="1"/>
    <col min="11783" max="11783" width="13.28515625" style="1" customWidth="1"/>
    <col min="11784" max="11785" width="8.7109375" style="1" bestFit="1" customWidth="1"/>
    <col min="11786" max="11786" width="4.85546875" style="1" bestFit="1" customWidth="1"/>
    <col min="11787" max="11787" width="6.5703125" style="1" bestFit="1" customWidth="1"/>
    <col min="11788" max="12032" width="9.140625" style="1"/>
    <col min="12033" max="12033" width="0.85546875" style="1" customWidth="1"/>
    <col min="12034" max="12034" width="5.7109375" style="1" bestFit="1" customWidth="1"/>
    <col min="12035" max="12035" width="56.7109375" style="1" bestFit="1" customWidth="1"/>
    <col min="12036" max="12036" width="4.85546875" style="1" bestFit="1" customWidth="1"/>
    <col min="12037" max="12037" width="5.7109375" style="1" bestFit="1" customWidth="1"/>
    <col min="12038" max="12038" width="9" style="1" customWidth="1"/>
    <col min="12039" max="12039" width="13.28515625" style="1" customWidth="1"/>
    <col min="12040" max="12041" width="8.7109375" style="1" bestFit="1" customWidth="1"/>
    <col min="12042" max="12042" width="4.85546875" style="1" bestFit="1" customWidth="1"/>
    <col min="12043" max="12043" width="6.5703125" style="1" bestFit="1" customWidth="1"/>
    <col min="12044" max="12288" width="9.140625" style="1"/>
    <col min="12289" max="12289" width="0.85546875" style="1" customWidth="1"/>
    <col min="12290" max="12290" width="5.7109375" style="1" bestFit="1" customWidth="1"/>
    <col min="12291" max="12291" width="56.7109375" style="1" bestFit="1" customWidth="1"/>
    <col min="12292" max="12292" width="4.85546875" style="1" bestFit="1" customWidth="1"/>
    <col min="12293" max="12293" width="5.7109375" style="1" bestFit="1" customWidth="1"/>
    <col min="12294" max="12294" width="9" style="1" customWidth="1"/>
    <col min="12295" max="12295" width="13.28515625" style="1" customWidth="1"/>
    <col min="12296" max="12297" width="8.7109375" style="1" bestFit="1" customWidth="1"/>
    <col min="12298" max="12298" width="4.85546875" style="1" bestFit="1" customWidth="1"/>
    <col min="12299" max="12299" width="6.5703125" style="1" bestFit="1" customWidth="1"/>
    <col min="12300" max="12544" width="9.140625" style="1"/>
    <col min="12545" max="12545" width="0.85546875" style="1" customWidth="1"/>
    <col min="12546" max="12546" width="5.7109375" style="1" bestFit="1" customWidth="1"/>
    <col min="12547" max="12547" width="56.7109375" style="1" bestFit="1" customWidth="1"/>
    <col min="12548" max="12548" width="4.85546875" style="1" bestFit="1" customWidth="1"/>
    <col min="12549" max="12549" width="5.7109375" style="1" bestFit="1" customWidth="1"/>
    <col min="12550" max="12550" width="9" style="1" customWidth="1"/>
    <col min="12551" max="12551" width="13.28515625" style="1" customWidth="1"/>
    <col min="12552" max="12553" width="8.7109375" style="1" bestFit="1" customWidth="1"/>
    <col min="12554" max="12554" width="4.85546875" style="1" bestFit="1" customWidth="1"/>
    <col min="12555" max="12555" width="6.5703125" style="1" bestFit="1" customWidth="1"/>
    <col min="12556" max="12800" width="9.140625" style="1"/>
    <col min="12801" max="12801" width="0.85546875" style="1" customWidth="1"/>
    <col min="12802" max="12802" width="5.7109375" style="1" bestFit="1" customWidth="1"/>
    <col min="12803" max="12803" width="56.7109375" style="1" bestFit="1" customWidth="1"/>
    <col min="12804" max="12804" width="4.85546875" style="1" bestFit="1" customWidth="1"/>
    <col min="12805" max="12805" width="5.7109375" style="1" bestFit="1" customWidth="1"/>
    <col min="12806" max="12806" width="9" style="1" customWidth="1"/>
    <col min="12807" max="12807" width="13.28515625" style="1" customWidth="1"/>
    <col min="12808" max="12809" width="8.7109375" style="1" bestFit="1" customWidth="1"/>
    <col min="12810" max="12810" width="4.85546875" style="1" bestFit="1" customWidth="1"/>
    <col min="12811" max="12811" width="6.5703125" style="1" bestFit="1" customWidth="1"/>
    <col min="12812" max="13056" width="9.140625" style="1"/>
    <col min="13057" max="13057" width="0.85546875" style="1" customWidth="1"/>
    <col min="13058" max="13058" width="5.7109375" style="1" bestFit="1" customWidth="1"/>
    <col min="13059" max="13059" width="56.7109375" style="1" bestFit="1" customWidth="1"/>
    <col min="13060" max="13060" width="4.85546875" style="1" bestFit="1" customWidth="1"/>
    <col min="13061" max="13061" width="5.7109375" style="1" bestFit="1" customWidth="1"/>
    <col min="13062" max="13062" width="9" style="1" customWidth="1"/>
    <col min="13063" max="13063" width="13.28515625" style="1" customWidth="1"/>
    <col min="13064" max="13065" width="8.7109375" style="1" bestFit="1" customWidth="1"/>
    <col min="13066" max="13066" width="4.85546875" style="1" bestFit="1" customWidth="1"/>
    <col min="13067" max="13067" width="6.5703125" style="1" bestFit="1" customWidth="1"/>
    <col min="13068" max="13312" width="9.140625" style="1"/>
    <col min="13313" max="13313" width="0.85546875" style="1" customWidth="1"/>
    <col min="13314" max="13314" width="5.7109375" style="1" bestFit="1" customWidth="1"/>
    <col min="13315" max="13315" width="56.7109375" style="1" bestFit="1" customWidth="1"/>
    <col min="13316" max="13316" width="4.85546875" style="1" bestFit="1" customWidth="1"/>
    <col min="13317" max="13317" width="5.7109375" style="1" bestFit="1" customWidth="1"/>
    <col min="13318" max="13318" width="9" style="1" customWidth="1"/>
    <col min="13319" max="13319" width="13.28515625" style="1" customWidth="1"/>
    <col min="13320" max="13321" width="8.7109375" style="1" bestFit="1" customWidth="1"/>
    <col min="13322" max="13322" width="4.85546875" style="1" bestFit="1" customWidth="1"/>
    <col min="13323" max="13323" width="6.5703125" style="1" bestFit="1" customWidth="1"/>
    <col min="13324" max="13568" width="9.140625" style="1"/>
    <col min="13569" max="13569" width="0.85546875" style="1" customWidth="1"/>
    <col min="13570" max="13570" width="5.7109375" style="1" bestFit="1" customWidth="1"/>
    <col min="13571" max="13571" width="56.7109375" style="1" bestFit="1" customWidth="1"/>
    <col min="13572" max="13572" width="4.85546875" style="1" bestFit="1" customWidth="1"/>
    <col min="13573" max="13573" width="5.7109375" style="1" bestFit="1" customWidth="1"/>
    <col min="13574" max="13574" width="9" style="1" customWidth="1"/>
    <col min="13575" max="13575" width="13.28515625" style="1" customWidth="1"/>
    <col min="13576" max="13577" width="8.7109375" style="1" bestFit="1" customWidth="1"/>
    <col min="13578" max="13578" width="4.85546875" style="1" bestFit="1" customWidth="1"/>
    <col min="13579" max="13579" width="6.5703125" style="1" bestFit="1" customWidth="1"/>
    <col min="13580" max="13824" width="9.140625" style="1"/>
    <col min="13825" max="13825" width="0.85546875" style="1" customWidth="1"/>
    <col min="13826" max="13826" width="5.7109375" style="1" bestFit="1" customWidth="1"/>
    <col min="13827" max="13827" width="56.7109375" style="1" bestFit="1" customWidth="1"/>
    <col min="13828" max="13828" width="4.85546875" style="1" bestFit="1" customWidth="1"/>
    <col min="13829" max="13829" width="5.7109375" style="1" bestFit="1" customWidth="1"/>
    <col min="13830" max="13830" width="9" style="1" customWidth="1"/>
    <col min="13831" max="13831" width="13.28515625" style="1" customWidth="1"/>
    <col min="13832" max="13833" width="8.7109375" style="1" bestFit="1" customWidth="1"/>
    <col min="13834" max="13834" width="4.85546875" style="1" bestFit="1" customWidth="1"/>
    <col min="13835" max="13835" width="6.5703125" style="1" bestFit="1" customWidth="1"/>
    <col min="13836" max="14080" width="9.140625" style="1"/>
    <col min="14081" max="14081" width="0.85546875" style="1" customWidth="1"/>
    <col min="14082" max="14082" width="5.7109375" style="1" bestFit="1" customWidth="1"/>
    <col min="14083" max="14083" width="56.7109375" style="1" bestFit="1" customWidth="1"/>
    <col min="14084" max="14084" width="4.85546875" style="1" bestFit="1" customWidth="1"/>
    <col min="14085" max="14085" width="5.7109375" style="1" bestFit="1" customWidth="1"/>
    <col min="14086" max="14086" width="9" style="1" customWidth="1"/>
    <col min="14087" max="14087" width="13.28515625" style="1" customWidth="1"/>
    <col min="14088" max="14089" width="8.7109375" style="1" bestFit="1" customWidth="1"/>
    <col min="14090" max="14090" width="4.85546875" style="1" bestFit="1" customWidth="1"/>
    <col min="14091" max="14091" width="6.5703125" style="1" bestFit="1" customWidth="1"/>
    <col min="14092" max="14336" width="9.140625" style="1"/>
    <col min="14337" max="14337" width="0.85546875" style="1" customWidth="1"/>
    <col min="14338" max="14338" width="5.7109375" style="1" bestFit="1" customWidth="1"/>
    <col min="14339" max="14339" width="56.7109375" style="1" bestFit="1" customWidth="1"/>
    <col min="14340" max="14340" width="4.85546875" style="1" bestFit="1" customWidth="1"/>
    <col min="14341" max="14341" width="5.7109375" style="1" bestFit="1" customWidth="1"/>
    <col min="14342" max="14342" width="9" style="1" customWidth="1"/>
    <col min="14343" max="14343" width="13.28515625" style="1" customWidth="1"/>
    <col min="14344" max="14345" width="8.7109375" style="1" bestFit="1" customWidth="1"/>
    <col min="14346" max="14346" width="4.85546875" style="1" bestFit="1" customWidth="1"/>
    <col min="14347" max="14347" width="6.5703125" style="1" bestFit="1" customWidth="1"/>
    <col min="14348" max="14592" width="9.140625" style="1"/>
    <col min="14593" max="14593" width="0.85546875" style="1" customWidth="1"/>
    <col min="14594" max="14594" width="5.7109375" style="1" bestFit="1" customWidth="1"/>
    <col min="14595" max="14595" width="56.7109375" style="1" bestFit="1" customWidth="1"/>
    <col min="14596" max="14596" width="4.85546875" style="1" bestFit="1" customWidth="1"/>
    <col min="14597" max="14597" width="5.7109375" style="1" bestFit="1" customWidth="1"/>
    <col min="14598" max="14598" width="9" style="1" customWidth="1"/>
    <col min="14599" max="14599" width="13.28515625" style="1" customWidth="1"/>
    <col min="14600" max="14601" width="8.7109375" style="1" bestFit="1" customWidth="1"/>
    <col min="14602" max="14602" width="4.85546875" style="1" bestFit="1" customWidth="1"/>
    <col min="14603" max="14603" width="6.5703125" style="1" bestFit="1" customWidth="1"/>
    <col min="14604" max="14848" width="9.140625" style="1"/>
    <col min="14849" max="14849" width="0.85546875" style="1" customWidth="1"/>
    <col min="14850" max="14850" width="5.7109375" style="1" bestFit="1" customWidth="1"/>
    <col min="14851" max="14851" width="56.7109375" style="1" bestFit="1" customWidth="1"/>
    <col min="14852" max="14852" width="4.85546875" style="1" bestFit="1" customWidth="1"/>
    <col min="14853" max="14853" width="5.7109375" style="1" bestFit="1" customWidth="1"/>
    <col min="14854" max="14854" width="9" style="1" customWidth="1"/>
    <col min="14855" max="14855" width="13.28515625" style="1" customWidth="1"/>
    <col min="14856" max="14857" width="8.7109375" style="1" bestFit="1" customWidth="1"/>
    <col min="14858" max="14858" width="4.85546875" style="1" bestFit="1" customWidth="1"/>
    <col min="14859" max="14859" width="6.5703125" style="1" bestFit="1" customWidth="1"/>
    <col min="14860" max="15104" width="9.140625" style="1"/>
    <col min="15105" max="15105" width="0.85546875" style="1" customWidth="1"/>
    <col min="15106" max="15106" width="5.7109375" style="1" bestFit="1" customWidth="1"/>
    <col min="15107" max="15107" width="56.7109375" style="1" bestFit="1" customWidth="1"/>
    <col min="15108" max="15108" width="4.85546875" style="1" bestFit="1" customWidth="1"/>
    <col min="15109" max="15109" width="5.7109375" style="1" bestFit="1" customWidth="1"/>
    <col min="15110" max="15110" width="9" style="1" customWidth="1"/>
    <col min="15111" max="15111" width="13.28515625" style="1" customWidth="1"/>
    <col min="15112" max="15113" width="8.7109375" style="1" bestFit="1" customWidth="1"/>
    <col min="15114" max="15114" width="4.85546875" style="1" bestFit="1" customWidth="1"/>
    <col min="15115" max="15115" width="6.5703125" style="1" bestFit="1" customWidth="1"/>
    <col min="15116" max="15360" width="9.140625" style="1"/>
    <col min="15361" max="15361" width="0.85546875" style="1" customWidth="1"/>
    <col min="15362" max="15362" width="5.7109375" style="1" bestFit="1" customWidth="1"/>
    <col min="15363" max="15363" width="56.7109375" style="1" bestFit="1" customWidth="1"/>
    <col min="15364" max="15364" width="4.85546875" style="1" bestFit="1" customWidth="1"/>
    <col min="15365" max="15365" width="5.7109375" style="1" bestFit="1" customWidth="1"/>
    <col min="15366" max="15366" width="9" style="1" customWidth="1"/>
    <col min="15367" max="15367" width="13.28515625" style="1" customWidth="1"/>
    <col min="15368" max="15369" width="8.7109375" style="1" bestFit="1" customWidth="1"/>
    <col min="15370" max="15370" width="4.85546875" style="1" bestFit="1" customWidth="1"/>
    <col min="15371" max="15371" width="6.5703125" style="1" bestFit="1" customWidth="1"/>
    <col min="15372" max="15616" width="9.140625" style="1"/>
    <col min="15617" max="15617" width="0.85546875" style="1" customWidth="1"/>
    <col min="15618" max="15618" width="5.7109375" style="1" bestFit="1" customWidth="1"/>
    <col min="15619" max="15619" width="56.7109375" style="1" bestFit="1" customWidth="1"/>
    <col min="15620" max="15620" width="4.85546875" style="1" bestFit="1" customWidth="1"/>
    <col min="15621" max="15621" width="5.7109375" style="1" bestFit="1" customWidth="1"/>
    <col min="15622" max="15622" width="9" style="1" customWidth="1"/>
    <col min="15623" max="15623" width="13.28515625" style="1" customWidth="1"/>
    <col min="15624" max="15625" width="8.7109375" style="1" bestFit="1" customWidth="1"/>
    <col min="15626" max="15626" width="4.85546875" style="1" bestFit="1" customWidth="1"/>
    <col min="15627" max="15627" width="6.5703125" style="1" bestFit="1" customWidth="1"/>
    <col min="15628" max="15872" width="9.140625" style="1"/>
    <col min="15873" max="15873" width="0.85546875" style="1" customWidth="1"/>
    <col min="15874" max="15874" width="5.7109375" style="1" bestFit="1" customWidth="1"/>
    <col min="15875" max="15875" width="56.7109375" style="1" bestFit="1" customWidth="1"/>
    <col min="15876" max="15876" width="4.85546875" style="1" bestFit="1" customWidth="1"/>
    <col min="15877" max="15877" width="5.7109375" style="1" bestFit="1" customWidth="1"/>
    <col min="15878" max="15878" width="9" style="1" customWidth="1"/>
    <col min="15879" max="15879" width="13.28515625" style="1" customWidth="1"/>
    <col min="15880" max="15881" width="8.7109375" style="1" bestFit="1" customWidth="1"/>
    <col min="15882" max="15882" width="4.85546875" style="1" bestFit="1" customWidth="1"/>
    <col min="15883" max="15883" width="6.5703125" style="1" bestFit="1" customWidth="1"/>
    <col min="15884" max="16128" width="9.140625" style="1"/>
    <col min="16129" max="16129" width="0.85546875" style="1" customWidth="1"/>
    <col min="16130" max="16130" width="5.7109375" style="1" bestFit="1" customWidth="1"/>
    <col min="16131" max="16131" width="56.7109375" style="1" bestFit="1" customWidth="1"/>
    <col min="16132" max="16132" width="4.85546875" style="1" bestFit="1" customWidth="1"/>
    <col min="16133" max="16133" width="5.7109375" style="1" bestFit="1" customWidth="1"/>
    <col min="16134" max="16134" width="9" style="1" customWidth="1"/>
    <col min="16135" max="16135" width="13.28515625" style="1" customWidth="1"/>
    <col min="16136" max="16137" width="8.7109375" style="1" bestFit="1" customWidth="1"/>
    <col min="16138" max="16138" width="4.85546875" style="1" bestFit="1" customWidth="1"/>
    <col min="16139" max="16139" width="6.5703125" style="1" bestFit="1" customWidth="1"/>
    <col min="16140" max="16384" width="9.140625" style="1"/>
  </cols>
  <sheetData>
    <row r="2" spans="2:11" ht="16.5" thickBot="1">
      <c r="C2" s="3"/>
    </row>
    <row r="3" spans="2:11" ht="15.75">
      <c r="B3" s="109"/>
      <c r="C3" s="110"/>
      <c r="D3" s="111"/>
      <c r="E3" s="112"/>
      <c r="F3" s="113"/>
      <c r="G3" s="114"/>
    </row>
    <row r="4" spans="2:11">
      <c r="B4" s="115"/>
      <c r="C4" s="158" t="s">
        <v>136</v>
      </c>
      <c r="D4" s="116"/>
      <c r="E4" s="117"/>
      <c r="F4" s="118"/>
      <c r="G4" s="119"/>
    </row>
    <row r="5" spans="2:11">
      <c r="B5" s="115"/>
      <c r="C5" s="158"/>
      <c r="D5" s="116"/>
      <c r="E5" s="117"/>
      <c r="F5" s="118"/>
      <c r="G5" s="119"/>
    </row>
    <row r="6" spans="2:11" ht="12" thickBot="1">
      <c r="B6" s="120"/>
      <c r="C6" s="9"/>
      <c r="D6" s="9"/>
      <c r="E6" s="10"/>
      <c r="F6" s="156" t="s">
        <v>128</v>
      </c>
      <c r="G6" s="157" t="s">
        <v>127</v>
      </c>
      <c r="H6" s="8"/>
    </row>
    <row r="7" spans="2:11" ht="12" thickBot="1">
      <c r="B7" s="11"/>
      <c r="C7" s="12"/>
      <c r="D7" s="12" t="s">
        <v>95</v>
      </c>
      <c r="E7" s="169"/>
      <c r="F7" s="170"/>
      <c r="G7" s="13"/>
      <c r="H7" s="8"/>
    </row>
    <row r="8" spans="2:11" s="14" customFormat="1" ht="12" thickBot="1">
      <c r="B8" s="15" t="s">
        <v>44</v>
      </c>
      <c r="C8" s="15" t="s">
        <v>41</v>
      </c>
      <c r="D8" s="15" t="s">
        <v>42</v>
      </c>
      <c r="E8" s="15" t="s">
        <v>43</v>
      </c>
      <c r="F8" s="16" t="s">
        <v>96</v>
      </c>
      <c r="G8" s="17" t="s">
        <v>97</v>
      </c>
      <c r="H8" s="8"/>
      <c r="I8" s="18"/>
      <c r="J8" s="18"/>
      <c r="K8" s="18"/>
    </row>
    <row r="9" spans="2:11">
      <c r="B9" s="19" t="s">
        <v>0</v>
      </c>
      <c r="C9" s="121" t="s">
        <v>1</v>
      </c>
      <c r="D9" s="20"/>
      <c r="E9" s="20"/>
      <c r="F9" s="21"/>
      <c r="G9" s="22"/>
      <c r="H9" s="8"/>
    </row>
    <row r="10" spans="2:11">
      <c r="B10" s="23"/>
      <c r="C10" s="35" t="s">
        <v>50</v>
      </c>
      <c r="D10" s="24" t="s">
        <v>30</v>
      </c>
      <c r="E10" s="25">
        <v>0</v>
      </c>
      <c r="F10" s="26">
        <v>1500</v>
      </c>
      <c r="G10" s="26">
        <f>E10*F10</f>
        <v>0</v>
      </c>
      <c r="H10" s="8"/>
    </row>
    <row r="11" spans="2:11">
      <c r="B11" s="23"/>
      <c r="C11" s="35" t="s">
        <v>51</v>
      </c>
      <c r="D11" s="24" t="s">
        <v>30</v>
      </c>
      <c r="E11" s="27">
        <v>0</v>
      </c>
      <c r="F11" s="26">
        <v>12000</v>
      </c>
      <c r="G11" s="26">
        <f t="shared" ref="G11:G29" si="0">E11*F11</f>
        <v>0</v>
      </c>
      <c r="H11" s="8"/>
    </row>
    <row r="12" spans="2:11">
      <c r="B12" s="23"/>
      <c r="C12" s="35" t="s">
        <v>52</v>
      </c>
      <c r="D12" s="24" t="s">
        <v>2</v>
      </c>
      <c r="E12" s="27">
        <v>0</v>
      </c>
      <c r="F12" s="26">
        <v>90</v>
      </c>
      <c r="G12" s="26">
        <f t="shared" si="0"/>
        <v>0</v>
      </c>
      <c r="H12" s="8"/>
    </row>
    <row r="13" spans="2:11">
      <c r="B13" s="23"/>
      <c r="C13" s="35" t="s">
        <v>53</v>
      </c>
      <c r="D13" s="24" t="s">
        <v>2</v>
      </c>
      <c r="E13" s="27">
        <v>0</v>
      </c>
      <c r="F13" s="26">
        <v>180</v>
      </c>
      <c r="G13" s="26">
        <f t="shared" si="0"/>
        <v>0</v>
      </c>
      <c r="H13" s="8"/>
    </row>
    <row r="14" spans="2:11">
      <c r="B14" s="23"/>
      <c r="C14" s="35" t="s">
        <v>54</v>
      </c>
      <c r="D14" s="24" t="s">
        <v>2</v>
      </c>
      <c r="E14" s="27">
        <v>0</v>
      </c>
      <c r="F14" s="26">
        <v>360</v>
      </c>
      <c r="G14" s="26">
        <f t="shared" si="0"/>
        <v>0</v>
      </c>
      <c r="H14" s="8"/>
    </row>
    <row r="15" spans="2:11">
      <c r="B15" s="23"/>
      <c r="C15" s="35" t="s">
        <v>3</v>
      </c>
      <c r="D15" s="24" t="s">
        <v>2</v>
      </c>
      <c r="E15" s="27">
        <v>0</v>
      </c>
      <c r="F15" s="26">
        <v>54</v>
      </c>
      <c r="G15" s="26">
        <f t="shared" si="0"/>
        <v>0</v>
      </c>
      <c r="H15" s="8"/>
    </row>
    <row r="16" spans="2:11">
      <c r="B16" s="23"/>
      <c r="C16" s="35" t="s">
        <v>4</v>
      </c>
      <c r="D16" s="24" t="s">
        <v>2</v>
      </c>
      <c r="E16" s="28">
        <v>0</v>
      </c>
      <c r="F16" s="29">
        <v>6.2</v>
      </c>
      <c r="G16" s="26">
        <f t="shared" si="0"/>
        <v>0</v>
      </c>
      <c r="H16" s="8"/>
    </row>
    <row r="17" spans="1:9">
      <c r="B17" s="23"/>
      <c r="C17" s="35" t="s">
        <v>55</v>
      </c>
      <c r="D17" s="24" t="s">
        <v>30</v>
      </c>
      <c r="E17" s="30">
        <v>0</v>
      </c>
      <c r="F17" s="31">
        <v>1140</v>
      </c>
      <c r="G17" s="26">
        <f t="shared" si="0"/>
        <v>0</v>
      </c>
      <c r="H17" s="8"/>
    </row>
    <row r="18" spans="1:9">
      <c r="B18" s="23"/>
      <c r="C18" s="35" t="s">
        <v>56</v>
      </c>
      <c r="D18" s="28" t="s">
        <v>30</v>
      </c>
      <c r="E18" s="28">
        <v>0</v>
      </c>
      <c r="F18" s="32">
        <v>1800</v>
      </c>
      <c r="G18" s="26">
        <f t="shared" si="0"/>
        <v>0</v>
      </c>
      <c r="H18" s="8"/>
    </row>
    <row r="19" spans="1:9">
      <c r="B19" s="23"/>
      <c r="C19" s="35" t="s">
        <v>98</v>
      </c>
      <c r="D19" s="24" t="s">
        <v>30</v>
      </c>
      <c r="E19" s="28">
        <v>0</v>
      </c>
      <c r="F19" s="29">
        <v>8000</v>
      </c>
      <c r="G19" s="26">
        <f t="shared" si="0"/>
        <v>0</v>
      </c>
      <c r="H19" s="7"/>
      <c r="I19" s="33"/>
    </row>
    <row r="20" spans="1:9">
      <c r="B20" s="23"/>
      <c r="C20" s="35" t="s">
        <v>99</v>
      </c>
      <c r="D20" s="24" t="s">
        <v>30</v>
      </c>
      <c r="E20" s="28">
        <v>0</v>
      </c>
      <c r="F20" s="29">
        <v>12000</v>
      </c>
      <c r="G20" s="26">
        <f t="shared" si="0"/>
        <v>0</v>
      </c>
      <c r="H20" s="7"/>
      <c r="I20" s="33"/>
    </row>
    <row r="21" spans="1:9">
      <c r="B21" s="23"/>
      <c r="C21" s="35" t="s">
        <v>100</v>
      </c>
      <c r="D21" s="24" t="s">
        <v>30</v>
      </c>
      <c r="E21" s="28">
        <v>0</v>
      </c>
      <c r="F21" s="29">
        <v>16000</v>
      </c>
      <c r="G21" s="26">
        <f>E21*F21</f>
        <v>0</v>
      </c>
      <c r="H21" s="7"/>
      <c r="I21" s="33"/>
    </row>
    <row r="22" spans="1:9">
      <c r="B22" s="23"/>
      <c r="C22" s="35" t="s">
        <v>101</v>
      </c>
      <c r="D22" s="24" t="s">
        <v>30</v>
      </c>
      <c r="E22" s="28">
        <v>0</v>
      </c>
      <c r="F22" s="29">
        <v>3000</v>
      </c>
      <c r="G22" s="26">
        <f t="shared" si="0"/>
        <v>0</v>
      </c>
      <c r="H22" s="7"/>
      <c r="I22" s="33"/>
    </row>
    <row r="23" spans="1:9">
      <c r="B23" s="23"/>
      <c r="C23" s="35" t="s">
        <v>102</v>
      </c>
      <c r="D23" s="24" t="s">
        <v>103</v>
      </c>
      <c r="E23" s="28">
        <v>0</v>
      </c>
      <c r="F23" s="29">
        <v>25000</v>
      </c>
      <c r="G23" s="26">
        <f>E23*F23</f>
        <v>0</v>
      </c>
      <c r="H23" s="7"/>
      <c r="I23" s="33"/>
    </row>
    <row r="24" spans="1:9">
      <c r="B24" s="23"/>
      <c r="C24" s="35" t="s">
        <v>104</v>
      </c>
      <c r="D24" s="24" t="s">
        <v>30</v>
      </c>
      <c r="E24" s="28">
        <v>0</v>
      </c>
      <c r="F24" s="29">
        <v>405.3</v>
      </c>
      <c r="G24" s="26">
        <f t="shared" si="0"/>
        <v>0</v>
      </c>
      <c r="H24" s="8"/>
    </row>
    <row r="25" spans="1:9">
      <c r="B25" s="23"/>
      <c r="C25" s="35" t="s">
        <v>105</v>
      </c>
      <c r="D25" s="24" t="s">
        <v>30</v>
      </c>
      <c r="E25" s="28">
        <v>0</v>
      </c>
      <c r="F25" s="29">
        <v>758.6</v>
      </c>
      <c r="G25" s="26">
        <f t="shared" si="0"/>
        <v>0</v>
      </c>
      <c r="H25" s="8"/>
    </row>
    <row r="26" spans="1:9">
      <c r="B26" s="23"/>
      <c r="C26" s="35" t="s">
        <v>106</v>
      </c>
      <c r="D26" s="24" t="s">
        <v>30</v>
      </c>
      <c r="E26" s="28">
        <v>0</v>
      </c>
      <c r="F26" s="29">
        <v>798</v>
      </c>
      <c r="G26" s="26">
        <f t="shared" si="0"/>
        <v>0</v>
      </c>
      <c r="H26" s="8"/>
    </row>
    <row r="27" spans="1:9">
      <c r="B27" s="23"/>
      <c r="C27" s="35" t="s">
        <v>107</v>
      </c>
      <c r="D27" s="24" t="s">
        <v>108</v>
      </c>
      <c r="E27" s="28">
        <v>0</v>
      </c>
      <c r="F27" s="29">
        <v>400.7</v>
      </c>
      <c r="G27" s="26">
        <f t="shared" si="0"/>
        <v>0</v>
      </c>
      <c r="H27" s="8"/>
    </row>
    <row r="28" spans="1:9">
      <c r="B28" s="23"/>
      <c r="C28" s="35" t="s">
        <v>109</v>
      </c>
      <c r="D28" s="24" t="s">
        <v>30</v>
      </c>
      <c r="E28" s="28">
        <v>0</v>
      </c>
      <c r="F28" s="29">
        <v>3300</v>
      </c>
      <c r="G28" s="26">
        <f t="shared" si="0"/>
        <v>0</v>
      </c>
      <c r="H28" s="8"/>
    </row>
    <row r="29" spans="1:9" ht="12" thickBot="1">
      <c r="B29" s="34"/>
      <c r="C29" s="35" t="s">
        <v>110</v>
      </c>
      <c r="D29" s="36" t="s">
        <v>108</v>
      </c>
      <c r="E29" s="28">
        <v>0</v>
      </c>
      <c r="F29" s="37">
        <v>5500</v>
      </c>
      <c r="G29" s="38">
        <f t="shared" si="0"/>
        <v>0</v>
      </c>
      <c r="H29" s="8"/>
    </row>
    <row r="30" spans="1:9" s="2" customFormat="1">
      <c r="A30" s="1"/>
      <c r="B30" s="19" t="s">
        <v>6</v>
      </c>
      <c r="C30" s="39" t="s">
        <v>7</v>
      </c>
      <c r="D30" s="40"/>
      <c r="E30" s="41"/>
      <c r="F30" s="42"/>
      <c r="G30" s="42"/>
      <c r="H30" s="8"/>
    </row>
    <row r="31" spans="1:9" s="2" customFormat="1">
      <c r="A31" s="1"/>
      <c r="B31" s="23"/>
      <c r="C31" s="35" t="s">
        <v>49</v>
      </c>
      <c r="D31" s="24" t="s">
        <v>10</v>
      </c>
      <c r="E31" s="140">
        <v>0</v>
      </c>
      <c r="F31" s="43">
        <v>6500</v>
      </c>
      <c r="G31" s="43">
        <f t="shared" ref="G31:G36" si="1">E31*F31</f>
        <v>0</v>
      </c>
      <c r="H31" s="8"/>
    </row>
    <row r="32" spans="1:9" s="2" customFormat="1">
      <c r="A32" s="1"/>
      <c r="B32" s="23"/>
      <c r="C32" s="35" t="s">
        <v>48</v>
      </c>
      <c r="D32" s="44" t="s">
        <v>8</v>
      </c>
      <c r="E32" s="140">
        <v>0</v>
      </c>
      <c r="F32" s="29">
        <v>5800</v>
      </c>
      <c r="G32" s="43">
        <f t="shared" si="1"/>
        <v>0</v>
      </c>
      <c r="H32" s="8"/>
    </row>
    <row r="33" spans="1:11" s="2" customFormat="1">
      <c r="A33" s="1"/>
      <c r="B33" s="23"/>
      <c r="C33" s="35" t="s">
        <v>47</v>
      </c>
      <c r="D33" s="44" t="s">
        <v>2</v>
      </c>
      <c r="E33" s="28">
        <v>0</v>
      </c>
      <c r="F33" s="29">
        <v>70</v>
      </c>
      <c r="G33" s="43">
        <f t="shared" si="1"/>
        <v>0</v>
      </c>
      <c r="H33" s="8"/>
    </row>
    <row r="34" spans="1:11" s="2" customFormat="1">
      <c r="A34" s="1"/>
      <c r="B34" s="23"/>
      <c r="C34" s="35" t="s">
        <v>9</v>
      </c>
      <c r="D34" s="44" t="s">
        <v>2</v>
      </c>
      <c r="E34" s="28">
        <v>0</v>
      </c>
      <c r="F34" s="29">
        <v>17.5</v>
      </c>
      <c r="G34" s="43">
        <f t="shared" si="1"/>
        <v>0</v>
      </c>
      <c r="H34" s="8"/>
    </row>
    <row r="35" spans="1:11" s="2" customFormat="1">
      <c r="A35" s="1"/>
      <c r="B35" s="23"/>
      <c r="C35" s="35" t="s">
        <v>45</v>
      </c>
      <c r="D35" s="24" t="s">
        <v>8</v>
      </c>
      <c r="E35" s="140">
        <v>0</v>
      </c>
      <c r="F35" s="29">
        <v>5500</v>
      </c>
      <c r="G35" s="43">
        <f t="shared" si="1"/>
        <v>0</v>
      </c>
      <c r="H35" s="8"/>
    </row>
    <row r="36" spans="1:11" s="2" customFormat="1">
      <c r="A36" s="1"/>
      <c r="B36" s="23"/>
      <c r="C36" s="35" t="s">
        <v>46</v>
      </c>
      <c r="D36" s="24" t="s">
        <v>10</v>
      </c>
      <c r="E36" s="140">
        <f>BREAKDOWN!F16</f>
        <v>0</v>
      </c>
      <c r="F36" s="29">
        <v>1000</v>
      </c>
      <c r="G36" s="43">
        <f t="shared" si="1"/>
        <v>0</v>
      </c>
      <c r="H36" s="8"/>
    </row>
    <row r="37" spans="1:11" s="2" customFormat="1" ht="12" thickBot="1">
      <c r="A37" s="1"/>
      <c r="B37" s="23"/>
      <c r="C37" s="35" t="s">
        <v>11</v>
      </c>
      <c r="D37" s="24" t="s">
        <v>10</v>
      </c>
      <c r="E37" s="28">
        <v>0</v>
      </c>
      <c r="F37" s="29">
        <v>1500</v>
      </c>
      <c r="G37" s="43">
        <f>E37*F37</f>
        <v>0</v>
      </c>
      <c r="H37" s="8"/>
    </row>
    <row r="38" spans="1:11" s="2" customFormat="1">
      <c r="A38" s="1"/>
      <c r="B38" s="19" t="s">
        <v>12</v>
      </c>
      <c r="C38" s="39" t="s">
        <v>111</v>
      </c>
      <c r="D38" s="40"/>
      <c r="E38" s="41"/>
      <c r="F38" s="42"/>
      <c r="G38" s="42"/>
      <c r="H38" s="8"/>
    </row>
    <row r="39" spans="1:11" s="2" customFormat="1" ht="9.75" customHeight="1">
      <c r="A39" s="1"/>
      <c r="B39" s="23"/>
      <c r="C39" s="35" t="s">
        <v>112</v>
      </c>
      <c r="D39" s="44" t="s">
        <v>30</v>
      </c>
      <c r="E39" s="28">
        <v>0</v>
      </c>
      <c r="F39" s="29">
        <v>3000</v>
      </c>
      <c r="G39" s="43">
        <f t="shared" ref="G39:G44" si="2">E39*F39</f>
        <v>0</v>
      </c>
      <c r="H39" s="8"/>
    </row>
    <row r="40" spans="1:11" s="2" customFormat="1" ht="9.75" customHeight="1">
      <c r="A40" s="1"/>
      <c r="B40" s="23"/>
      <c r="C40" s="35" t="s">
        <v>113</v>
      </c>
      <c r="D40" s="44" t="s">
        <v>30</v>
      </c>
      <c r="E40" s="28">
        <v>0</v>
      </c>
      <c r="F40" s="29">
        <v>3500</v>
      </c>
      <c r="G40" s="43">
        <f t="shared" si="2"/>
        <v>0</v>
      </c>
      <c r="H40" s="8"/>
    </row>
    <row r="41" spans="1:11" s="2" customFormat="1" ht="11.25" customHeight="1">
      <c r="A41" s="1"/>
      <c r="B41" s="23"/>
      <c r="C41" s="35" t="s">
        <v>114</v>
      </c>
      <c r="D41" s="44" t="s">
        <v>108</v>
      </c>
      <c r="E41" s="28">
        <v>0</v>
      </c>
      <c r="F41" s="29">
        <v>3000</v>
      </c>
      <c r="G41" s="43">
        <f t="shared" si="2"/>
        <v>0</v>
      </c>
      <c r="H41" s="8"/>
    </row>
    <row r="42" spans="1:11" s="2" customFormat="1">
      <c r="A42" s="1"/>
      <c r="B42" s="23"/>
      <c r="C42" s="35" t="s">
        <v>115</v>
      </c>
      <c r="D42" s="44" t="s">
        <v>30</v>
      </c>
      <c r="E42" s="28">
        <v>0</v>
      </c>
      <c r="F42" s="29">
        <v>1250</v>
      </c>
      <c r="G42" s="43">
        <f t="shared" si="2"/>
        <v>0</v>
      </c>
      <c r="H42" s="8"/>
    </row>
    <row r="43" spans="1:11" s="2" customFormat="1">
      <c r="A43" s="1"/>
      <c r="B43" s="23"/>
      <c r="C43" s="35" t="s">
        <v>116</v>
      </c>
      <c r="D43" s="44" t="s">
        <v>30</v>
      </c>
      <c r="E43" s="28">
        <v>0</v>
      </c>
      <c r="F43" s="29">
        <v>2000</v>
      </c>
      <c r="G43" s="43">
        <f t="shared" si="2"/>
        <v>0</v>
      </c>
      <c r="H43" s="8"/>
    </row>
    <row r="44" spans="1:11" s="2" customFormat="1" ht="12" thickBot="1">
      <c r="A44" s="1"/>
      <c r="B44" s="23"/>
      <c r="C44" s="35" t="s">
        <v>117</v>
      </c>
      <c r="D44" s="44" t="s">
        <v>30</v>
      </c>
      <c r="E44" s="28">
        <v>0</v>
      </c>
      <c r="F44" s="29">
        <v>1000</v>
      </c>
      <c r="G44" s="43">
        <f t="shared" si="2"/>
        <v>0</v>
      </c>
      <c r="H44" s="8"/>
    </row>
    <row r="45" spans="1:11" s="2" customFormat="1">
      <c r="A45" s="1"/>
      <c r="B45" s="45" t="s">
        <v>14</v>
      </c>
      <c r="C45" s="122" t="s">
        <v>13</v>
      </c>
      <c r="D45" s="46"/>
      <c r="E45" s="47"/>
      <c r="F45" s="48"/>
      <c r="G45" s="48"/>
      <c r="H45" s="8"/>
    </row>
    <row r="46" spans="1:11">
      <c r="B46" s="23"/>
      <c r="C46" s="35" t="s">
        <v>57</v>
      </c>
      <c r="D46" s="24" t="s">
        <v>2</v>
      </c>
      <c r="E46" s="28">
        <v>0</v>
      </c>
      <c r="F46" s="29">
        <v>200</v>
      </c>
      <c r="G46" s="29">
        <f t="shared" ref="G46:G54" si="3">E46*F46</f>
        <v>0</v>
      </c>
      <c r="H46" s="8"/>
    </row>
    <row r="47" spans="1:11" s="49" customFormat="1">
      <c r="B47" s="23"/>
      <c r="C47" s="35" t="s">
        <v>118</v>
      </c>
      <c r="D47" s="24" t="s">
        <v>2</v>
      </c>
      <c r="E47" s="28">
        <v>0</v>
      </c>
      <c r="F47" s="50">
        <v>250</v>
      </c>
      <c r="G47" s="51">
        <f t="shared" si="3"/>
        <v>0</v>
      </c>
      <c r="H47" s="52"/>
      <c r="I47" s="53"/>
      <c r="J47" s="53"/>
      <c r="K47" s="53"/>
    </row>
    <row r="48" spans="1:11">
      <c r="B48" s="23"/>
      <c r="C48" s="35" t="s">
        <v>119</v>
      </c>
      <c r="D48" s="24" t="s">
        <v>2</v>
      </c>
      <c r="E48" s="28">
        <v>0</v>
      </c>
      <c r="F48" s="50">
        <v>645</v>
      </c>
      <c r="G48" s="51">
        <f t="shared" si="3"/>
        <v>0</v>
      </c>
      <c r="H48" s="8"/>
    </row>
    <row r="49" spans="2:8">
      <c r="B49" s="23"/>
      <c r="C49" s="35" t="s">
        <v>79</v>
      </c>
      <c r="D49" s="24" t="s">
        <v>2</v>
      </c>
      <c r="E49" s="28">
        <v>0</v>
      </c>
      <c r="F49" s="50">
        <v>845</v>
      </c>
      <c r="G49" s="51">
        <f t="shared" si="3"/>
        <v>0</v>
      </c>
      <c r="H49" s="8"/>
    </row>
    <row r="50" spans="2:8">
      <c r="B50" s="23"/>
      <c r="C50" s="35" t="s">
        <v>58</v>
      </c>
      <c r="D50" s="24" t="s">
        <v>2</v>
      </c>
      <c r="E50" s="54">
        <v>0</v>
      </c>
      <c r="F50" s="50">
        <v>890</v>
      </c>
      <c r="G50" s="51">
        <f t="shared" si="3"/>
        <v>0</v>
      </c>
      <c r="H50" s="8"/>
    </row>
    <row r="51" spans="2:8">
      <c r="B51" s="23"/>
      <c r="C51" s="35" t="s">
        <v>59</v>
      </c>
      <c r="D51" s="24" t="s">
        <v>2</v>
      </c>
      <c r="E51" s="28">
        <v>0</v>
      </c>
      <c r="F51" s="29">
        <v>1020</v>
      </c>
      <c r="G51" s="29">
        <f t="shared" si="3"/>
        <v>0</v>
      </c>
      <c r="H51" s="8"/>
    </row>
    <row r="52" spans="2:8">
      <c r="B52" s="23"/>
      <c r="C52" s="35" t="s">
        <v>120</v>
      </c>
      <c r="D52" s="24" t="s">
        <v>2</v>
      </c>
      <c r="E52" s="28">
        <v>0</v>
      </c>
      <c r="F52" s="29">
        <v>515</v>
      </c>
      <c r="G52" s="29">
        <f t="shared" si="3"/>
        <v>0</v>
      </c>
      <c r="H52" s="8"/>
    </row>
    <row r="53" spans="2:8">
      <c r="B53" s="23"/>
      <c r="C53" s="35" t="s">
        <v>60</v>
      </c>
      <c r="D53" s="24" t="s">
        <v>2</v>
      </c>
      <c r="E53" s="28">
        <v>0</v>
      </c>
      <c r="F53" s="29">
        <v>3000</v>
      </c>
      <c r="G53" s="29">
        <f t="shared" si="3"/>
        <v>0</v>
      </c>
      <c r="H53" s="8"/>
    </row>
    <row r="54" spans="2:8">
      <c r="B54" s="55"/>
      <c r="C54" s="123" t="s">
        <v>121</v>
      </c>
      <c r="D54" s="56" t="s">
        <v>2</v>
      </c>
      <c r="E54" s="57">
        <v>0</v>
      </c>
      <c r="F54" s="58">
        <v>13000</v>
      </c>
      <c r="G54" s="58">
        <f t="shared" si="3"/>
        <v>0</v>
      </c>
      <c r="H54" s="8"/>
    </row>
    <row r="55" spans="2:8">
      <c r="B55" s="45" t="s">
        <v>17</v>
      </c>
      <c r="C55" s="59" t="s">
        <v>15</v>
      </c>
      <c r="D55" s="60"/>
      <c r="E55" s="61"/>
      <c r="F55" s="62"/>
      <c r="G55" s="62"/>
      <c r="H55" s="8"/>
    </row>
    <row r="56" spans="2:8">
      <c r="B56" s="63"/>
      <c r="C56" s="124" t="s">
        <v>61</v>
      </c>
      <c r="D56" s="64" t="s">
        <v>2</v>
      </c>
      <c r="E56" s="65">
        <v>0</v>
      </c>
      <c r="F56" s="26">
        <v>6</v>
      </c>
      <c r="G56" s="26">
        <f>E56*F56</f>
        <v>0</v>
      </c>
      <c r="H56" s="8"/>
    </row>
    <row r="57" spans="2:8">
      <c r="B57" s="63"/>
      <c r="C57" s="124" t="s">
        <v>62</v>
      </c>
      <c r="D57" s="64" t="s">
        <v>2</v>
      </c>
      <c r="E57" s="65">
        <v>0</v>
      </c>
      <c r="F57" s="26">
        <v>8</v>
      </c>
      <c r="G57" s="26">
        <f>E57*F57</f>
        <v>0</v>
      </c>
      <c r="H57" s="8"/>
    </row>
    <row r="58" spans="2:8">
      <c r="B58" s="63"/>
      <c r="C58" s="124" t="s">
        <v>63</v>
      </c>
      <c r="D58" s="64" t="s">
        <v>2</v>
      </c>
      <c r="E58" s="65">
        <v>0</v>
      </c>
      <c r="F58" s="26">
        <v>11</v>
      </c>
      <c r="G58" s="26">
        <f>E58*F58</f>
        <v>0</v>
      </c>
      <c r="H58" s="8"/>
    </row>
    <row r="59" spans="2:8">
      <c r="B59" s="45" t="s">
        <v>20</v>
      </c>
      <c r="C59" s="125" t="s">
        <v>18</v>
      </c>
      <c r="D59" s="60"/>
      <c r="E59" s="66"/>
      <c r="F59" s="67"/>
      <c r="G59" s="67"/>
      <c r="H59" s="8"/>
    </row>
    <row r="60" spans="2:8">
      <c r="B60" s="63"/>
      <c r="C60" s="124" t="s">
        <v>64</v>
      </c>
      <c r="D60" s="68" t="s">
        <v>2</v>
      </c>
      <c r="E60" s="28">
        <v>0</v>
      </c>
      <c r="F60" s="26">
        <v>737</v>
      </c>
      <c r="G60" s="26">
        <f>E60*F60</f>
        <v>0</v>
      </c>
      <c r="H60" s="8"/>
    </row>
    <row r="61" spans="2:8">
      <c r="B61" s="63"/>
      <c r="C61" s="124" t="s">
        <v>65</v>
      </c>
      <c r="D61" s="68" t="s">
        <v>2</v>
      </c>
      <c r="E61" s="28">
        <v>0</v>
      </c>
      <c r="F61" s="26">
        <v>1795</v>
      </c>
      <c r="G61" s="26">
        <f>E61*F61</f>
        <v>0</v>
      </c>
      <c r="H61" s="8"/>
    </row>
    <row r="62" spans="2:8" ht="12" thickBot="1">
      <c r="B62" s="63"/>
      <c r="C62" s="124" t="s">
        <v>19</v>
      </c>
      <c r="D62" s="64" t="s">
        <v>30</v>
      </c>
      <c r="E62" s="27">
        <v>0</v>
      </c>
      <c r="F62" s="26">
        <v>1794</v>
      </c>
      <c r="G62" s="26">
        <f>E62*F62</f>
        <v>0</v>
      </c>
      <c r="H62" s="8"/>
    </row>
    <row r="63" spans="2:8">
      <c r="B63" s="69" t="s">
        <v>24</v>
      </c>
      <c r="C63" s="135" t="s">
        <v>21</v>
      </c>
      <c r="D63" s="136"/>
      <c r="E63" s="137"/>
      <c r="F63" s="138"/>
      <c r="G63" s="138"/>
      <c r="H63" s="8"/>
    </row>
    <row r="64" spans="2:8">
      <c r="B64" s="63"/>
      <c r="C64" s="126" t="s">
        <v>22</v>
      </c>
      <c r="D64" s="64" t="s">
        <v>2</v>
      </c>
      <c r="E64" s="28">
        <v>30</v>
      </c>
      <c r="F64" s="26">
        <v>25</v>
      </c>
      <c r="G64" s="26">
        <f>E64*F64</f>
        <v>750</v>
      </c>
      <c r="H64" s="8"/>
    </row>
    <row r="65" spans="2:11" ht="12" thickBot="1">
      <c r="B65" s="139"/>
      <c r="C65" s="83" t="s">
        <v>122</v>
      </c>
      <c r="D65" s="84" t="s">
        <v>2</v>
      </c>
      <c r="E65" s="85">
        <v>0</v>
      </c>
      <c r="F65" s="86">
        <v>40</v>
      </c>
      <c r="G65" s="86">
        <f>E65*F65</f>
        <v>0</v>
      </c>
      <c r="H65" s="8"/>
    </row>
    <row r="66" spans="2:11">
      <c r="B66" s="69" t="s">
        <v>26</v>
      </c>
      <c r="C66" s="122" t="s">
        <v>25</v>
      </c>
      <c r="D66" s="46"/>
      <c r="E66" s="47"/>
      <c r="F66" s="48"/>
      <c r="G66" s="48" t="s">
        <v>23</v>
      </c>
      <c r="H66" s="8"/>
    </row>
    <row r="67" spans="2:11" ht="12" thickBot="1">
      <c r="B67" s="63"/>
      <c r="C67" s="126" t="s">
        <v>66</v>
      </c>
      <c r="D67" s="64" t="s">
        <v>2</v>
      </c>
      <c r="E67" s="28">
        <v>0</v>
      </c>
      <c r="F67" s="26">
        <v>250</v>
      </c>
      <c r="G67" s="26">
        <f>E67*F67</f>
        <v>0</v>
      </c>
      <c r="H67" s="8"/>
    </row>
    <row r="68" spans="2:11" ht="12" thickBot="1">
      <c r="B68" s="70"/>
      <c r="C68" s="127" t="s">
        <v>5</v>
      </c>
      <c r="D68" s="71"/>
      <c r="E68" s="72"/>
      <c r="F68" s="73"/>
      <c r="G68" s="73" t="s">
        <v>23</v>
      </c>
      <c r="H68" s="8"/>
    </row>
    <row r="69" spans="2:11">
      <c r="B69" s="69" t="s">
        <v>28</v>
      </c>
      <c r="C69" s="122" t="s">
        <v>27</v>
      </c>
      <c r="D69" s="46"/>
      <c r="E69" s="47"/>
      <c r="F69" s="48"/>
      <c r="G69" s="48"/>
      <c r="H69" s="8"/>
    </row>
    <row r="70" spans="2:11" s="49" customFormat="1" ht="12" thickBot="1">
      <c r="B70" s="63"/>
      <c r="C70" s="126" t="s">
        <v>67</v>
      </c>
      <c r="D70" s="74" t="s">
        <v>2</v>
      </c>
      <c r="E70" s="28">
        <v>0</v>
      </c>
      <c r="F70" s="26">
        <v>5</v>
      </c>
      <c r="G70" s="26">
        <f>E70*F70</f>
        <v>0</v>
      </c>
      <c r="H70" s="52"/>
      <c r="I70" s="53"/>
      <c r="J70" s="53"/>
      <c r="K70" s="53"/>
    </row>
    <row r="71" spans="2:11">
      <c r="B71" s="69" t="s">
        <v>31</v>
      </c>
      <c r="C71" s="122" t="s">
        <v>29</v>
      </c>
      <c r="D71" s="46"/>
      <c r="E71" s="47"/>
      <c r="F71" s="48"/>
      <c r="G71" s="48" t="s">
        <v>23</v>
      </c>
      <c r="H71" s="8"/>
    </row>
    <row r="72" spans="2:11" s="49" customFormat="1">
      <c r="B72" s="23"/>
      <c r="C72" s="35" t="s">
        <v>68</v>
      </c>
      <c r="D72" s="68" t="s">
        <v>30</v>
      </c>
      <c r="E72" s="28">
        <v>0</v>
      </c>
      <c r="F72" s="29">
        <v>6000</v>
      </c>
      <c r="G72" s="29">
        <f t="shared" ref="G72:G77" si="4">E72*F72</f>
        <v>0</v>
      </c>
      <c r="H72" s="52"/>
      <c r="I72" s="53"/>
      <c r="J72" s="53"/>
      <c r="K72" s="53"/>
    </row>
    <row r="73" spans="2:11">
      <c r="B73" s="63"/>
      <c r="C73" s="126" t="s">
        <v>69</v>
      </c>
      <c r="D73" s="68" t="s">
        <v>30</v>
      </c>
      <c r="E73" s="28">
        <v>0</v>
      </c>
      <c r="F73" s="29">
        <v>15000</v>
      </c>
      <c r="G73" s="29">
        <f t="shared" si="4"/>
        <v>0</v>
      </c>
      <c r="H73" s="8"/>
    </row>
    <row r="74" spans="2:11">
      <c r="B74" s="23"/>
      <c r="C74" s="35" t="s">
        <v>70</v>
      </c>
      <c r="D74" s="68" t="s">
        <v>30</v>
      </c>
      <c r="E74" s="28">
        <v>0</v>
      </c>
      <c r="F74" s="29">
        <v>25000</v>
      </c>
      <c r="G74" s="26">
        <f t="shared" si="4"/>
        <v>0</v>
      </c>
      <c r="H74" s="8"/>
    </row>
    <row r="75" spans="2:11" s="49" customFormat="1">
      <c r="B75" s="63"/>
      <c r="C75" s="35" t="s">
        <v>40</v>
      </c>
      <c r="D75" s="68" t="s">
        <v>30</v>
      </c>
      <c r="E75" s="28">
        <v>0</v>
      </c>
      <c r="F75" s="75">
        <v>4300</v>
      </c>
      <c r="G75" s="76">
        <f t="shared" si="4"/>
        <v>0</v>
      </c>
      <c r="H75" s="52"/>
      <c r="I75" s="53"/>
      <c r="J75" s="53"/>
      <c r="K75" s="53"/>
    </row>
    <row r="76" spans="2:11">
      <c r="B76" s="23"/>
      <c r="C76" s="35" t="s">
        <v>71</v>
      </c>
      <c r="D76" s="68" t="s">
        <v>30</v>
      </c>
      <c r="E76" s="28">
        <v>0</v>
      </c>
      <c r="F76" s="75">
        <v>7100</v>
      </c>
      <c r="G76" s="77">
        <f t="shared" si="4"/>
        <v>0</v>
      </c>
      <c r="H76" s="8"/>
    </row>
    <row r="77" spans="2:11" ht="12" thickBot="1">
      <c r="B77" s="63"/>
      <c r="C77" s="35" t="s">
        <v>72</v>
      </c>
      <c r="D77" s="68" t="s">
        <v>30</v>
      </c>
      <c r="E77" s="28">
        <v>0</v>
      </c>
      <c r="F77" s="78">
        <v>10500</v>
      </c>
      <c r="G77" s="79">
        <f t="shared" si="4"/>
        <v>0</v>
      </c>
      <c r="H77" s="8"/>
    </row>
    <row r="78" spans="2:11" s="49" customFormat="1">
      <c r="B78" s="69" t="s">
        <v>33</v>
      </c>
      <c r="C78" s="122" t="s">
        <v>32</v>
      </c>
      <c r="D78" s="46"/>
      <c r="E78" s="47"/>
      <c r="F78" s="48"/>
      <c r="G78" s="48"/>
      <c r="H78" s="52"/>
      <c r="I78" s="53"/>
      <c r="J78" s="53"/>
      <c r="K78" s="53"/>
    </row>
    <row r="79" spans="2:11">
      <c r="B79" s="80"/>
      <c r="C79" s="126" t="s">
        <v>73</v>
      </c>
      <c r="D79" s="64" t="s">
        <v>2</v>
      </c>
      <c r="E79" s="27">
        <v>0</v>
      </c>
      <c r="F79" s="26">
        <v>673</v>
      </c>
      <c r="G79" s="26">
        <f>E79*F79</f>
        <v>0</v>
      </c>
      <c r="H79" s="8"/>
    </row>
    <row r="80" spans="2:11" ht="12" thickBot="1">
      <c r="B80" s="81"/>
      <c r="C80" s="126" t="s">
        <v>74</v>
      </c>
      <c r="D80" s="64" t="s">
        <v>2</v>
      </c>
      <c r="E80" s="27">
        <v>0</v>
      </c>
      <c r="F80" s="26">
        <v>673</v>
      </c>
      <c r="G80" s="26">
        <f>E80*F80</f>
        <v>0</v>
      </c>
      <c r="H80" s="8"/>
    </row>
    <row r="81" spans="2:11" s="49" customFormat="1">
      <c r="B81" s="69" t="s">
        <v>37</v>
      </c>
      <c r="C81" s="122" t="s">
        <v>34</v>
      </c>
      <c r="D81" s="46"/>
      <c r="E81" s="47" t="s">
        <v>23</v>
      </c>
      <c r="F81" s="48"/>
      <c r="G81" s="48"/>
      <c r="H81" s="52"/>
      <c r="I81" s="53"/>
      <c r="J81" s="53"/>
      <c r="K81" s="53"/>
    </row>
    <row r="82" spans="2:11">
      <c r="B82" s="80"/>
      <c r="C82" s="126" t="s">
        <v>75</v>
      </c>
      <c r="D82" s="64" t="s">
        <v>35</v>
      </c>
      <c r="E82" s="140">
        <v>2</v>
      </c>
      <c r="F82" s="26">
        <v>500</v>
      </c>
      <c r="G82" s="26">
        <f t="shared" ref="G82:G87" si="5">E82*F82</f>
        <v>1000</v>
      </c>
      <c r="H82" s="8"/>
    </row>
    <row r="83" spans="2:11">
      <c r="B83" s="80"/>
      <c r="C83" s="126" t="s">
        <v>76</v>
      </c>
      <c r="D83" s="64" t="s">
        <v>35</v>
      </c>
      <c r="E83" s="140">
        <f>E82</f>
        <v>2</v>
      </c>
      <c r="F83" s="26">
        <v>400</v>
      </c>
      <c r="G83" s="26">
        <f t="shared" si="5"/>
        <v>800</v>
      </c>
      <c r="H83" s="8"/>
    </row>
    <row r="84" spans="2:11">
      <c r="B84" s="80"/>
      <c r="C84" s="126" t="s">
        <v>77</v>
      </c>
      <c r="D84" s="64" t="s">
        <v>35</v>
      </c>
      <c r="E84" s="140">
        <f>E83</f>
        <v>2</v>
      </c>
      <c r="F84" s="26">
        <v>400</v>
      </c>
      <c r="G84" s="26">
        <f t="shared" si="5"/>
        <v>800</v>
      </c>
      <c r="H84" s="8"/>
    </row>
    <row r="85" spans="2:11" ht="12" thickBot="1">
      <c r="B85" s="82"/>
      <c r="C85" s="83" t="s">
        <v>78</v>
      </c>
      <c r="D85" s="84" t="s">
        <v>36</v>
      </c>
      <c r="E85" s="85">
        <f>30*2</f>
        <v>60</v>
      </c>
      <c r="F85" s="86">
        <v>35</v>
      </c>
      <c r="G85" s="86">
        <f t="shared" si="5"/>
        <v>2100</v>
      </c>
      <c r="H85" s="8"/>
    </row>
    <row r="86" spans="2:11" ht="12" thickBot="1">
      <c r="B86" s="87" t="s">
        <v>39</v>
      </c>
      <c r="C86" s="128" t="s">
        <v>38</v>
      </c>
      <c r="D86" s="88" t="s">
        <v>30</v>
      </c>
      <c r="E86" s="89">
        <v>0</v>
      </c>
      <c r="F86" s="90">
        <v>15000</v>
      </c>
      <c r="G86" s="90">
        <f t="shared" si="5"/>
        <v>0</v>
      </c>
      <c r="H86" s="8"/>
    </row>
    <row r="87" spans="2:11" s="49" customFormat="1" ht="12" thickBot="1">
      <c r="B87" s="87" t="s">
        <v>81</v>
      </c>
      <c r="C87" s="128" t="s">
        <v>80</v>
      </c>
      <c r="D87" s="88" t="s">
        <v>30</v>
      </c>
      <c r="E87" s="89">
        <v>0</v>
      </c>
      <c r="F87" s="90">
        <v>4000</v>
      </c>
      <c r="G87" s="90">
        <f t="shared" si="5"/>
        <v>0</v>
      </c>
      <c r="H87" s="52" t="s">
        <v>123</v>
      </c>
      <c r="I87" s="53"/>
      <c r="J87" s="53"/>
      <c r="K87" s="53"/>
    </row>
    <row r="88" spans="2:11" s="49" customFormat="1" ht="12" thickBot="1">
      <c r="B88" s="87" t="s">
        <v>81</v>
      </c>
      <c r="C88" s="128" t="s">
        <v>91</v>
      </c>
      <c r="D88" s="88" t="s">
        <v>30</v>
      </c>
      <c r="E88" s="141"/>
      <c r="F88" s="90">
        <v>2000</v>
      </c>
      <c r="G88" s="90">
        <f>E88*F88</f>
        <v>0</v>
      </c>
      <c r="H88" s="52"/>
      <c r="I88" s="53"/>
      <c r="J88" s="53"/>
      <c r="K88" s="53"/>
    </row>
    <row r="89" spans="2:11" s="49" customFormat="1" ht="12" thickBot="1">
      <c r="B89" s="87" t="s">
        <v>82</v>
      </c>
      <c r="C89" s="128" t="s">
        <v>92</v>
      </c>
      <c r="D89" s="88" t="s">
        <v>30</v>
      </c>
      <c r="E89" s="141">
        <v>2</v>
      </c>
      <c r="F89" s="90">
        <v>1000</v>
      </c>
      <c r="G89" s="90">
        <f>E89*F89</f>
        <v>2000</v>
      </c>
      <c r="H89" s="52"/>
      <c r="I89" s="53"/>
      <c r="J89" s="53"/>
      <c r="K89" s="53"/>
    </row>
    <row r="90" spans="2:11">
      <c r="B90" s="91"/>
      <c r="C90" s="129" t="s">
        <v>16</v>
      </c>
      <c r="D90" s="92"/>
      <c r="E90" s="93"/>
      <c r="F90" s="94"/>
      <c r="G90" s="134">
        <f>SUM(G10:G89)</f>
        <v>7450</v>
      </c>
      <c r="H90" s="8"/>
    </row>
    <row r="91" spans="2:11">
      <c r="B91" s="80"/>
      <c r="C91" s="130" t="s">
        <v>125</v>
      </c>
      <c r="D91" s="24"/>
      <c r="E91" s="95"/>
      <c r="F91" s="96"/>
      <c r="G91" s="97">
        <f>14%*G90</f>
        <v>1043</v>
      </c>
      <c r="H91" s="8"/>
    </row>
    <row r="92" spans="2:11" s="98" customFormat="1" ht="12" thickBot="1">
      <c r="B92" s="99"/>
      <c r="C92" s="131" t="s">
        <v>124</v>
      </c>
      <c r="D92" s="100"/>
      <c r="E92" s="101"/>
      <c r="F92" s="102"/>
      <c r="G92" s="103">
        <f>SUM(G90:G91)</f>
        <v>8493</v>
      </c>
      <c r="H92" s="104"/>
      <c r="J92" s="105"/>
      <c r="K92" s="105"/>
    </row>
    <row r="93" spans="2:11" s="98" customFormat="1">
      <c r="B93" s="2"/>
      <c r="C93" s="132"/>
      <c r="D93" s="106"/>
      <c r="E93" s="107"/>
      <c r="F93" s="5"/>
      <c r="G93" s="108"/>
      <c r="H93" s="105"/>
      <c r="I93" s="105"/>
      <c r="J93" s="105"/>
      <c r="K93" s="105"/>
    </row>
  </sheetData>
  <mergeCells count="1">
    <mergeCell ref="E7:F7"/>
  </mergeCells>
  <pageMargins left="0.7" right="0.63" top="0.28999999999999998" bottom="0.16" header="0.14000000000000001" footer="0.12"/>
  <pageSetup scale="7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93"/>
  <sheetViews>
    <sheetView showWhiteSpace="0" zoomScale="145" zoomScaleNormal="145" zoomScalePageLayoutView="77" workbookViewId="0">
      <pane ySplit="8" topLeftCell="A83" activePane="bottomLeft" state="frozen"/>
      <selection pane="bottomLeft" activeCell="J61" sqref="J61"/>
    </sheetView>
  </sheetViews>
  <sheetFormatPr defaultRowHeight="11.25"/>
  <cols>
    <col min="1" max="1" width="0.85546875" style="1" customWidth="1"/>
    <col min="2" max="2" width="5.7109375" style="2" bestFit="1" customWidth="1"/>
    <col min="3" max="3" width="56.7109375" style="133" bestFit="1" customWidth="1"/>
    <col min="4" max="4" width="4.85546875" style="1" bestFit="1" customWidth="1"/>
    <col min="5" max="5" width="5.7109375" style="4" bestFit="1" customWidth="1"/>
    <col min="6" max="6" width="9" style="5" customWidth="1"/>
    <col min="7" max="7" width="13.28515625" style="6" customWidth="1"/>
    <col min="8" max="8" width="8.7109375" style="2" bestFit="1" customWidth="1"/>
    <col min="9" max="9" width="6.5703125" style="2" bestFit="1" customWidth="1"/>
    <col min="10" max="254" width="9.140625" style="1"/>
    <col min="255" max="255" width="0.85546875" style="1" customWidth="1"/>
    <col min="256" max="256" width="5.7109375" style="1" bestFit="1" customWidth="1"/>
    <col min="257" max="257" width="56.7109375" style="1" bestFit="1" customWidth="1"/>
    <col min="258" max="258" width="4.85546875" style="1" bestFit="1" customWidth="1"/>
    <col min="259" max="259" width="5.7109375" style="1" bestFit="1" customWidth="1"/>
    <col min="260" max="260" width="9" style="1" customWidth="1"/>
    <col min="261" max="261" width="13.28515625" style="1" customWidth="1"/>
    <col min="262" max="263" width="8.7109375" style="1" bestFit="1" customWidth="1"/>
    <col min="264" max="264" width="4.85546875" style="1" bestFit="1" customWidth="1"/>
    <col min="265" max="265" width="6.5703125" style="1" bestFit="1" customWidth="1"/>
    <col min="266" max="510" width="9.140625" style="1"/>
    <col min="511" max="511" width="0.85546875" style="1" customWidth="1"/>
    <col min="512" max="512" width="5.7109375" style="1" bestFit="1" customWidth="1"/>
    <col min="513" max="513" width="56.7109375" style="1" bestFit="1" customWidth="1"/>
    <col min="514" max="514" width="4.85546875" style="1" bestFit="1" customWidth="1"/>
    <col min="515" max="515" width="5.7109375" style="1" bestFit="1" customWidth="1"/>
    <col min="516" max="516" width="9" style="1" customWidth="1"/>
    <col min="517" max="517" width="13.28515625" style="1" customWidth="1"/>
    <col min="518" max="519" width="8.7109375" style="1" bestFit="1" customWidth="1"/>
    <col min="520" max="520" width="4.85546875" style="1" bestFit="1" customWidth="1"/>
    <col min="521" max="521" width="6.5703125" style="1" bestFit="1" customWidth="1"/>
    <col min="522" max="766" width="9.140625" style="1"/>
    <col min="767" max="767" width="0.85546875" style="1" customWidth="1"/>
    <col min="768" max="768" width="5.7109375" style="1" bestFit="1" customWidth="1"/>
    <col min="769" max="769" width="56.7109375" style="1" bestFit="1" customWidth="1"/>
    <col min="770" max="770" width="4.85546875" style="1" bestFit="1" customWidth="1"/>
    <col min="771" max="771" width="5.7109375" style="1" bestFit="1" customWidth="1"/>
    <col min="772" max="772" width="9" style="1" customWidth="1"/>
    <col min="773" max="773" width="13.28515625" style="1" customWidth="1"/>
    <col min="774" max="775" width="8.7109375" style="1" bestFit="1" customWidth="1"/>
    <col min="776" max="776" width="4.85546875" style="1" bestFit="1" customWidth="1"/>
    <col min="777" max="777" width="6.5703125" style="1" bestFit="1" customWidth="1"/>
    <col min="778" max="1022" width="9.140625" style="1"/>
    <col min="1023" max="1023" width="0.85546875" style="1" customWidth="1"/>
    <col min="1024" max="1024" width="5.7109375" style="1" bestFit="1" customWidth="1"/>
    <col min="1025" max="1025" width="56.7109375" style="1" bestFit="1" customWidth="1"/>
    <col min="1026" max="1026" width="4.85546875" style="1" bestFit="1" customWidth="1"/>
    <col min="1027" max="1027" width="5.7109375" style="1" bestFit="1" customWidth="1"/>
    <col min="1028" max="1028" width="9" style="1" customWidth="1"/>
    <col min="1029" max="1029" width="13.28515625" style="1" customWidth="1"/>
    <col min="1030" max="1031" width="8.7109375" style="1" bestFit="1" customWidth="1"/>
    <col min="1032" max="1032" width="4.85546875" style="1" bestFit="1" customWidth="1"/>
    <col min="1033" max="1033" width="6.5703125" style="1" bestFit="1" customWidth="1"/>
    <col min="1034" max="1278" width="9.140625" style="1"/>
    <col min="1279" max="1279" width="0.85546875" style="1" customWidth="1"/>
    <col min="1280" max="1280" width="5.7109375" style="1" bestFit="1" customWidth="1"/>
    <col min="1281" max="1281" width="56.7109375" style="1" bestFit="1" customWidth="1"/>
    <col min="1282" max="1282" width="4.85546875" style="1" bestFit="1" customWidth="1"/>
    <col min="1283" max="1283" width="5.7109375" style="1" bestFit="1" customWidth="1"/>
    <col min="1284" max="1284" width="9" style="1" customWidth="1"/>
    <col min="1285" max="1285" width="13.28515625" style="1" customWidth="1"/>
    <col min="1286" max="1287" width="8.7109375" style="1" bestFit="1" customWidth="1"/>
    <col min="1288" max="1288" width="4.85546875" style="1" bestFit="1" customWidth="1"/>
    <col min="1289" max="1289" width="6.5703125" style="1" bestFit="1" customWidth="1"/>
    <col min="1290" max="1534" width="9.140625" style="1"/>
    <col min="1535" max="1535" width="0.85546875" style="1" customWidth="1"/>
    <col min="1536" max="1536" width="5.7109375" style="1" bestFit="1" customWidth="1"/>
    <col min="1537" max="1537" width="56.7109375" style="1" bestFit="1" customWidth="1"/>
    <col min="1538" max="1538" width="4.85546875" style="1" bestFit="1" customWidth="1"/>
    <col min="1539" max="1539" width="5.7109375" style="1" bestFit="1" customWidth="1"/>
    <col min="1540" max="1540" width="9" style="1" customWidth="1"/>
    <col min="1541" max="1541" width="13.28515625" style="1" customWidth="1"/>
    <col min="1542" max="1543" width="8.7109375" style="1" bestFit="1" customWidth="1"/>
    <col min="1544" max="1544" width="4.85546875" style="1" bestFit="1" customWidth="1"/>
    <col min="1545" max="1545" width="6.5703125" style="1" bestFit="1" customWidth="1"/>
    <col min="1546" max="1790" width="9.140625" style="1"/>
    <col min="1791" max="1791" width="0.85546875" style="1" customWidth="1"/>
    <col min="1792" max="1792" width="5.7109375" style="1" bestFit="1" customWidth="1"/>
    <col min="1793" max="1793" width="56.7109375" style="1" bestFit="1" customWidth="1"/>
    <col min="1794" max="1794" width="4.85546875" style="1" bestFit="1" customWidth="1"/>
    <col min="1795" max="1795" width="5.7109375" style="1" bestFit="1" customWidth="1"/>
    <col min="1796" max="1796" width="9" style="1" customWidth="1"/>
    <col min="1797" max="1797" width="13.28515625" style="1" customWidth="1"/>
    <col min="1798" max="1799" width="8.7109375" style="1" bestFit="1" customWidth="1"/>
    <col min="1800" max="1800" width="4.85546875" style="1" bestFit="1" customWidth="1"/>
    <col min="1801" max="1801" width="6.5703125" style="1" bestFit="1" customWidth="1"/>
    <col min="1802" max="2046" width="9.140625" style="1"/>
    <col min="2047" max="2047" width="0.85546875" style="1" customWidth="1"/>
    <col min="2048" max="2048" width="5.7109375" style="1" bestFit="1" customWidth="1"/>
    <col min="2049" max="2049" width="56.7109375" style="1" bestFit="1" customWidth="1"/>
    <col min="2050" max="2050" width="4.85546875" style="1" bestFit="1" customWidth="1"/>
    <col min="2051" max="2051" width="5.7109375" style="1" bestFit="1" customWidth="1"/>
    <col min="2052" max="2052" width="9" style="1" customWidth="1"/>
    <col min="2053" max="2053" width="13.28515625" style="1" customWidth="1"/>
    <col min="2054" max="2055" width="8.7109375" style="1" bestFit="1" customWidth="1"/>
    <col min="2056" max="2056" width="4.85546875" style="1" bestFit="1" customWidth="1"/>
    <col min="2057" max="2057" width="6.5703125" style="1" bestFit="1" customWidth="1"/>
    <col min="2058" max="2302" width="9.140625" style="1"/>
    <col min="2303" max="2303" width="0.85546875" style="1" customWidth="1"/>
    <col min="2304" max="2304" width="5.7109375" style="1" bestFit="1" customWidth="1"/>
    <col min="2305" max="2305" width="56.7109375" style="1" bestFit="1" customWidth="1"/>
    <col min="2306" max="2306" width="4.85546875" style="1" bestFit="1" customWidth="1"/>
    <col min="2307" max="2307" width="5.7109375" style="1" bestFit="1" customWidth="1"/>
    <col min="2308" max="2308" width="9" style="1" customWidth="1"/>
    <col min="2309" max="2309" width="13.28515625" style="1" customWidth="1"/>
    <col min="2310" max="2311" width="8.7109375" style="1" bestFit="1" customWidth="1"/>
    <col min="2312" max="2312" width="4.85546875" style="1" bestFit="1" customWidth="1"/>
    <col min="2313" max="2313" width="6.5703125" style="1" bestFit="1" customWidth="1"/>
    <col min="2314" max="2558" width="9.140625" style="1"/>
    <col min="2559" max="2559" width="0.85546875" style="1" customWidth="1"/>
    <col min="2560" max="2560" width="5.7109375" style="1" bestFit="1" customWidth="1"/>
    <col min="2561" max="2561" width="56.7109375" style="1" bestFit="1" customWidth="1"/>
    <col min="2562" max="2562" width="4.85546875" style="1" bestFit="1" customWidth="1"/>
    <col min="2563" max="2563" width="5.7109375" style="1" bestFit="1" customWidth="1"/>
    <col min="2564" max="2564" width="9" style="1" customWidth="1"/>
    <col min="2565" max="2565" width="13.28515625" style="1" customWidth="1"/>
    <col min="2566" max="2567" width="8.7109375" style="1" bestFit="1" customWidth="1"/>
    <col min="2568" max="2568" width="4.85546875" style="1" bestFit="1" customWidth="1"/>
    <col min="2569" max="2569" width="6.5703125" style="1" bestFit="1" customWidth="1"/>
    <col min="2570" max="2814" width="9.140625" style="1"/>
    <col min="2815" max="2815" width="0.85546875" style="1" customWidth="1"/>
    <col min="2816" max="2816" width="5.7109375" style="1" bestFit="1" customWidth="1"/>
    <col min="2817" max="2817" width="56.7109375" style="1" bestFit="1" customWidth="1"/>
    <col min="2818" max="2818" width="4.85546875" style="1" bestFit="1" customWidth="1"/>
    <col min="2819" max="2819" width="5.7109375" style="1" bestFit="1" customWidth="1"/>
    <col min="2820" max="2820" width="9" style="1" customWidth="1"/>
    <col min="2821" max="2821" width="13.28515625" style="1" customWidth="1"/>
    <col min="2822" max="2823" width="8.7109375" style="1" bestFit="1" customWidth="1"/>
    <col min="2824" max="2824" width="4.85546875" style="1" bestFit="1" customWidth="1"/>
    <col min="2825" max="2825" width="6.5703125" style="1" bestFit="1" customWidth="1"/>
    <col min="2826" max="3070" width="9.140625" style="1"/>
    <col min="3071" max="3071" width="0.85546875" style="1" customWidth="1"/>
    <col min="3072" max="3072" width="5.7109375" style="1" bestFit="1" customWidth="1"/>
    <col min="3073" max="3073" width="56.7109375" style="1" bestFit="1" customWidth="1"/>
    <col min="3074" max="3074" width="4.85546875" style="1" bestFit="1" customWidth="1"/>
    <col min="3075" max="3075" width="5.7109375" style="1" bestFit="1" customWidth="1"/>
    <col min="3076" max="3076" width="9" style="1" customWidth="1"/>
    <col min="3077" max="3077" width="13.28515625" style="1" customWidth="1"/>
    <col min="3078" max="3079" width="8.7109375" style="1" bestFit="1" customWidth="1"/>
    <col min="3080" max="3080" width="4.85546875" style="1" bestFit="1" customWidth="1"/>
    <col min="3081" max="3081" width="6.5703125" style="1" bestFit="1" customWidth="1"/>
    <col min="3082" max="3326" width="9.140625" style="1"/>
    <col min="3327" max="3327" width="0.85546875" style="1" customWidth="1"/>
    <col min="3328" max="3328" width="5.7109375" style="1" bestFit="1" customWidth="1"/>
    <col min="3329" max="3329" width="56.7109375" style="1" bestFit="1" customWidth="1"/>
    <col min="3330" max="3330" width="4.85546875" style="1" bestFit="1" customWidth="1"/>
    <col min="3331" max="3331" width="5.7109375" style="1" bestFit="1" customWidth="1"/>
    <col min="3332" max="3332" width="9" style="1" customWidth="1"/>
    <col min="3333" max="3333" width="13.28515625" style="1" customWidth="1"/>
    <col min="3334" max="3335" width="8.7109375" style="1" bestFit="1" customWidth="1"/>
    <col min="3336" max="3336" width="4.85546875" style="1" bestFit="1" customWidth="1"/>
    <col min="3337" max="3337" width="6.5703125" style="1" bestFit="1" customWidth="1"/>
    <col min="3338" max="3582" width="9.140625" style="1"/>
    <col min="3583" max="3583" width="0.85546875" style="1" customWidth="1"/>
    <col min="3584" max="3584" width="5.7109375" style="1" bestFit="1" customWidth="1"/>
    <col min="3585" max="3585" width="56.7109375" style="1" bestFit="1" customWidth="1"/>
    <col min="3586" max="3586" width="4.85546875" style="1" bestFit="1" customWidth="1"/>
    <col min="3587" max="3587" width="5.7109375" style="1" bestFit="1" customWidth="1"/>
    <col min="3588" max="3588" width="9" style="1" customWidth="1"/>
    <col min="3589" max="3589" width="13.28515625" style="1" customWidth="1"/>
    <col min="3590" max="3591" width="8.7109375" style="1" bestFit="1" customWidth="1"/>
    <col min="3592" max="3592" width="4.85546875" style="1" bestFit="1" customWidth="1"/>
    <col min="3593" max="3593" width="6.5703125" style="1" bestFit="1" customWidth="1"/>
    <col min="3594" max="3838" width="9.140625" style="1"/>
    <col min="3839" max="3839" width="0.85546875" style="1" customWidth="1"/>
    <col min="3840" max="3840" width="5.7109375" style="1" bestFit="1" customWidth="1"/>
    <col min="3841" max="3841" width="56.7109375" style="1" bestFit="1" customWidth="1"/>
    <col min="3842" max="3842" width="4.85546875" style="1" bestFit="1" customWidth="1"/>
    <col min="3843" max="3843" width="5.7109375" style="1" bestFit="1" customWidth="1"/>
    <col min="3844" max="3844" width="9" style="1" customWidth="1"/>
    <col min="3845" max="3845" width="13.28515625" style="1" customWidth="1"/>
    <col min="3846" max="3847" width="8.7109375" style="1" bestFit="1" customWidth="1"/>
    <col min="3848" max="3848" width="4.85546875" style="1" bestFit="1" customWidth="1"/>
    <col min="3849" max="3849" width="6.5703125" style="1" bestFit="1" customWidth="1"/>
    <col min="3850" max="4094" width="9.140625" style="1"/>
    <col min="4095" max="4095" width="0.85546875" style="1" customWidth="1"/>
    <col min="4096" max="4096" width="5.7109375" style="1" bestFit="1" customWidth="1"/>
    <col min="4097" max="4097" width="56.7109375" style="1" bestFit="1" customWidth="1"/>
    <col min="4098" max="4098" width="4.85546875" style="1" bestFit="1" customWidth="1"/>
    <col min="4099" max="4099" width="5.7109375" style="1" bestFit="1" customWidth="1"/>
    <col min="4100" max="4100" width="9" style="1" customWidth="1"/>
    <col min="4101" max="4101" width="13.28515625" style="1" customWidth="1"/>
    <col min="4102" max="4103" width="8.7109375" style="1" bestFit="1" customWidth="1"/>
    <col min="4104" max="4104" width="4.85546875" style="1" bestFit="1" customWidth="1"/>
    <col min="4105" max="4105" width="6.5703125" style="1" bestFit="1" customWidth="1"/>
    <col min="4106" max="4350" width="9.140625" style="1"/>
    <col min="4351" max="4351" width="0.85546875" style="1" customWidth="1"/>
    <col min="4352" max="4352" width="5.7109375" style="1" bestFit="1" customWidth="1"/>
    <col min="4353" max="4353" width="56.7109375" style="1" bestFit="1" customWidth="1"/>
    <col min="4354" max="4354" width="4.85546875" style="1" bestFit="1" customWidth="1"/>
    <col min="4355" max="4355" width="5.7109375" style="1" bestFit="1" customWidth="1"/>
    <col min="4356" max="4356" width="9" style="1" customWidth="1"/>
    <col min="4357" max="4357" width="13.28515625" style="1" customWidth="1"/>
    <col min="4358" max="4359" width="8.7109375" style="1" bestFit="1" customWidth="1"/>
    <col min="4360" max="4360" width="4.85546875" style="1" bestFit="1" customWidth="1"/>
    <col min="4361" max="4361" width="6.5703125" style="1" bestFit="1" customWidth="1"/>
    <col min="4362" max="4606" width="9.140625" style="1"/>
    <col min="4607" max="4607" width="0.85546875" style="1" customWidth="1"/>
    <col min="4608" max="4608" width="5.7109375" style="1" bestFit="1" customWidth="1"/>
    <col min="4609" max="4609" width="56.7109375" style="1" bestFit="1" customWidth="1"/>
    <col min="4610" max="4610" width="4.85546875" style="1" bestFit="1" customWidth="1"/>
    <col min="4611" max="4611" width="5.7109375" style="1" bestFit="1" customWidth="1"/>
    <col min="4612" max="4612" width="9" style="1" customWidth="1"/>
    <col min="4613" max="4613" width="13.28515625" style="1" customWidth="1"/>
    <col min="4614" max="4615" width="8.7109375" style="1" bestFit="1" customWidth="1"/>
    <col min="4616" max="4616" width="4.85546875" style="1" bestFit="1" customWidth="1"/>
    <col min="4617" max="4617" width="6.5703125" style="1" bestFit="1" customWidth="1"/>
    <col min="4618" max="4862" width="9.140625" style="1"/>
    <col min="4863" max="4863" width="0.85546875" style="1" customWidth="1"/>
    <col min="4864" max="4864" width="5.7109375" style="1" bestFit="1" customWidth="1"/>
    <col min="4865" max="4865" width="56.7109375" style="1" bestFit="1" customWidth="1"/>
    <col min="4866" max="4866" width="4.85546875" style="1" bestFit="1" customWidth="1"/>
    <col min="4867" max="4867" width="5.7109375" style="1" bestFit="1" customWidth="1"/>
    <col min="4868" max="4868" width="9" style="1" customWidth="1"/>
    <col min="4869" max="4869" width="13.28515625" style="1" customWidth="1"/>
    <col min="4870" max="4871" width="8.7109375" style="1" bestFit="1" customWidth="1"/>
    <col min="4872" max="4872" width="4.85546875" style="1" bestFit="1" customWidth="1"/>
    <col min="4873" max="4873" width="6.5703125" style="1" bestFit="1" customWidth="1"/>
    <col min="4874" max="5118" width="9.140625" style="1"/>
    <col min="5119" max="5119" width="0.85546875" style="1" customWidth="1"/>
    <col min="5120" max="5120" width="5.7109375" style="1" bestFit="1" customWidth="1"/>
    <col min="5121" max="5121" width="56.7109375" style="1" bestFit="1" customWidth="1"/>
    <col min="5122" max="5122" width="4.85546875" style="1" bestFit="1" customWidth="1"/>
    <col min="5123" max="5123" width="5.7109375" style="1" bestFit="1" customWidth="1"/>
    <col min="5124" max="5124" width="9" style="1" customWidth="1"/>
    <col min="5125" max="5125" width="13.28515625" style="1" customWidth="1"/>
    <col min="5126" max="5127" width="8.7109375" style="1" bestFit="1" customWidth="1"/>
    <col min="5128" max="5128" width="4.85546875" style="1" bestFit="1" customWidth="1"/>
    <col min="5129" max="5129" width="6.5703125" style="1" bestFit="1" customWidth="1"/>
    <col min="5130" max="5374" width="9.140625" style="1"/>
    <col min="5375" max="5375" width="0.85546875" style="1" customWidth="1"/>
    <col min="5376" max="5376" width="5.7109375" style="1" bestFit="1" customWidth="1"/>
    <col min="5377" max="5377" width="56.7109375" style="1" bestFit="1" customWidth="1"/>
    <col min="5378" max="5378" width="4.85546875" style="1" bestFit="1" customWidth="1"/>
    <col min="5379" max="5379" width="5.7109375" style="1" bestFit="1" customWidth="1"/>
    <col min="5380" max="5380" width="9" style="1" customWidth="1"/>
    <col min="5381" max="5381" width="13.28515625" style="1" customWidth="1"/>
    <col min="5382" max="5383" width="8.7109375" style="1" bestFit="1" customWidth="1"/>
    <col min="5384" max="5384" width="4.85546875" style="1" bestFit="1" customWidth="1"/>
    <col min="5385" max="5385" width="6.5703125" style="1" bestFit="1" customWidth="1"/>
    <col min="5386" max="5630" width="9.140625" style="1"/>
    <col min="5631" max="5631" width="0.85546875" style="1" customWidth="1"/>
    <col min="5632" max="5632" width="5.7109375" style="1" bestFit="1" customWidth="1"/>
    <col min="5633" max="5633" width="56.7109375" style="1" bestFit="1" customWidth="1"/>
    <col min="5634" max="5634" width="4.85546875" style="1" bestFit="1" customWidth="1"/>
    <col min="5635" max="5635" width="5.7109375" style="1" bestFit="1" customWidth="1"/>
    <col min="5636" max="5636" width="9" style="1" customWidth="1"/>
    <col min="5637" max="5637" width="13.28515625" style="1" customWidth="1"/>
    <col min="5638" max="5639" width="8.7109375" style="1" bestFit="1" customWidth="1"/>
    <col min="5640" max="5640" width="4.85546875" style="1" bestFit="1" customWidth="1"/>
    <col min="5641" max="5641" width="6.5703125" style="1" bestFit="1" customWidth="1"/>
    <col min="5642" max="5886" width="9.140625" style="1"/>
    <col min="5887" max="5887" width="0.85546875" style="1" customWidth="1"/>
    <col min="5888" max="5888" width="5.7109375" style="1" bestFit="1" customWidth="1"/>
    <col min="5889" max="5889" width="56.7109375" style="1" bestFit="1" customWidth="1"/>
    <col min="5890" max="5890" width="4.85546875" style="1" bestFit="1" customWidth="1"/>
    <col min="5891" max="5891" width="5.7109375" style="1" bestFit="1" customWidth="1"/>
    <col min="5892" max="5892" width="9" style="1" customWidth="1"/>
    <col min="5893" max="5893" width="13.28515625" style="1" customWidth="1"/>
    <col min="5894" max="5895" width="8.7109375" style="1" bestFit="1" customWidth="1"/>
    <col min="5896" max="5896" width="4.85546875" style="1" bestFit="1" customWidth="1"/>
    <col min="5897" max="5897" width="6.5703125" style="1" bestFit="1" customWidth="1"/>
    <col min="5898" max="6142" width="9.140625" style="1"/>
    <col min="6143" max="6143" width="0.85546875" style="1" customWidth="1"/>
    <col min="6144" max="6144" width="5.7109375" style="1" bestFit="1" customWidth="1"/>
    <col min="6145" max="6145" width="56.7109375" style="1" bestFit="1" customWidth="1"/>
    <col min="6146" max="6146" width="4.85546875" style="1" bestFit="1" customWidth="1"/>
    <col min="6147" max="6147" width="5.7109375" style="1" bestFit="1" customWidth="1"/>
    <col min="6148" max="6148" width="9" style="1" customWidth="1"/>
    <col min="6149" max="6149" width="13.28515625" style="1" customWidth="1"/>
    <col min="6150" max="6151" width="8.7109375" style="1" bestFit="1" customWidth="1"/>
    <col min="6152" max="6152" width="4.85546875" style="1" bestFit="1" customWidth="1"/>
    <col min="6153" max="6153" width="6.5703125" style="1" bestFit="1" customWidth="1"/>
    <col min="6154" max="6398" width="9.140625" style="1"/>
    <col min="6399" max="6399" width="0.85546875" style="1" customWidth="1"/>
    <col min="6400" max="6400" width="5.7109375" style="1" bestFit="1" customWidth="1"/>
    <col min="6401" max="6401" width="56.7109375" style="1" bestFit="1" customWidth="1"/>
    <col min="6402" max="6402" width="4.85546875" style="1" bestFit="1" customWidth="1"/>
    <col min="6403" max="6403" width="5.7109375" style="1" bestFit="1" customWidth="1"/>
    <col min="6404" max="6404" width="9" style="1" customWidth="1"/>
    <col min="6405" max="6405" width="13.28515625" style="1" customWidth="1"/>
    <col min="6406" max="6407" width="8.7109375" style="1" bestFit="1" customWidth="1"/>
    <col min="6408" max="6408" width="4.85546875" style="1" bestFit="1" customWidth="1"/>
    <col min="6409" max="6409" width="6.5703125" style="1" bestFit="1" customWidth="1"/>
    <col min="6410" max="6654" width="9.140625" style="1"/>
    <col min="6655" max="6655" width="0.85546875" style="1" customWidth="1"/>
    <col min="6656" max="6656" width="5.7109375" style="1" bestFit="1" customWidth="1"/>
    <col min="6657" max="6657" width="56.7109375" style="1" bestFit="1" customWidth="1"/>
    <col min="6658" max="6658" width="4.85546875" style="1" bestFit="1" customWidth="1"/>
    <col min="6659" max="6659" width="5.7109375" style="1" bestFit="1" customWidth="1"/>
    <col min="6660" max="6660" width="9" style="1" customWidth="1"/>
    <col min="6661" max="6661" width="13.28515625" style="1" customWidth="1"/>
    <col min="6662" max="6663" width="8.7109375" style="1" bestFit="1" customWidth="1"/>
    <col min="6664" max="6664" width="4.85546875" style="1" bestFit="1" customWidth="1"/>
    <col min="6665" max="6665" width="6.5703125" style="1" bestFit="1" customWidth="1"/>
    <col min="6666" max="6910" width="9.140625" style="1"/>
    <col min="6911" max="6911" width="0.85546875" style="1" customWidth="1"/>
    <col min="6912" max="6912" width="5.7109375" style="1" bestFit="1" customWidth="1"/>
    <col min="6913" max="6913" width="56.7109375" style="1" bestFit="1" customWidth="1"/>
    <col min="6914" max="6914" width="4.85546875" style="1" bestFit="1" customWidth="1"/>
    <col min="6915" max="6915" width="5.7109375" style="1" bestFit="1" customWidth="1"/>
    <col min="6916" max="6916" width="9" style="1" customWidth="1"/>
    <col min="6917" max="6917" width="13.28515625" style="1" customWidth="1"/>
    <col min="6918" max="6919" width="8.7109375" style="1" bestFit="1" customWidth="1"/>
    <col min="6920" max="6920" width="4.85546875" style="1" bestFit="1" customWidth="1"/>
    <col min="6921" max="6921" width="6.5703125" style="1" bestFit="1" customWidth="1"/>
    <col min="6922" max="7166" width="9.140625" style="1"/>
    <col min="7167" max="7167" width="0.85546875" style="1" customWidth="1"/>
    <col min="7168" max="7168" width="5.7109375" style="1" bestFit="1" customWidth="1"/>
    <col min="7169" max="7169" width="56.7109375" style="1" bestFit="1" customWidth="1"/>
    <col min="7170" max="7170" width="4.85546875" style="1" bestFit="1" customWidth="1"/>
    <col min="7171" max="7171" width="5.7109375" style="1" bestFit="1" customWidth="1"/>
    <col min="7172" max="7172" width="9" style="1" customWidth="1"/>
    <col min="7173" max="7173" width="13.28515625" style="1" customWidth="1"/>
    <col min="7174" max="7175" width="8.7109375" style="1" bestFit="1" customWidth="1"/>
    <col min="7176" max="7176" width="4.85546875" style="1" bestFit="1" customWidth="1"/>
    <col min="7177" max="7177" width="6.5703125" style="1" bestFit="1" customWidth="1"/>
    <col min="7178" max="7422" width="9.140625" style="1"/>
    <col min="7423" max="7423" width="0.85546875" style="1" customWidth="1"/>
    <col min="7424" max="7424" width="5.7109375" style="1" bestFit="1" customWidth="1"/>
    <col min="7425" max="7425" width="56.7109375" style="1" bestFit="1" customWidth="1"/>
    <col min="7426" max="7426" width="4.85546875" style="1" bestFit="1" customWidth="1"/>
    <col min="7427" max="7427" width="5.7109375" style="1" bestFit="1" customWidth="1"/>
    <col min="7428" max="7428" width="9" style="1" customWidth="1"/>
    <col min="7429" max="7429" width="13.28515625" style="1" customWidth="1"/>
    <col min="7430" max="7431" width="8.7109375" style="1" bestFit="1" customWidth="1"/>
    <col min="7432" max="7432" width="4.85546875" style="1" bestFit="1" customWidth="1"/>
    <col min="7433" max="7433" width="6.5703125" style="1" bestFit="1" customWidth="1"/>
    <col min="7434" max="7678" width="9.140625" style="1"/>
    <col min="7679" max="7679" width="0.85546875" style="1" customWidth="1"/>
    <col min="7680" max="7680" width="5.7109375" style="1" bestFit="1" customWidth="1"/>
    <col min="7681" max="7681" width="56.7109375" style="1" bestFit="1" customWidth="1"/>
    <col min="7682" max="7682" width="4.85546875" style="1" bestFit="1" customWidth="1"/>
    <col min="7683" max="7683" width="5.7109375" style="1" bestFit="1" customWidth="1"/>
    <col min="7684" max="7684" width="9" style="1" customWidth="1"/>
    <col min="7685" max="7685" width="13.28515625" style="1" customWidth="1"/>
    <col min="7686" max="7687" width="8.7109375" style="1" bestFit="1" customWidth="1"/>
    <col min="7688" max="7688" width="4.85546875" style="1" bestFit="1" customWidth="1"/>
    <col min="7689" max="7689" width="6.5703125" style="1" bestFit="1" customWidth="1"/>
    <col min="7690" max="7934" width="9.140625" style="1"/>
    <col min="7935" max="7935" width="0.85546875" style="1" customWidth="1"/>
    <col min="7936" max="7936" width="5.7109375" style="1" bestFit="1" customWidth="1"/>
    <col min="7937" max="7937" width="56.7109375" style="1" bestFit="1" customWidth="1"/>
    <col min="7938" max="7938" width="4.85546875" style="1" bestFit="1" customWidth="1"/>
    <col min="7939" max="7939" width="5.7109375" style="1" bestFit="1" customWidth="1"/>
    <col min="7940" max="7940" width="9" style="1" customWidth="1"/>
    <col min="7941" max="7941" width="13.28515625" style="1" customWidth="1"/>
    <col min="7942" max="7943" width="8.7109375" style="1" bestFit="1" customWidth="1"/>
    <col min="7944" max="7944" width="4.85546875" style="1" bestFit="1" customWidth="1"/>
    <col min="7945" max="7945" width="6.5703125" style="1" bestFit="1" customWidth="1"/>
    <col min="7946" max="8190" width="9.140625" style="1"/>
    <col min="8191" max="8191" width="0.85546875" style="1" customWidth="1"/>
    <col min="8192" max="8192" width="5.7109375" style="1" bestFit="1" customWidth="1"/>
    <col min="8193" max="8193" width="56.7109375" style="1" bestFit="1" customWidth="1"/>
    <col min="8194" max="8194" width="4.85546875" style="1" bestFit="1" customWidth="1"/>
    <col min="8195" max="8195" width="5.7109375" style="1" bestFit="1" customWidth="1"/>
    <col min="8196" max="8196" width="9" style="1" customWidth="1"/>
    <col min="8197" max="8197" width="13.28515625" style="1" customWidth="1"/>
    <col min="8198" max="8199" width="8.7109375" style="1" bestFit="1" customWidth="1"/>
    <col min="8200" max="8200" width="4.85546875" style="1" bestFit="1" customWidth="1"/>
    <col min="8201" max="8201" width="6.5703125" style="1" bestFit="1" customWidth="1"/>
    <col min="8202" max="8446" width="9.140625" style="1"/>
    <col min="8447" max="8447" width="0.85546875" style="1" customWidth="1"/>
    <col min="8448" max="8448" width="5.7109375" style="1" bestFit="1" customWidth="1"/>
    <col min="8449" max="8449" width="56.7109375" style="1" bestFit="1" customWidth="1"/>
    <col min="8450" max="8450" width="4.85546875" style="1" bestFit="1" customWidth="1"/>
    <col min="8451" max="8451" width="5.7109375" style="1" bestFit="1" customWidth="1"/>
    <col min="8452" max="8452" width="9" style="1" customWidth="1"/>
    <col min="8453" max="8453" width="13.28515625" style="1" customWidth="1"/>
    <col min="8454" max="8455" width="8.7109375" style="1" bestFit="1" customWidth="1"/>
    <col min="8456" max="8456" width="4.85546875" style="1" bestFit="1" customWidth="1"/>
    <col min="8457" max="8457" width="6.5703125" style="1" bestFit="1" customWidth="1"/>
    <col min="8458" max="8702" width="9.140625" style="1"/>
    <col min="8703" max="8703" width="0.85546875" style="1" customWidth="1"/>
    <col min="8704" max="8704" width="5.7109375" style="1" bestFit="1" customWidth="1"/>
    <col min="8705" max="8705" width="56.7109375" style="1" bestFit="1" customWidth="1"/>
    <col min="8706" max="8706" width="4.85546875" style="1" bestFit="1" customWidth="1"/>
    <col min="8707" max="8707" width="5.7109375" style="1" bestFit="1" customWidth="1"/>
    <col min="8708" max="8708" width="9" style="1" customWidth="1"/>
    <col min="8709" max="8709" width="13.28515625" style="1" customWidth="1"/>
    <col min="8710" max="8711" width="8.7109375" style="1" bestFit="1" customWidth="1"/>
    <col min="8712" max="8712" width="4.85546875" style="1" bestFit="1" customWidth="1"/>
    <col min="8713" max="8713" width="6.5703125" style="1" bestFit="1" customWidth="1"/>
    <col min="8714" max="8958" width="9.140625" style="1"/>
    <col min="8959" max="8959" width="0.85546875" style="1" customWidth="1"/>
    <col min="8960" max="8960" width="5.7109375" style="1" bestFit="1" customWidth="1"/>
    <col min="8961" max="8961" width="56.7109375" style="1" bestFit="1" customWidth="1"/>
    <col min="8962" max="8962" width="4.85546875" style="1" bestFit="1" customWidth="1"/>
    <col min="8963" max="8963" width="5.7109375" style="1" bestFit="1" customWidth="1"/>
    <col min="8964" max="8964" width="9" style="1" customWidth="1"/>
    <col min="8965" max="8965" width="13.28515625" style="1" customWidth="1"/>
    <col min="8966" max="8967" width="8.7109375" style="1" bestFit="1" customWidth="1"/>
    <col min="8968" max="8968" width="4.85546875" style="1" bestFit="1" customWidth="1"/>
    <col min="8969" max="8969" width="6.5703125" style="1" bestFit="1" customWidth="1"/>
    <col min="8970" max="9214" width="9.140625" style="1"/>
    <col min="9215" max="9215" width="0.85546875" style="1" customWidth="1"/>
    <col min="9216" max="9216" width="5.7109375" style="1" bestFit="1" customWidth="1"/>
    <col min="9217" max="9217" width="56.7109375" style="1" bestFit="1" customWidth="1"/>
    <col min="9218" max="9218" width="4.85546875" style="1" bestFit="1" customWidth="1"/>
    <col min="9219" max="9219" width="5.7109375" style="1" bestFit="1" customWidth="1"/>
    <col min="9220" max="9220" width="9" style="1" customWidth="1"/>
    <col min="9221" max="9221" width="13.28515625" style="1" customWidth="1"/>
    <col min="9222" max="9223" width="8.7109375" style="1" bestFit="1" customWidth="1"/>
    <col min="9224" max="9224" width="4.85546875" style="1" bestFit="1" customWidth="1"/>
    <col min="9225" max="9225" width="6.5703125" style="1" bestFit="1" customWidth="1"/>
    <col min="9226" max="9470" width="9.140625" style="1"/>
    <col min="9471" max="9471" width="0.85546875" style="1" customWidth="1"/>
    <col min="9472" max="9472" width="5.7109375" style="1" bestFit="1" customWidth="1"/>
    <col min="9473" max="9473" width="56.7109375" style="1" bestFit="1" customWidth="1"/>
    <col min="9474" max="9474" width="4.85546875" style="1" bestFit="1" customWidth="1"/>
    <col min="9475" max="9475" width="5.7109375" style="1" bestFit="1" customWidth="1"/>
    <col min="9476" max="9476" width="9" style="1" customWidth="1"/>
    <col min="9477" max="9477" width="13.28515625" style="1" customWidth="1"/>
    <col min="9478" max="9479" width="8.7109375" style="1" bestFit="1" customWidth="1"/>
    <col min="9480" max="9480" width="4.85546875" style="1" bestFit="1" customWidth="1"/>
    <col min="9481" max="9481" width="6.5703125" style="1" bestFit="1" customWidth="1"/>
    <col min="9482" max="9726" width="9.140625" style="1"/>
    <col min="9727" max="9727" width="0.85546875" style="1" customWidth="1"/>
    <col min="9728" max="9728" width="5.7109375" style="1" bestFit="1" customWidth="1"/>
    <col min="9729" max="9729" width="56.7109375" style="1" bestFit="1" customWidth="1"/>
    <col min="9730" max="9730" width="4.85546875" style="1" bestFit="1" customWidth="1"/>
    <col min="9731" max="9731" width="5.7109375" style="1" bestFit="1" customWidth="1"/>
    <col min="9732" max="9732" width="9" style="1" customWidth="1"/>
    <col min="9733" max="9733" width="13.28515625" style="1" customWidth="1"/>
    <col min="9734" max="9735" width="8.7109375" style="1" bestFit="1" customWidth="1"/>
    <col min="9736" max="9736" width="4.85546875" style="1" bestFit="1" customWidth="1"/>
    <col min="9737" max="9737" width="6.5703125" style="1" bestFit="1" customWidth="1"/>
    <col min="9738" max="9982" width="9.140625" style="1"/>
    <col min="9983" max="9983" width="0.85546875" style="1" customWidth="1"/>
    <col min="9984" max="9984" width="5.7109375" style="1" bestFit="1" customWidth="1"/>
    <col min="9985" max="9985" width="56.7109375" style="1" bestFit="1" customWidth="1"/>
    <col min="9986" max="9986" width="4.85546875" style="1" bestFit="1" customWidth="1"/>
    <col min="9987" max="9987" width="5.7109375" style="1" bestFit="1" customWidth="1"/>
    <col min="9988" max="9988" width="9" style="1" customWidth="1"/>
    <col min="9989" max="9989" width="13.28515625" style="1" customWidth="1"/>
    <col min="9990" max="9991" width="8.7109375" style="1" bestFit="1" customWidth="1"/>
    <col min="9992" max="9992" width="4.85546875" style="1" bestFit="1" customWidth="1"/>
    <col min="9993" max="9993" width="6.5703125" style="1" bestFit="1" customWidth="1"/>
    <col min="9994" max="10238" width="9.140625" style="1"/>
    <col min="10239" max="10239" width="0.85546875" style="1" customWidth="1"/>
    <col min="10240" max="10240" width="5.7109375" style="1" bestFit="1" customWidth="1"/>
    <col min="10241" max="10241" width="56.7109375" style="1" bestFit="1" customWidth="1"/>
    <col min="10242" max="10242" width="4.85546875" style="1" bestFit="1" customWidth="1"/>
    <col min="10243" max="10243" width="5.7109375" style="1" bestFit="1" customWidth="1"/>
    <col min="10244" max="10244" width="9" style="1" customWidth="1"/>
    <col min="10245" max="10245" width="13.28515625" style="1" customWidth="1"/>
    <col min="10246" max="10247" width="8.7109375" style="1" bestFit="1" customWidth="1"/>
    <col min="10248" max="10248" width="4.85546875" style="1" bestFit="1" customWidth="1"/>
    <col min="10249" max="10249" width="6.5703125" style="1" bestFit="1" customWidth="1"/>
    <col min="10250" max="10494" width="9.140625" style="1"/>
    <col min="10495" max="10495" width="0.85546875" style="1" customWidth="1"/>
    <col min="10496" max="10496" width="5.7109375" style="1" bestFit="1" customWidth="1"/>
    <col min="10497" max="10497" width="56.7109375" style="1" bestFit="1" customWidth="1"/>
    <col min="10498" max="10498" width="4.85546875" style="1" bestFit="1" customWidth="1"/>
    <col min="10499" max="10499" width="5.7109375" style="1" bestFit="1" customWidth="1"/>
    <col min="10500" max="10500" width="9" style="1" customWidth="1"/>
    <col min="10501" max="10501" width="13.28515625" style="1" customWidth="1"/>
    <col min="10502" max="10503" width="8.7109375" style="1" bestFit="1" customWidth="1"/>
    <col min="10504" max="10504" width="4.85546875" style="1" bestFit="1" customWidth="1"/>
    <col min="10505" max="10505" width="6.5703125" style="1" bestFit="1" customWidth="1"/>
    <col min="10506" max="10750" width="9.140625" style="1"/>
    <col min="10751" max="10751" width="0.85546875" style="1" customWidth="1"/>
    <col min="10752" max="10752" width="5.7109375" style="1" bestFit="1" customWidth="1"/>
    <col min="10753" max="10753" width="56.7109375" style="1" bestFit="1" customWidth="1"/>
    <col min="10754" max="10754" width="4.85546875" style="1" bestFit="1" customWidth="1"/>
    <col min="10755" max="10755" width="5.7109375" style="1" bestFit="1" customWidth="1"/>
    <col min="10756" max="10756" width="9" style="1" customWidth="1"/>
    <col min="10757" max="10757" width="13.28515625" style="1" customWidth="1"/>
    <col min="10758" max="10759" width="8.7109375" style="1" bestFit="1" customWidth="1"/>
    <col min="10760" max="10760" width="4.85546875" style="1" bestFit="1" customWidth="1"/>
    <col min="10761" max="10761" width="6.5703125" style="1" bestFit="1" customWidth="1"/>
    <col min="10762" max="11006" width="9.140625" style="1"/>
    <col min="11007" max="11007" width="0.85546875" style="1" customWidth="1"/>
    <col min="11008" max="11008" width="5.7109375" style="1" bestFit="1" customWidth="1"/>
    <col min="11009" max="11009" width="56.7109375" style="1" bestFit="1" customWidth="1"/>
    <col min="11010" max="11010" width="4.85546875" style="1" bestFit="1" customWidth="1"/>
    <col min="11011" max="11011" width="5.7109375" style="1" bestFit="1" customWidth="1"/>
    <col min="11012" max="11012" width="9" style="1" customWidth="1"/>
    <col min="11013" max="11013" width="13.28515625" style="1" customWidth="1"/>
    <col min="11014" max="11015" width="8.7109375" style="1" bestFit="1" customWidth="1"/>
    <col min="11016" max="11016" width="4.85546875" style="1" bestFit="1" customWidth="1"/>
    <col min="11017" max="11017" width="6.5703125" style="1" bestFit="1" customWidth="1"/>
    <col min="11018" max="11262" width="9.140625" style="1"/>
    <col min="11263" max="11263" width="0.85546875" style="1" customWidth="1"/>
    <col min="11264" max="11264" width="5.7109375" style="1" bestFit="1" customWidth="1"/>
    <col min="11265" max="11265" width="56.7109375" style="1" bestFit="1" customWidth="1"/>
    <col min="11266" max="11266" width="4.85546875" style="1" bestFit="1" customWidth="1"/>
    <col min="11267" max="11267" width="5.7109375" style="1" bestFit="1" customWidth="1"/>
    <col min="11268" max="11268" width="9" style="1" customWidth="1"/>
    <col min="11269" max="11269" width="13.28515625" style="1" customWidth="1"/>
    <col min="11270" max="11271" width="8.7109375" style="1" bestFit="1" customWidth="1"/>
    <col min="11272" max="11272" width="4.85546875" style="1" bestFit="1" customWidth="1"/>
    <col min="11273" max="11273" width="6.5703125" style="1" bestFit="1" customWidth="1"/>
    <col min="11274" max="11518" width="9.140625" style="1"/>
    <col min="11519" max="11519" width="0.85546875" style="1" customWidth="1"/>
    <col min="11520" max="11520" width="5.7109375" style="1" bestFit="1" customWidth="1"/>
    <col min="11521" max="11521" width="56.7109375" style="1" bestFit="1" customWidth="1"/>
    <col min="11522" max="11522" width="4.85546875" style="1" bestFit="1" customWidth="1"/>
    <col min="11523" max="11523" width="5.7109375" style="1" bestFit="1" customWidth="1"/>
    <col min="11524" max="11524" width="9" style="1" customWidth="1"/>
    <col min="11525" max="11525" width="13.28515625" style="1" customWidth="1"/>
    <col min="11526" max="11527" width="8.7109375" style="1" bestFit="1" customWidth="1"/>
    <col min="11528" max="11528" width="4.85546875" style="1" bestFit="1" customWidth="1"/>
    <col min="11529" max="11529" width="6.5703125" style="1" bestFit="1" customWidth="1"/>
    <col min="11530" max="11774" width="9.140625" style="1"/>
    <col min="11775" max="11775" width="0.85546875" style="1" customWidth="1"/>
    <col min="11776" max="11776" width="5.7109375" style="1" bestFit="1" customWidth="1"/>
    <col min="11777" max="11777" width="56.7109375" style="1" bestFit="1" customWidth="1"/>
    <col min="11778" max="11778" width="4.85546875" style="1" bestFit="1" customWidth="1"/>
    <col min="11779" max="11779" width="5.7109375" style="1" bestFit="1" customWidth="1"/>
    <col min="11780" max="11780" width="9" style="1" customWidth="1"/>
    <col min="11781" max="11781" width="13.28515625" style="1" customWidth="1"/>
    <col min="11782" max="11783" width="8.7109375" style="1" bestFit="1" customWidth="1"/>
    <col min="11784" max="11784" width="4.85546875" style="1" bestFit="1" customWidth="1"/>
    <col min="11785" max="11785" width="6.5703125" style="1" bestFit="1" customWidth="1"/>
    <col min="11786" max="12030" width="9.140625" style="1"/>
    <col min="12031" max="12031" width="0.85546875" style="1" customWidth="1"/>
    <col min="12032" max="12032" width="5.7109375" style="1" bestFit="1" customWidth="1"/>
    <col min="12033" max="12033" width="56.7109375" style="1" bestFit="1" customWidth="1"/>
    <col min="12034" max="12034" width="4.85546875" style="1" bestFit="1" customWidth="1"/>
    <col min="12035" max="12035" width="5.7109375" style="1" bestFit="1" customWidth="1"/>
    <col min="12036" max="12036" width="9" style="1" customWidth="1"/>
    <col min="12037" max="12037" width="13.28515625" style="1" customWidth="1"/>
    <col min="12038" max="12039" width="8.7109375" style="1" bestFit="1" customWidth="1"/>
    <col min="12040" max="12040" width="4.85546875" style="1" bestFit="1" customWidth="1"/>
    <col min="12041" max="12041" width="6.5703125" style="1" bestFit="1" customWidth="1"/>
    <col min="12042" max="12286" width="9.140625" style="1"/>
    <col min="12287" max="12287" width="0.85546875" style="1" customWidth="1"/>
    <col min="12288" max="12288" width="5.7109375" style="1" bestFit="1" customWidth="1"/>
    <col min="12289" max="12289" width="56.7109375" style="1" bestFit="1" customWidth="1"/>
    <col min="12290" max="12290" width="4.85546875" style="1" bestFit="1" customWidth="1"/>
    <col min="12291" max="12291" width="5.7109375" style="1" bestFit="1" customWidth="1"/>
    <col min="12292" max="12292" width="9" style="1" customWidth="1"/>
    <col min="12293" max="12293" width="13.28515625" style="1" customWidth="1"/>
    <col min="12294" max="12295" width="8.7109375" style="1" bestFit="1" customWidth="1"/>
    <col min="12296" max="12296" width="4.85546875" style="1" bestFit="1" customWidth="1"/>
    <col min="12297" max="12297" width="6.5703125" style="1" bestFit="1" customWidth="1"/>
    <col min="12298" max="12542" width="9.140625" style="1"/>
    <col min="12543" max="12543" width="0.85546875" style="1" customWidth="1"/>
    <col min="12544" max="12544" width="5.7109375" style="1" bestFit="1" customWidth="1"/>
    <col min="12545" max="12545" width="56.7109375" style="1" bestFit="1" customWidth="1"/>
    <col min="12546" max="12546" width="4.85546875" style="1" bestFit="1" customWidth="1"/>
    <col min="12547" max="12547" width="5.7109375" style="1" bestFit="1" customWidth="1"/>
    <col min="12548" max="12548" width="9" style="1" customWidth="1"/>
    <col min="12549" max="12549" width="13.28515625" style="1" customWidth="1"/>
    <col min="12550" max="12551" width="8.7109375" style="1" bestFit="1" customWidth="1"/>
    <col min="12552" max="12552" width="4.85546875" style="1" bestFit="1" customWidth="1"/>
    <col min="12553" max="12553" width="6.5703125" style="1" bestFit="1" customWidth="1"/>
    <col min="12554" max="12798" width="9.140625" style="1"/>
    <col min="12799" max="12799" width="0.85546875" style="1" customWidth="1"/>
    <col min="12800" max="12800" width="5.7109375" style="1" bestFit="1" customWidth="1"/>
    <col min="12801" max="12801" width="56.7109375" style="1" bestFit="1" customWidth="1"/>
    <col min="12802" max="12802" width="4.85546875" style="1" bestFit="1" customWidth="1"/>
    <col min="12803" max="12803" width="5.7109375" style="1" bestFit="1" customWidth="1"/>
    <col min="12804" max="12804" width="9" style="1" customWidth="1"/>
    <col min="12805" max="12805" width="13.28515625" style="1" customWidth="1"/>
    <col min="12806" max="12807" width="8.7109375" style="1" bestFit="1" customWidth="1"/>
    <col min="12808" max="12808" width="4.85546875" style="1" bestFit="1" customWidth="1"/>
    <col min="12809" max="12809" width="6.5703125" style="1" bestFit="1" customWidth="1"/>
    <col min="12810" max="13054" width="9.140625" style="1"/>
    <col min="13055" max="13055" width="0.85546875" style="1" customWidth="1"/>
    <col min="13056" max="13056" width="5.7109375" style="1" bestFit="1" customWidth="1"/>
    <col min="13057" max="13057" width="56.7109375" style="1" bestFit="1" customWidth="1"/>
    <col min="13058" max="13058" width="4.85546875" style="1" bestFit="1" customWidth="1"/>
    <col min="13059" max="13059" width="5.7109375" style="1" bestFit="1" customWidth="1"/>
    <col min="13060" max="13060" width="9" style="1" customWidth="1"/>
    <col min="13061" max="13061" width="13.28515625" style="1" customWidth="1"/>
    <col min="13062" max="13063" width="8.7109375" style="1" bestFit="1" customWidth="1"/>
    <col min="13064" max="13064" width="4.85546875" style="1" bestFit="1" customWidth="1"/>
    <col min="13065" max="13065" width="6.5703125" style="1" bestFit="1" customWidth="1"/>
    <col min="13066" max="13310" width="9.140625" style="1"/>
    <col min="13311" max="13311" width="0.85546875" style="1" customWidth="1"/>
    <col min="13312" max="13312" width="5.7109375" style="1" bestFit="1" customWidth="1"/>
    <col min="13313" max="13313" width="56.7109375" style="1" bestFit="1" customWidth="1"/>
    <col min="13314" max="13314" width="4.85546875" style="1" bestFit="1" customWidth="1"/>
    <col min="13315" max="13315" width="5.7109375" style="1" bestFit="1" customWidth="1"/>
    <col min="13316" max="13316" width="9" style="1" customWidth="1"/>
    <col min="13317" max="13317" width="13.28515625" style="1" customWidth="1"/>
    <col min="13318" max="13319" width="8.7109375" style="1" bestFit="1" customWidth="1"/>
    <col min="13320" max="13320" width="4.85546875" style="1" bestFit="1" customWidth="1"/>
    <col min="13321" max="13321" width="6.5703125" style="1" bestFit="1" customWidth="1"/>
    <col min="13322" max="13566" width="9.140625" style="1"/>
    <col min="13567" max="13567" width="0.85546875" style="1" customWidth="1"/>
    <col min="13568" max="13568" width="5.7109375" style="1" bestFit="1" customWidth="1"/>
    <col min="13569" max="13569" width="56.7109375" style="1" bestFit="1" customWidth="1"/>
    <col min="13570" max="13570" width="4.85546875" style="1" bestFit="1" customWidth="1"/>
    <col min="13571" max="13571" width="5.7109375" style="1" bestFit="1" customWidth="1"/>
    <col min="13572" max="13572" width="9" style="1" customWidth="1"/>
    <col min="13573" max="13573" width="13.28515625" style="1" customWidth="1"/>
    <col min="13574" max="13575" width="8.7109375" style="1" bestFit="1" customWidth="1"/>
    <col min="13576" max="13576" width="4.85546875" style="1" bestFit="1" customWidth="1"/>
    <col min="13577" max="13577" width="6.5703125" style="1" bestFit="1" customWidth="1"/>
    <col min="13578" max="13822" width="9.140625" style="1"/>
    <col min="13823" max="13823" width="0.85546875" style="1" customWidth="1"/>
    <col min="13824" max="13824" width="5.7109375" style="1" bestFit="1" customWidth="1"/>
    <col min="13825" max="13825" width="56.7109375" style="1" bestFit="1" customWidth="1"/>
    <col min="13826" max="13826" width="4.85546875" style="1" bestFit="1" customWidth="1"/>
    <col min="13827" max="13827" width="5.7109375" style="1" bestFit="1" customWidth="1"/>
    <col min="13828" max="13828" width="9" style="1" customWidth="1"/>
    <col min="13829" max="13829" width="13.28515625" style="1" customWidth="1"/>
    <col min="13830" max="13831" width="8.7109375" style="1" bestFit="1" customWidth="1"/>
    <col min="13832" max="13832" width="4.85546875" style="1" bestFit="1" customWidth="1"/>
    <col min="13833" max="13833" width="6.5703125" style="1" bestFit="1" customWidth="1"/>
    <col min="13834" max="14078" width="9.140625" style="1"/>
    <col min="14079" max="14079" width="0.85546875" style="1" customWidth="1"/>
    <col min="14080" max="14080" width="5.7109375" style="1" bestFit="1" customWidth="1"/>
    <col min="14081" max="14081" width="56.7109375" style="1" bestFit="1" customWidth="1"/>
    <col min="14082" max="14082" width="4.85546875" style="1" bestFit="1" customWidth="1"/>
    <col min="14083" max="14083" width="5.7109375" style="1" bestFit="1" customWidth="1"/>
    <col min="14084" max="14084" width="9" style="1" customWidth="1"/>
    <col min="14085" max="14085" width="13.28515625" style="1" customWidth="1"/>
    <col min="14086" max="14087" width="8.7109375" style="1" bestFit="1" customWidth="1"/>
    <col min="14088" max="14088" width="4.85546875" style="1" bestFit="1" customWidth="1"/>
    <col min="14089" max="14089" width="6.5703125" style="1" bestFit="1" customWidth="1"/>
    <col min="14090" max="14334" width="9.140625" style="1"/>
    <col min="14335" max="14335" width="0.85546875" style="1" customWidth="1"/>
    <col min="14336" max="14336" width="5.7109375" style="1" bestFit="1" customWidth="1"/>
    <col min="14337" max="14337" width="56.7109375" style="1" bestFit="1" customWidth="1"/>
    <col min="14338" max="14338" width="4.85546875" style="1" bestFit="1" customWidth="1"/>
    <col min="14339" max="14339" width="5.7109375" style="1" bestFit="1" customWidth="1"/>
    <col min="14340" max="14340" width="9" style="1" customWidth="1"/>
    <col min="14341" max="14341" width="13.28515625" style="1" customWidth="1"/>
    <col min="14342" max="14343" width="8.7109375" style="1" bestFit="1" customWidth="1"/>
    <col min="14344" max="14344" width="4.85546875" style="1" bestFit="1" customWidth="1"/>
    <col min="14345" max="14345" width="6.5703125" style="1" bestFit="1" customWidth="1"/>
    <col min="14346" max="14590" width="9.140625" style="1"/>
    <col min="14591" max="14591" width="0.85546875" style="1" customWidth="1"/>
    <col min="14592" max="14592" width="5.7109375" style="1" bestFit="1" customWidth="1"/>
    <col min="14593" max="14593" width="56.7109375" style="1" bestFit="1" customWidth="1"/>
    <col min="14594" max="14594" width="4.85546875" style="1" bestFit="1" customWidth="1"/>
    <col min="14595" max="14595" width="5.7109375" style="1" bestFit="1" customWidth="1"/>
    <col min="14596" max="14596" width="9" style="1" customWidth="1"/>
    <col min="14597" max="14597" width="13.28515625" style="1" customWidth="1"/>
    <col min="14598" max="14599" width="8.7109375" style="1" bestFit="1" customWidth="1"/>
    <col min="14600" max="14600" width="4.85546875" style="1" bestFit="1" customWidth="1"/>
    <col min="14601" max="14601" width="6.5703125" style="1" bestFit="1" customWidth="1"/>
    <col min="14602" max="14846" width="9.140625" style="1"/>
    <col min="14847" max="14847" width="0.85546875" style="1" customWidth="1"/>
    <col min="14848" max="14848" width="5.7109375" style="1" bestFit="1" customWidth="1"/>
    <col min="14849" max="14849" width="56.7109375" style="1" bestFit="1" customWidth="1"/>
    <col min="14850" max="14850" width="4.85546875" style="1" bestFit="1" customWidth="1"/>
    <col min="14851" max="14851" width="5.7109375" style="1" bestFit="1" customWidth="1"/>
    <col min="14852" max="14852" width="9" style="1" customWidth="1"/>
    <col min="14853" max="14853" width="13.28515625" style="1" customWidth="1"/>
    <col min="14854" max="14855" width="8.7109375" style="1" bestFit="1" customWidth="1"/>
    <col min="14856" max="14856" width="4.85546875" style="1" bestFit="1" customWidth="1"/>
    <col min="14857" max="14857" width="6.5703125" style="1" bestFit="1" customWidth="1"/>
    <col min="14858" max="15102" width="9.140625" style="1"/>
    <col min="15103" max="15103" width="0.85546875" style="1" customWidth="1"/>
    <col min="15104" max="15104" width="5.7109375" style="1" bestFit="1" customWidth="1"/>
    <col min="15105" max="15105" width="56.7109375" style="1" bestFit="1" customWidth="1"/>
    <col min="15106" max="15106" width="4.85546875" style="1" bestFit="1" customWidth="1"/>
    <col min="15107" max="15107" width="5.7109375" style="1" bestFit="1" customWidth="1"/>
    <col min="15108" max="15108" width="9" style="1" customWidth="1"/>
    <col min="15109" max="15109" width="13.28515625" style="1" customWidth="1"/>
    <col min="15110" max="15111" width="8.7109375" style="1" bestFit="1" customWidth="1"/>
    <col min="15112" max="15112" width="4.85546875" style="1" bestFit="1" customWidth="1"/>
    <col min="15113" max="15113" width="6.5703125" style="1" bestFit="1" customWidth="1"/>
    <col min="15114" max="15358" width="9.140625" style="1"/>
    <col min="15359" max="15359" width="0.85546875" style="1" customWidth="1"/>
    <col min="15360" max="15360" width="5.7109375" style="1" bestFit="1" customWidth="1"/>
    <col min="15361" max="15361" width="56.7109375" style="1" bestFit="1" customWidth="1"/>
    <col min="15362" max="15362" width="4.85546875" style="1" bestFit="1" customWidth="1"/>
    <col min="15363" max="15363" width="5.7109375" style="1" bestFit="1" customWidth="1"/>
    <col min="15364" max="15364" width="9" style="1" customWidth="1"/>
    <col min="15365" max="15365" width="13.28515625" style="1" customWidth="1"/>
    <col min="15366" max="15367" width="8.7109375" style="1" bestFit="1" customWidth="1"/>
    <col min="15368" max="15368" width="4.85546875" style="1" bestFit="1" customWidth="1"/>
    <col min="15369" max="15369" width="6.5703125" style="1" bestFit="1" customWidth="1"/>
    <col min="15370" max="15614" width="9.140625" style="1"/>
    <col min="15615" max="15615" width="0.85546875" style="1" customWidth="1"/>
    <col min="15616" max="15616" width="5.7109375" style="1" bestFit="1" customWidth="1"/>
    <col min="15617" max="15617" width="56.7109375" style="1" bestFit="1" customWidth="1"/>
    <col min="15618" max="15618" width="4.85546875" style="1" bestFit="1" customWidth="1"/>
    <col min="15619" max="15619" width="5.7109375" style="1" bestFit="1" customWidth="1"/>
    <col min="15620" max="15620" width="9" style="1" customWidth="1"/>
    <col min="15621" max="15621" width="13.28515625" style="1" customWidth="1"/>
    <col min="15622" max="15623" width="8.7109375" style="1" bestFit="1" customWidth="1"/>
    <col min="15624" max="15624" width="4.85546875" style="1" bestFit="1" customWidth="1"/>
    <col min="15625" max="15625" width="6.5703125" style="1" bestFit="1" customWidth="1"/>
    <col min="15626" max="15870" width="9.140625" style="1"/>
    <col min="15871" max="15871" width="0.85546875" style="1" customWidth="1"/>
    <col min="15872" max="15872" width="5.7109375" style="1" bestFit="1" customWidth="1"/>
    <col min="15873" max="15873" width="56.7109375" style="1" bestFit="1" customWidth="1"/>
    <col min="15874" max="15874" width="4.85546875" style="1" bestFit="1" customWidth="1"/>
    <col min="15875" max="15875" width="5.7109375" style="1" bestFit="1" customWidth="1"/>
    <col min="15876" max="15876" width="9" style="1" customWidth="1"/>
    <col min="15877" max="15877" width="13.28515625" style="1" customWidth="1"/>
    <col min="15878" max="15879" width="8.7109375" style="1" bestFit="1" customWidth="1"/>
    <col min="15880" max="15880" width="4.85546875" style="1" bestFit="1" customWidth="1"/>
    <col min="15881" max="15881" width="6.5703125" style="1" bestFit="1" customWidth="1"/>
    <col min="15882" max="16126" width="9.140625" style="1"/>
    <col min="16127" max="16127" width="0.85546875" style="1" customWidth="1"/>
    <col min="16128" max="16128" width="5.7109375" style="1" bestFit="1" customWidth="1"/>
    <col min="16129" max="16129" width="56.7109375" style="1" bestFit="1" customWidth="1"/>
    <col min="16130" max="16130" width="4.85546875" style="1" bestFit="1" customWidth="1"/>
    <col min="16131" max="16131" width="5.7109375" style="1" bestFit="1" customWidth="1"/>
    <col min="16132" max="16132" width="9" style="1" customWidth="1"/>
    <col min="16133" max="16133" width="13.28515625" style="1" customWidth="1"/>
    <col min="16134" max="16135" width="8.7109375" style="1" bestFit="1" customWidth="1"/>
    <col min="16136" max="16136" width="4.85546875" style="1" bestFit="1" customWidth="1"/>
    <col min="16137" max="16137" width="6.5703125" style="1" bestFit="1" customWidth="1"/>
    <col min="16138" max="16384" width="9.140625" style="1"/>
  </cols>
  <sheetData>
    <row r="2" spans="2:9" ht="16.5" thickBot="1">
      <c r="C2" s="3"/>
    </row>
    <row r="3" spans="2:9" ht="15.75">
      <c r="B3" s="109"/>
      <c r="C3" s="110"/>
      <c r="D3" s="111"/>
      <c r="E3" s="112"/>
      <c r="F3" s="113"/>
      <c r="G3" s="114"/>
    </row>
    <row r="4" spans="2:9">
      <c r="B4" s="115"/>
      <c r="C4" s="158" t="s">
        <v>135</v>
      </c>
      <c r="D4" s="116"/>
      <c r="E4" s="117"/>
      <c r="F4" s="118"/>
      <c r="G4" s="119"/>
    </row>
    <row r="5" spans="2:9">
      <c r="B5" s="115"/>
      <c r="C5" s="158"/>
      <c r="D5" s="116"/>
      <c r="E5" s="117"/>
      <c r="F5" s="118"/>
      <c r="G5" s="119"/>
    </row>
    <row r="6" spans="2:9" ht="12" thickBot="1">
      <c r="B6" s="120"/>
      <c r="C6" s="9"/>
      <c r="D6" s="9"/>
      <c r="E6" s="10"/>
      <c r="F6" s="156" t="s">
        <v>128</v>
      </c>
      <c r="G6" s="165" t="s">
        <v>130</v>
      </c>
    </row>
    <row r="7" spans="2:9" ht="12" thickBot="1">
      <c r="B7" s="11"/>
      <c r="C7" s="12"/>
      <c r="D7" s="12" t="s">
        <v>95</v>
      </c>
      <c r="E7" s="169"/>
      <c r="F7" s="170"/>
      <c r="G7" s="160"/>
    </row>
    <row r="8" spans="2:9" s="14" customFormat="1" ht="12" thickBot="1">
      <c r="B8" s="15" t="s">
        <v>44</v>
      </c>
      <c r="C8" s="15" t="s">
        <v>41</v>
      </c>
      <c r="D8" s="15" t="s">
        <v>42</v>
      </c>
      <c r="E8" s="15" t="s">
        <v>43</v>
      </c>
      <c r="F8" s="16" t="s">
        <v>96</v>
      </c>
      <c r="G8" s="17" t="s">
        <v>97</v>
      </c>
      <c r="H8" s="18"/>
      <c r="I8" s="18"/>
    </row>
    <row r="9" spans="2:9">
      <c r="B9" s="19" t="s">
        <v>0</v>
      </c>
      <c r="C9" s="121" t="s">
        <v>1</v>
      </c>
      <c r="D9" s="20"/>
      <c r="E9" s="20"/>
      <c r="F9" s="21"/>
      <c r="G9" s="22"/>
    </row>
    <row r="10" spans="2:9">
      <c r="B10" s="23"/>
      <c r="C10" s="35" t="s">
        <v>50</v>
      </c>
      <c r="D10" s="24" t="s">
        <v>30</v>
      </c>
      <c r="E10" s="25">
        <v>0</v>
      </c>
      <c r="F10" s="26">
        <v>1500</v>
      </c>
      <c r="G10" s="26">
        <f>E10*F10</f>
        <v>0</v>
      </c>
    </row>
    <row r="11" spans="2:9">
      <c r="B11" s="23"/>
      <c r="C11" s="35" t="s">
        <v>51</v>
      </c>
      <c r="D11" s="24" t="s">
        <v>30</v>
      </c>
      <c r="E11" s="27">
        <v>0</v>
      </c>
      <c r="F11" s="26">
        <v>12000</v>
      </c>
      <c r="G11" s="26">
        <f t="shared" ref="G11:G29" si="0">E11*F11</f>
        <v>0</v>
      </c>
    </row>
    <row r="12" spans="2:9">
      <c r="B12" s="23"/>
      <c r="C12" s="35" t="s">
        <v>52</v>
      </c>
      <c r="D12" s="24" t="s">
        <v>2</v>
      </c>
      <c r="E12" s="27">
        <v>0</v>
      </c>
      <c r="F12" s="26">
        <v>90</v>
      </c>
      <c r="G12" s="26">
        <f t="shared" si="0"/>
        <v>0</v>
      </c>
    </row>
    <row r="13" spans="2:9">
      <c r="B13" s="23"/>
      <c r="C13" s="35" t="s">
        <v>53</v>
      </c>
      <c r="D13" s="24" t="s">
        <v>2</v>
      </c>
      <c r="E13" s="27">
        <v>0</v>
      </c>
      <c r="F13" s="26">
        <v>180</v>
      </c>
      <c r="G13" s="26">
        <f t="shared" si="0"/>
        <v>0</v>
      </c>
    </row>
    <row r="14" spans="2:9">
      <c r="B14" s="23"/>
      <c r="C14" s="35" t="s">
        <v>54</v>
      </c>
      <c r="D14" s="24" t="s">
        <v>2</v>
      </c>
      <c r="E14" s="27">
        <v>0</v>
      </c>
      <c r="F14" s="26">
        <v>360</v>
      </c>
      <c r="G14" s="26">
        <f t="shared" si="0"/>
        <v>0</v>
      </c>
    </row>
    <row r="15" spans="2:9">
      <c r="B15" s="23"/>
      <c r="C15" s="35" t="s">
        <v>3</v>
      </c>
      <c r="D15" s="24" t="s">
        <v>2</v>
      </c>
      <c r="E15" s="27">
        <v>0</v>
      </c>
      <c r="F15" s="26">
        <v>54</v>
      </c>
      <c r="G15" s="26">
        <f t="shared" si="0"/>
        <v>0</v>
      </c>
    </row>
    <row r="16" spans="2:9">
      <c r="B16" s="23"/>
      <c r="C16" s="35" t="s">
        <v>4</v>
      </c>
      <c r="D16" s="24" t="s">
        <v>2</v>
      </c>
      <c r="E16" s="28">
        <v>0</v>
      </c>
      <c r="F16" s="29">
        <v>6.2</v>
      </c>
      <c r="G16" s="26">
        <f t="shared" si="0"/>
        <v>0</v>
      </c>
    </row>
    <row r="17" spans="1:7">
      <c r="B17" s="23"/>
      <c r="C17" s="35" t="s">
        <v>55</v>
      </c>
      <c r="D17" s="24" t="s">
        <v>30</v>
      </c>
      <c r="E17" s="30">
        <v>0</v>
      </c>
      <c r="F17" s="31">
        <v>1140</v>
      </c>
      <c r="G17" s="26">
        <f t="shared" si="0"/>
        <v>0</v>
      </c>
    </row>
    <row r="18" spans="1:7">
      <c r="B18" s="23"/>
      <c r="C18" s="35" t="s">
        <v>56</v>
      </c>
      <c r="D18" s="28" t="s">
        <v>30</v>
      </c>
      <c r="E18" s="28">
        <v>0</v>
      </c>
      <c r="F18" s="32">
        <v>1800</v>
      </c>
      <c r="G18" s="26">
        <f t="shared" si="0"/>
        <v>0</v>
      </c>
    </row>
    <row r="19" spans="1:7">
      <c r="B19" s="23"/>
      <c r="C19" s="35" t="s">
        <v>98</v>
      </c>
      <c r="D19" s="24" t="s">
        <v>30</v>
      </c>
      <c r="E19" s="28">
        <v>0</v>
      </c>
      <c r="F19" s="29">
        <v>8000</v>
      </c>
      <c r="G19" s="26">
        <f t="shared" si="0"/>
        <v>0</v>
      </c>
    </row>
    <row r="20" spans="1:7">
      <c r="B20" s="23"/>
      <c r="C20" s="35" t="s">
        <v>99</v>
      </c>
      <c r="D20" s="24" t="s">
        <v>30</v>
      </c>
      <c r="E20" s="28">
        <v>0</v>
      </c>
      <c r="F20" s="29">
        <v>12000</v>
      </c>
      <c r="G20" s="26">
        <f t="shared" si="0"/>
        <v>0</v>
      </c>
    </row>
    <row r="21" spans="1:7">
      <c r="B21" s="23"/>
      <c r="C21" s="35" t="s">
        <v>100</v>
      </c>
      <c r="D21" s="24" t="s">
        <v>30</v>
      </c>
      <c r="E21" s="28">
        <v>0</v>
      </c>
      <c r="F21" s="29">
        <v>16000</v>
      </c>
      <c r="G21" s="26">
        <f>E21*F21</f>
        <v>0</v>
      </c>
    </row>
    <row r="22" spans="1:7">
      <c r="B22" s="23"/>
      <c r="C22" s="35" t="s">
        <v>101</v>
      </c>
      <c r="D22" s="24" t="s">
        <v>30</v>
      </c>
      <c r="E22" s="28">
        <v>0</v>
      </c>
      <c r="F22" s="29">
        <v>3000</v>
      </c>
      <c r="G22" s="26">
        <f t="shared" si="0"/>
        <v>0</v>
      </c>
    </row>
    <row r="23" spans="1:7">
      <c r="B23" s="23"/>
      <c r="C23" s="35" t="s">
        <v>102</v>
      </c>
      <c r="D23" s="24" t="s">
        <v>103</v>
      </c>
      <c r="E23" s="28">
        <v>0</v>
      </c>
      <c r="F23" s="29">
        <v>25000</v>
      </c>
      <c r="G23" s="26">
        <f>E23*F23</f>
        <v>0</v>
      </c>
    </row>
    <row r="24" spans="1:7">
      <c r="B24" s="23"/>
      <c r="C24" s="35" t="s">
        <v>104</v>
      </c>
      <c r="D24" s="24" t="s">
        <v>30</v>
      </c>
      <c r="E24" s="28">
        <v>0</v>
      </c>
      <c r="F24" s="29">
        <v>405.3</v>
      </c>
      <c r="G24" s="26">
        <f t="shared" si="0"/>
        <v>0</v>
      </c>
    </row>
    <row r="25" spans="1:7">
      <c r="B25" s="23"/>
      <c r="C25" s="35" t="s">
        <v>105</v>
      </c>
      <c r="D25" s="24" t="s">
        <v>30</v>
      </c>
      <c r="E25" s="28">
        <v>0</v>
      </c>
      <c r="F25" s="29">
        <v>758.6</v>
      </c>
      <c r="G25" s="26">
        <f t="shared" si="0"/>
        <v>0</v>
      </c>
    </row>
    <row r="26" spans="1:7">
      <c r="B26" s="23"/>
      <c r="C26" s="35" t="s">
        <v>106</v>
      </c>
      <c r="D26" s="24" t="s">
        <v>30</v>
      </c>
      <c r="E26" s="28">
        <v>0</v>
      </c>
      <c r="F26" s="29">
        <v>798</v>
      </c>
      <c r="G26" s="26">
        <f t="shared" si="0"/>
        <v>0</v>
      </c>
    </row>
    <row r="27" spans="1:7">
      <c r="B27" s="23"/>
      <c r="C27" s="35" t="s">
        <v>107</v>
      </c>
      <c r="D27" s="24" t="s">
        <v>108</v>
      </c>
      <c r="E27" s="28">
        <v>0</v>
      </c>
      <c r="F27" s="29">
        <v>400.7</v>
      </c>
      <c r="G27" s="26">
        <f t="shared" si="0"/>
        <v>0</v>
      </c>
    </row>
    <row r="28" spans="1:7">
      <c r="B28" s="23"/>
      <c r="C28" s="35" t="s">
        <v>109</v>
      </c>
      <c r="D28" s="24" t="s">
        <v>30</v>
      </c>
      <c r="E28" s="28">
        <v>0</v>
      </c>
      <c r="F28" s="29">
        <v>3300</v>
      </c>
      <c r="G28" s="26">
        <f t="shared" si="0"/>
        <v>0</v>
      </c>
    </row>
    <row r="29" spans="1:7" ht="12" thickBot="1">
      <c r="B29" s="34"/>
      <c r="C29" s="35" t="s">
        <v>110</v>
      </c>
      <c r="D29" s="36" t="s">
        <v>108</v>
      </c>
      <c r="E29" s="28">
        <v>0</v>
      </c>
      <c r="F29" s="37">
        <v>5500</v>
      </c>
      <c r="G29" s="38">
        <f t="shared" si="0"/>
        <v>0</v>
      </c>
    </row>
    <row r="30" spans="1:7" s="2" customFormat="1">
      <c r="A30" s="1"/>
      <c r="B30" s="19" t="s">
        <v>6</v>
      </c>
      <c r="C30" s="39" t="s">
        <v>7</v>
      </c>
      <c r="D30" s="40"/>
      <c r="E30" s="41"/>
      <c r="F30" s="42"/>
      <c r="G30" s="42"/>
    </row>
    <row r="31" spans="1:7" s="2" customFormat="1">
      <c r="A31" s="1"/>
      <c r="B31" s="23"/>
      <c r="C31" s="35" t="s">
        <v>49</v>
      </c>
      <c r="D31" s="24" t="s">
        <v>10</v>
      </c>
      <c r="E31" s="140">
        <v>0</v>
      </c>
      <c r="F31" s="43">
        <v>6500</v>
      </c>
      <c r="G31" s="43">
        <f t="shared" ref="G31:G36" si="1">E31*F31</f>
        <v>0</v>
      </c>
    </row>
    <row r="32" spans="1:7" s="2" customFormat="1">
      <c r="A32" s="1"/>
      <c r="B32" s="23"/>
      <c r="C32" s="35" t="s">
        <v>48</v>
      </c>
      <c r="D32" s="44" t="s">
        <v>8</v>
      </c>
      <c r="E32" s="140">
        <v>0</v>
      </c>
      <c r="F32" s="29">
        <v>5800</v>
      </c>
      <c r="G32" s="43">
        <f t="shared" si="1"/>
        <v>0</v>
      </c>
    </row>
    <row r="33" spans="1:9" s="2" customFormat="1">
      <c r="A33" s="1"/>
      <c r="B33" s="23"/>
      <c r="C33" s="35" t="s">
        <v>47</v>
      </c>
      <c r="D33" s="44" t="s">
        <v>2</v>
      </c>
      <c r="E33" s="28">
        <v>0</v>
      </c>
      <c r="F33" s="29">
        <v>70</v>
      </c>
      <c r="G33" s="43">
        <f t="shared" si="1"/>
        <v>0</v>
      </c>
    </row>
    <row r="34" spans="1:9" s="2" customFormat="1">
      <c r="A34" s="1"/>
      <c r="B34" s="23"/>
      <c r="C34" s="35" t="s">
        <v>9</v>
      </c>
      <c r="D34" s="44" t="s">
        <v>2</v>
      </c>
      <c r="E34" s="28">
        <v>0</v>
      </c>
      <c r="F34" s="29">
        <v>17.5</v>
      </c>
      <c r="G34" s="43">
        <f t="shared" si="1"/>
        <v>0</v>
      </c>
    </row>
    <row r="35" spans="1:9" s="2" customFormat="1">
      <c r="A35" s="1"/>
      <c r="B35" s="23"/>
      <c r="C35" s="35" t="s">
        <v>45</v>
      </c>
      <c r="D35" s="24" t="s">
        <v>8</v>
      </c>
      <c r="E35" s="140">
        <v>0</v>
      </c>
      <c r="F35" s="29">
        <v>5500</v>
      </c>
      <c r="G35" s="43">
        <f t="shared" si="1"/>
        <v>0</v>
      </c>
    </row>
    <row r="36" spans="1:9" s="2" customFormat="1">
      <c r="A36" s="1"/>
      <c r="B36" s="23"/>
      <c r="C36" s="35" t="s">
        <v>46</v>
      </c>
      <c r="D36" s="24" t="s">
        <v>10</v>
      </c>
      <c r="E36" s="140">
        <f>BREAKDOWN!F16</f>
        <v>0</v>
      </c>
      <c r="F36" s="29">
        <v>1000</v>
      </c>
      <c r="G36" s="43">
        <f t="shared" si="1"/>
        <v>0</v>
      </c>
    </row>
    <row r="37" spans="1:9" s="2" customFormat="1" ht="12" thickBot="1">
      <c r="A37" s="1"/>
      <c r="B37" s="23"/>
      <c r="C37" s="35" t="s">
        <v>11</v>
      </c>
      <c r="D37" s="24" t="s">
        <v>10</v>
      </c>
      <c r="E37" s="28">
        <v>0</v>
      </c>
      <c r="F37" s="29">
        <v>1500</v>
      </c>
      <c r="G37" s="43">
        <f>E37*F37</f>
        <v>0</v>
      </c>
    </row>
    <row r="38" spans="1:9" s="2" customFormat="1">
      <c r="A38" s="1"/>
      <c r="B38" s="19" t="s">
        <v>12</v>
      </c>
      <c r="C38" s="39" t="s">
        <v>111</v>
      </c>
      <c r="D38" s="40"/>
      <c r="E38" s="41"/>
      <c r="F38" s="42"/>
      <c r="G38" s="42"/>
    </row>
    <row r="39" spans="1:9" s="2" customFormat="1" ht="9.75" customHeight="1">
      <c r="A39" s="1"/>
      <c r="B39" s="23"/>
      <c r="C39" s="35" t="s">
        <v>112</v>
      </c>
      <c r="D39" s="44" t="s">
        <v>30</v>
      </c>
      <c r="E39" s="28">
        <v>0</v>
      </c>
      <c r="F39" s="29">
        <v>3000</v>
      </c>
      <c r="G39" s="43">
        <f t="shared" ref="G39:G44" si="2">E39*F39</f>
        <v>0</v>
      </c>
    </row>
    <row r="40" spans="1:9" s="2" customFormat="1" ht="9.75" customHeight="1">
      <c r="A40" s="1"/>
      <c r="B40" s="23"/>
      <c r="C40" s="35" t="s">
        <v>113</v>
      </c>
      <c r="D40" s="44" t="s">
        <v>30</v>
      </c>
      <c r="E40" s="28">
        <v>0</v>
      </c>
      <c r="F40" s="29">
        <v>3500</v>
      </c>
      <c r="G40" s="43">
        <f t="shared" si="2"/>
        <v>0</v>
      </c>
    </row>
    <row r="41" spans="1:9" s="2" customFormat="1" ht="11.25" customHeight="1">
      <c r="A41" s="1"/>
      <c r="B41" s="23"/>
      <c r="C41" s="35" t="s">
        <v>114</v>
      </c>
      <c r="D41" s="44" t="s">
        <v>108</v>
      </c>
      <c r="E41" s="28">
        <v>0</v>
      </c>
      <c r="F41" s="29">
        <v>3000</v>
      </c>
      <c r="G41" s="43">
        <f t="shared" si="2"/>
        <v>0</v>
      </c>
    </row>
    <row r="42" spans="1:9" s="2" customFormat="1">
      <c r="A42" s="1"/>
      <c r="B42" s="23"/>
      <c r="C42" s="35" t="s">
        <v>115</v>
      </c>
      <c r="D42" s="44" t="s">
        <v>30</v>
      </c>
      <c r="E42" s="28">
        <v>0</v>
      </c>
      <c r="F42" s="29">
        <v>1250</v>
      </c>
      <c r="G42" s="43">
        <f t="shared" si="2"/>
        <v>0</v>
      </c>
    </row>
    <row r="43" spans="1:9" s="2" customFormat="1">
      <c r="A43" s="1"/>
      <c r="B43" s="23"/>
      <c r="C43" s="35" t="s">
        <v>116</v>
      </c>
      <c r="D43" s="44" t="s">
        <v>30</v>
      </c>
      <c r="E43" s="28">
        <v>0</v>
      </c>
      <c r="F43" s="29">
        <v>2000</v>
      </c>
      <c r="G43" s="43">
        <f t="shared" si="2"/>
        <v>0</v>
      </c>
    </row>
    <row r="44" spans="1:9" s="2" customFormat="1" ht="12" thickBot="1">
      <c r="A44" s="1"/>
      <c r="B44" s="23"/>
      <c r="C44" s="35" t="s">
        <v>117</v>
      </c>
      <c r="D44" s="44" t="s">
        <v>30</v>
      </c>
      <c r="E44" s="28">
        <v>0</v>
      </c>
      <c r="F44" s="29">
        <v>1000</v>
      </c>
      <c r="G44" s="43">
        <f t="shared" si="2"/>
        <v>0</v>
      </c>
    </row>
    <row r="45" spans="1:9" s="2" customFormat="1">
      <c r="A45" s="1"/>
      <c r="B45" s="45" t="s">
        <v>14</v>
      </c>
      <c r="C45" s="122" t="s">
        <v>13</v>
      </c>
      <c r="D45" s="46"/>
      <c r="E45" s="47"/>
      <c r="F45" s="48"/>
      <c r="G45" s="48"/>
    </row>
    <row r="46" spans="1:9">
      <c r="B46" s="23"/>
      <c r="C46" s="35" t="s">
        <v>57</v>
      </c>
      <c r="D46" s="24" t="s">
        <v>2</v>
      </c>
      <c r="E46" s="28">
        <v>0</v>
      </c>
      <c r="F46" s="29">
        <v>200</v>
      </c>
      <c r="G46" s="29">
        <f t="shared" ref="G46:G54" si="3">E46*F46</f>
        <v>0</v>
      </c>
    </row>
    <row r="47" spans="1:9" s="49" customFormat="1">
      <c r="B47" s="23"/>
      <c r="C47" s="35" t="s">
        <v>118</v>
      </c>
      <c r="D47" s="24" t="s">
        <v>2</v>
      </c>
      <c r="E47" s="28">
        <v>0</v>
      </c>
      <c r="F47" s="50">
        <v>250</v>
      </c>
      <c r="G47" s="51">
        <f t="shared" si="3"/>
        <v>0</v>
      </c>
      <c r="H47" s="53"/>
      <c r="I47" s="53"/>
    </row>
    <row r="48" spans="1:9">
      <c r="B48" s="23"/>
      <c r="C48" s="35" t="s">
        <v>119</v>
      </c>
      <c r="D48" s="24" t="s">
        <v>2</v>
      </c>
      <c r="E48" s="28">
        <v>0</v>
      </c>
      <c r="F48" s="50">
        <v>645</v>
      </c>
      <c r="G48" s="51">
        <f t="shared" si="3"/>
        <v>0</v>
      </c>
    </row>
    <row r="49" spans="2:7">
      <c r="B49" s="23"/>
      <c r="C49" s="35" t="s">
        <v>79</v>
      </c>
      <c r="D49" s="24" t="s">
        <v>2</v>
      </c>
      <c r="E49" s="28">
        <v>0</v>
      </c>
      <c r="F49" s="50">
        <v>845</v>
      </c>
      <c r="G49" s="51">
        <f t="shared" si="3"/>
        <v>0</v>
      </c>
    </row>
    <row r="50" spans="2:7">
      <c r="B50" s="23"/>
      <c r="C50" s="35" t="s">
        <v>58</v>
      </c>
      <c r="D50" s="24" t="s">
        <v>2</v>
      </c>
      <c r="E50" s="54">
        <v>0</v>
      </c>
      <c r="F50" s="50">
        <v>890</v>
      </c>
      <c r="G50" s="51">
        <f t="shared" si="3"/>
        <v>0</v>
      </c>
    </row>
    <row r="51" spans="2:7">
      <c r="B51" s="23"/>
      <c r="C51" s="35" t="s">
        <v>59</v>
      </c>
      <c r="D51" s="24" t="s">
        <v>2</v>
      </c>
      <c r="E51" s="28">
        <v>0</v>
      </c>
      <c r="F51" s="29">
        <v>1020</v>
      </c>
      <c r="G51" s="29">
        <f t="shared" si="3"/>
        <v>0</v>
      </c>
    </row>
    <row r="52" spans="2:7">
      <c r="B52" s="23"/>
      <c r="C52" s="35" t="s">
        <v>120</v>
      </c>
      <c r="D52" s="24" t="s">
        <v>2</v>
      </c>
      <c r="E52" s="28">
        <v>0</v>
      </c>
      <c r="F52" s="29">
        <v>515</v>
      </c>
      <c r="G52" s="29">
        <f t="shared" si="3"/>
        <v>0</v>
      </c>
    </row>
    <row r="53" spans="2:7">
      <c r="B53" s="23"/>
      <c r="C53" s="35" t="s">
        <v>60</v>
      </c>
      <c r="D53" s="24" t="s">
        <v>2</v>
      </c>
      <c r="E53" s="28">
        <v>0</v>
      </c>
      <c r="F53" s="29">
        <v>3000</v>
      </c>
      <c r="G53" s="29">
        <f t="shared" si="3"/>
        <v>0</v>
      </c>
    </row>
    <row r="54" spans="2:7">
      <c r="B54" s="55"/>
      <c r="C54" s="123" t="s">
        <v>121</v>
      </c>
      <c r="D54" s="56" t="s">
        <v>2</v>
      </c>
      <c r="E54" s="57">
        <v>0</v>
      </c>
      <c r="F54" s="58">
        <v>13000</v>
      </c>
      <c r="G54" s="58">
        <f t="shared" si="3"/>
        <v>0</v>
      </c>
    </row>
    <row r="55" spans="2:7">
      <c r="B55" s="45" t="s">
        <v>17</v>
      </c>
      <c r="C55" s="59" t="s">
        <v>15</v>
      </c>
      <c r="D55" s="60"/>
      <c r="E55" s="61"/>
      <c r="F55" s="62"/>
      <c r="G55" s="62"/>
    </row>
    <row r="56" spans="2:7">
      <c r="B56" s="63"/>
      <c r="C56" s="124" t="s">
        <v>61</v>
      </c>
      <c r="D56" s="64" t="s">
        <v>2</v>
      </c>
      <c r="E56" s="65">
        <v>0</v>
      </c>
      <c r="F56" s="26">
        <v>6</v>
      </c>
      <c r="G56" s="26">
        <f>E56*F56</f>
        <v>0</v>
      </c>
    </row>
    <row r="57" spans="2:7">
      <c r="B57" s="63"/>
      <c r="C57" s="124" t="s">
        <v>62</v>
      </c>
      <c r="D57" s="64" t="s">
        <v>2</v>
      </c>
      <c r="E57" s="65">
        <v>0</v>
      </c>
      <c r="F57" s="26">
        <v>8</v>
      </c>
      <c r="G57" s="26">
        <f>E57*F57</f>
        <v>0</v>
      </c>
    </row>
    <row r="58" spans="2:7">
      <c r="B58" s="63"/>
      <c r="C58" s="124" t="s">
        <v>63</v>
      </c>
      <c r="D58" s="64" t="s">
        <v>2</v>
      </c>
      <c r="E58" s="65">
        <v>0</v>
      </c>
      <c r="F58" s="26">
        <v>11</v>
      </c>
      <c r="G58" s="26">
        <f>E58*F58</f>
        <v>0</v>
      </c>
    </row>
    <row r="59" spans="2:7">
      <c r="B59" s="45" t="s">
        <v>20</v>
      </c>
      <c r="C59" s="125" t="s">
        <v>18</v>
      </c>
      <c r="D59" s="60"/>
      <c r="E59" s="66"/>
      <c r="F59" s="67"/>
      <c r="G59" s="67"/>
    </row>
    <row r="60" spans="2:7">
      <c r="B60" s="63"/>
      <c r="C60" s="124" t="s">
        <v>64</v>
      </c>
      <c r="D60" s="68" t="s">
        <v>2</v>
      </c>
      <c r="E60" s="28">
        <v>0</v>
      </c>
      <c r="F60" s="26">
        <v>737</v>
      </c>
      <c r="G60" s="26">
        <f>E60*F60</f>
        <v>0</v>
      </c>
    </row>
    <row r="61" spans="2:7">
      <c r="B61" s="63"/>
      <c r="C61" s="124" t="s">
        <v>65</v>
      </c>
      <c r="D61" s="68" t="s">
        <v>2</v>
      </c>
      <c r="E61" s="28">
        <v>0</v>
      </c>
      <c r="F61" s="26">
        <v>1795</v>
      </c>
      <c r="G61" s="26">
        <f>E61*F61</f>
        <v>0</v>
      </c>
    </row>
    <row r="62" spans="2:7" ht="12" thickBot="1">
      <c r="B62" s="63"/>
      <c r="C62" s="124" t="s">
        <v>19</v>
      </c>
      <c r="D62" s="64" t="s">
        <v>30</v>
      </c>
      <c r="E62" s="27">
        <v>0</v>
      </c>
      <c r="F62" s="26">
        <v>1794</v>
      </c>
      <c r="G62" s="26">
        <f>E62*F62</f>
        <v>0</v>
      </c>
    </row>
    <row r="63" spans="2:7">
      <c r="B63" s="69" t="s">
        <v>24</v>
      </c>
      <c r="C63" s="135" t="s">
        <v>21</v>
      </c>
      <c r="D63" s="136"/>
      <c r="E63" s="137"/>
      <c r="F63" s="138"/>
      <c r="G63" s="138"/>
    </row>
    <row r="64" spans="2:7">
      <c r="B64" s="63"/>
      <c r="C64" s="126" t="s">
        <v>22</v>
      </c>
      <c r="D64" s="64" t="s">
        <v>2</v>
      </c>
      <c r="E64" s="28">
        <v>0</v>
      </c>
      <c r="F64" s="26">
        <v>25</v>
      </c>
      <c r="G64" s="26">
        <f>E64*F64</f>
        <v>0</v>
      </c>
    </row>
    <row r="65" spans="2:9" ht="12" thickBot="1">
      <c r="B65" s="139"/>
      <c r="C65" s="83" t="s">
        <v>122</v>
      </c>
      <c r="D65" s="84" t="s">
        <v>2</v>
      </c>
      <c r="E65" s="85">
        <v>0</v>
      </c>
      <c r="F65" s="86">
        <v>40</v>
      </c>
      <c r="G65" s="86">
        <f>E65*F65</f>
        <v>0</v>
      </c>
    </row>
    <row r="66" spans="2:9">
      <c r="B66" s="69" t="s">
        <v>26</v>
      </c>
      <c r="C66" s="122" t="s">
        <v>25</v>
      </c>
      <c r="D66" s="46"/>
      <c r="E66" s="47"/>
      <c r="F66" s="48"/>
      <c r="G66" s="48" t="s">
        <v>23</v>
      </c>
    </row>
    <row r="67" spans="2:9" ht="12" thickBot="1">
      <c r="B67" s="63"/>
      <c r="C67" s="126" t="s">
        <v>66</v>
      </c>
      <c r="D67" s="64" t="s">
        <v>2</v>
      </c>
      <c r="E67" s="28">
        <v>0</v>
      </c>
      <c r="F67" s="26">
        <v>250</v>
      </c>
      <c r="G67" s="26">
        <f>E67*F67</f>
        <v>0</v>
      </c>
    </row>
    <row r="68" spans="2:9" ht="12" thickBot="1">
      <c r="B68" s="70"/>
      <c r="C68" s="127" t="s">
        <v>5</v>
      </c>
      <c r="D68" s="71"/>
      <c r="E68" s="72"/>
      <c r="F68" s="73"/>
      <c r="G68" s="73" t="s">
        <v>23</v>
      </c>
    </row>
    <row r="69" spans="2:9">
      <c r="B69" s="69" t="s">
        <v>28</v>
      </c>
      <c r="C69" s="122" t="s">
        <v>27</v>
      </c>
      <c r="D69" s="46"/>
      <c r="E69" s="47"/>
      <c r="F69" s="48"/>
      <c r="G69" s="48"/>
    </row>
    <row r="70" spans="2:9" s="49" customFormat="1" ht="12" thickBot="1">
      <c r="B70" s="63"/>
      <c r="C70" s="126" t="s">
        <v>67</v>
      </c>
      <c r="D70" s="74" t="s">
        <v>2</v>
      </c>
      <c r="E70" s="28">
        <v>0</v>
      </c>
      <c r="F70" s="26">
        <v>5</v>
      </c>
      <c r="G70" s="26">
        <f>E70*F70</f>
        <v>0</v>
      </c>
      <c r="H70" s="53"/>
      <c r="I70" s="53"/>
    </row>
    <row r="71" spans="2:9">
      <c r="B71" s="69" t="s">
        <v>31</v>
      </c>
      <c r="C71" s="122" t="s">
        <v>29</v>
      </c>
      <c r="D71" s="46"/>
      <c r="E71" s="47"/>
      <c r="F71" s="48"/>
      <c r="G71" s="48" t="s">
        <v>23</v>
      </c>
    </row>
    <row r="72" spans="2:9" s="49" customFormat="1">
      <c r="B72" s="23"/>
      <c r="C72" s="35" t="s">
        <v>68</v>
      </c>
      <c r="D72" s="68" t="s">
        <v>30</v>
      </c>
      <c r="E72" s="28">
        <v>0</v>
      </c>
      <c r="F72" s="29">
        <v>6000</v>
      </c>
      <c r="G72" s="29">
        <f t="shared" ref="G72:G77" si="4">E72*F72</f>
        <v>0</v>
      </c>
      <c r="H72" s="53"/>
      <c r="I72" s="53"/>
    </row>
    <row r="73" spans="2:9">
      <c r="B73" s="63"/>
      <c r="C73" s="126" t="s">
        <v>69</v>
      </c>
      <c r="D73" s="68" t="s">
        <v>30</v>
      </c>
      <c r="E73" s="28">
        <v>0</v>
      </c>
      <c r="F73" s="29">
        <v>15000</v>
      </c>
      <c r="G73" s="29">
        <f t="shared" si="4"/>
        <v>0</v>
      </c>
    </row>
    <row r="74" spans="2:9">
      <c r="B74" s="23"/>
      <c r="C74" s="35" t="s">
        <v>70</v>
      </c>
      <c r="D74" s="68" t="s">
        <v>30</v>
      </c>
      <c r="E74" s="28">
        <v>0</v>
      </c>
      <c r="F74" s="29">
        <v>25000</v>
      </c>
      <c r="G74" s="26">
        <f t="shared" si="4"/>
        <v>0</v>
      </c>
    </row>
    <row r="75" spans="2:9" s="49" customFormat="1">
      <c r="B75" s="63"/>
      <c r="C75" s="35" t="s">
        <v>40</v>
      </c>
      <c r="D75" s="68" t="s">
        <v>30</v>
      </c>
      <c r="E75" s="28">
        <v>0</v>
      </c>
      <c r="F75" s="75">
        <v>4300</v>
      </c>
      <c r="G75" s="76">
        <f t="shared" si="4"/>
        <v>0</v>
      </c>
      <c r="H75" s="53"/>
      <c r="I75" s="53"/>
    </row>
    <row r="76" spans="2:9">
      <c r="B76" s="23"/>
      <c r="C76" s="35" t="s">
        <v>71</v>
      </c>
      <c r="D76" s="68" t="s">
        <v>30</v>
      </c>
      <c r="E76" s="28">
        <v>0</v>
      </c>
      <c r="F76" s="75">
        <v>7100</v>
      </c>
      <c r="G76" s="77">
        <f t="shared" si="4"/>
        <v>0</v>
      </c>
    </row>
    <row r="77" spans="2:9" ht="12" thickBot="1">
      <c r="B77" s="63"/>
      <c r="C77" s="35" t="s">
        <v>72</v>
      </c>
      <c r="D77" s="68" t="s">
        <v>30</v>
      </c>
      <c r="E77" s="28">
        <v>0</v>
      </c>
      <c r="F77" s="78">
        <v>10500</v>
      </c>
      <c r="G77" s="79">
        <f t="shared" si="4"/>
        <v>0</v>
      </c>
    </row>
    <row r="78" spans="2:9" s="49" customFormat="1">
      <c r="B78" s="69" t="s">
        <v>33</v>
      </c>
      <c r="C78" s="122" t="s">
        <v>32</v>
      </c>
      <c r="D78" s="46"/>
      <c r="E78" s="47"/>
      <c r="F78" s="48"/>
      <c r="G78" s="48"/>
      <c r="H78" s="53"/>
      <c r="I78" s="53"/>
    </row>
    <row r="79" spans="2:9">
      <c r="B79" s="80"/>
      <c r="C79" s="126" t="s">
        <v>73</v>
      </c>
      <c r="D79" s="64" t="s">
        <v>2</v>
      </c>
      <c r="E79" s="27">
        <v>0</v>
      </c>
      <c r="F79" s="26">
        <v>673</v>
      </c>
      <c r="G79" s="26">
        <f>E79*F79</f>
        <v>0</v>
      </c>
    </row>
    <row r="80" spans="2:9" ht="12" thickBot="1">
      <c r="B80" s="81"/>
      <c r="C80" s="126" t="s">
        <v>74</v>
      </c>
      <c r="D80" s="64" t="s">
        <v>2</v>
      </c>
      <c r="E80" s="27">
        <v>0</v>
      </c>
      <c r="F80" s="26">
        <v>673</v>
      </c>
      <c r="G80" s="26">
        <f>E80*F80</f>
        <v>0</v>
      </c>
    </row>
    <row r="81" spans="2:9" s="49" customFormat="1">
      <c r="B81" s="69" t="s">
        <v>37</v>
      </c>
      <c r="C81" s="122" t="s">
        <v>34</v>
      </c>
      <c r="D81" s="46"/>
      <c r="E81" s="47" t="s">
        <v>23</v>
      </c>
      <c r="F81" s="48"/>
      <c r="G81" s="48"/>
      <c r="H81" s="53"/>
      <c r="I81" s="53"/>
    </row>
    <row r="82" spans="2:9">
      <c r="B82" s="80"/>
      <c r="C82" s="126" t="s">
        <v>75</v>
      </c>
      <c r="D82" s="64" t="s">
        <v>35</v>
      </c>
      <c r="E82" s="140">
        <f>8+4+4+4+4</f>
        <v>24</v>
      </c>
      <c r="F82" s="26">
        <v>500</v>
      </c>
      <c r="G82" s="26">
        <f t="shared" ref="G82:G87" si="5">E82*F82</f>
        <v>12000</v>
      </c>
    </row>
    <row r="83" spans="2:9">
      <c r="B83" s="80"/>
      <c r="C83" s="126" t="s">
        <v>76</v>
      </c>
      <c r="D83" s="64" t="s">
        <v>35</v>
      </c>
      <c r="E83" s="140">
        <f>E82</f>
        <v>24</v>
      </c>
      <c r="F83" s="26">
        <v>400</v>
      </c>
      <c r="G83" s="26">
        <f t="shared" si="5"/>
        <v>9600</v>
      </c>
    </row>
    <row r="84" spans="2:9">
      <c r="B84" s="80"/>
      <c r="C84" s="126" t="s">
        <v>77</v>
      </c>
      <c r="D84" s="64" t="s">
        <v>35</v>
      </c>
      <c r="E84" s="140">
        <f>E83</f>
        <v>24</v>
      </c>
      <c r="F84" s="26">
        <v>400</v>
      </c>
      <c r="G84" s="26">
        <f t="shared" si="5"/>
        <v>9600</v>
      </c>
    </row>
    <row r="85" spans="2:9" ht="12" thickBot="1">
      <c r="B85" s="82"/>
      <c r="C85" s="83" t="s">
        <v>78</v>
      </c>
      <c r="D85" s="84" t="s">
        <v>36</v>
      </c>
      <c r="E85" s="85">
        <f>32*2</f>
        <v>64</v>
      </c>
      <c r="F85" s="86">
        <v>35</v>
      </c>
      <c r="G85" s="86">
        <f t="shared" si="5"/>
        <v>2240</v>
      </c>
    </row>
    <row r="86" spans="2:9" ht="12" thickBot="1">
      <c r="B86" s="87" t="s">
        <v>39</v>
      </c>
      <c r="C86" s="128" t="s">
        <v>38</v>
      </c>
      <c r="D86" s="88" t="s">
        <v>30</v>
      </c>
      <c r="E86" s="89">
        <v>0</v>
      </c>
      <c r="F86" s="90">
        <v>15000</v>
      </c>
      <c r="G86" s="90">
        <f t="shared" si="5"/>
        <v>0</v>
      </c>
    </row>
    <row r="87" spans="2:9" s="49" customFormat="1" ht="12" thickBot="1">
      <c r="B87" s="87" t="s">
        <v>81</v>
      </c>
      <c r="C87" s="128" t="s">
        <v>80</v>
      </c>
      <c r="D87" s="88" t="s">
        <v>30</v>
      </c>
      <c r="E87" s="89">
        <v>0</v>
      </c>
      <c r="F87" s="90">
        <v>4000</v>
      </c>
      <c r="G87" s="90">
        <f t="shared" si="5"/>
        <v>0</v>
      </c>
      <c r="H87" s="53"/>
      <c r="I87" s="53"/>
    </row>
    <row r="88" spans="2:9" s="49" customFormat="1" ht="12" thickBot="1">
      <c r="B88" s="87" t="s">
        <v>81</v>
      </c>
      <c r="C88" s="128" t="s">
        <v>91</v>
      </c>
      <c r="D88" s="88" t="s">
        <v>30</v>
      </c>
      <c r="E88" s="141">
        <v>1</v>
      </c>
      <c r="F88" s="90">
        <v>2000</v>
      </c>
      <c r="G88" s="90">
        <f>E88*F88</f>
        <v>2000</v>
      </c>
      <c r="H88" s="53"/>
      <c r="I88" s="53"/>
    </row>
    <row r="89" spans="2:9" s="49" customFormat="1" ht="12" thickBot="1">
      <c r="B89" s="87" t="s">
        <v>82</v>
      </c>
      <c r="C89" s="128" t="s">
        <v>92</v>
      </c>
      <c r="D89" s="88" t="s">
        <v>30</v>
      </c>
      <c r="E89" s="141">
        <v>0</v>
      </c>
      <c r="F89" s="90">
        <v>1000</v>
      </c>
      <c r="G89" s="90">
        <f>E89*F89</f>
        <v>0</v>
      </c>
      <c r="H89" s="53"/>
      <c r="I89" s="53"/>
    </row>
    <row r="90" spans="2:9">
      <c r="B90" s="91"/>
      <c r="C90" s="129" t="s">
        <v>16</v>
      </c>
      <c r="D90" s="92"/>
      <c r="E90" s="93"/>
      <c r="F90" s="94"/>
      <c r="G90" s="134">
        <f>SUM(G10:G89)</f>
        <v>35440</v>
      </c>
      <c r="H90" s="159"/>
    </row>
    <row r="91" spans="2:9">
      <c r="B91" s="80"/>
      <c r="C91" s="130" t="s">
        <v>125</v>
      </c>
      <c r="D91" s="24"/>
      <c r="E91" s="95"/>
      <c r="F91" s="96"/>
      <c r="G91" s="97">
        <f>14%*G90</f>
        <v>4961.6000000000004</v>
      </c>
    </row>
    <row r="92" spans="2:9" s="98" customFormat="1" ht="12" thickBot="1">
      <c r="B92" s="99"/>
      <c r="C92" s="131" t="s">
        <v>124</v>
      </c>
      <c r="D92" s="100"/>
      <c r="E92" s="101"/>
      <c r="F92" s="102"/>
      <c r="G92" s="103">
        <f>SUM(G90:G91)</f>
        <v>40401.599999999999</v>
      </c>
      <c r="H92" s="105"/>
      <c r="I92" s="105"/>
    </row>
    <row r="93" spans="2:9" s="98" customFormat="1">
      <c r="B93" s="2"/>
      <c r="C93" s="132"/>
      <c r="D93" s="106"/>
      <c r="E93" s="107"/>
      <c r="F93" s="5"/>
      <c r="G93" s="108"/>
      <c r="H93" s="105"/>
      <c r="I93" s="105"/>
    </row>
  </sheetData>
  <mergeCells count="1">
    <mergeCell ref="E7:F7"/>
  </mergeCells>
  <pageMargins left="0.7" right="0.63" top="0.28999999999999998" bottom="0.16" header="0.14000000000000001" footer="0.12"/>
  <pageSetup scale="7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Amani court tassia</vt:lpstr>
      <vt:lpstr>marianist limuru</vt:lpstr>
      <vt:lpstr>real  people lavington</vt:lpstr>
      <vt:lpstr>CITAM CLAY CITY</vt:lpstr>
      <vt:lpstr>KNTC-INDUSTRIAL AREA</vt:lpstr>
      <vt:lpstr>fastech maringo estate</vt:lpstr>
      <vt:lpstr>KMTC KARURI</vt:lpstr>
      <vt:lpstr>YALLOW GODDOWN 13</vt:lpstr>
      <vt:lpstr>NAIVAS KANGEMI</vt:lpstr>
      <vt:lpstr>NHIF KANGEMI</vt:lpstr>
      <vt:lpstr>EQUITY KANGEMI</vt:lpstr>
      <vt:lpstr>WORKIFY AFRICA</vt:lpstr>
      <vt:lpstr>BREAKDOWN</vt:lpstr>
      <vt:lpstr>SUMMARY QUOTATION OCTOBER 2020</vt:lpstr>
      <vt:lpstr>'EQUITY KANGEMI'!Print_Area</vt:lpstr>
      <vt:lpstr>'NAIVAS KANGEMI'!Print_Area</vt:lpstr>
      <vt:lpstr>'NHIF KANGEMI'!Print_Area</vt:lpstr>
      <vt:lpstr>'SUMMARY QUOTATION OCTOBER 2020'!Print_Area</vt:lpstr>
      <vt:lpstr>'WORKIFY AFRICA'!Print_Area</vt:lpstr>
      <vt:lpstr>'YALLOW GODDOWN 13'!Print_Area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Cheruiyot</dc:creator>
  <cp:lastModifiedBy>Ben</cp:lastModifiedBy>
  <cp:lastPrinted>2014-06-06T11:53:31Z</cp:lastPrinted>
  <dcterms:created xsi:type="dcterms:W3CDTF">2012-11-28T11:31:21Z</dcterms:created>
  <dcterms:modified xsi:type="dcterms:W3CDTF">2020-11-02T19:13:07Z</dcterms:modified>
</cp:coreProperties>
</file>