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<sst xmlns="http://schemas.openxmlformats.org/spreadsheetml/2006/main" count="165" uniqueCount="134">
  <si>
    <t xml:space="preserve">Factor de Entorno -Environment Factor (EF) </t>
  </si>
  <si>
    <t xml:space="preserve">Factor de Complejidad Técnica -Technical Complexity Factor (TCF) </t>
  </si>
  <si>
    <t>Paquete</t>
  </si>
  <si>
    <t>Factor</t>
  </si>
  <si>
    <t>Puntos de Caso de Uso - Use Case Points</t>
  </si>
  <si>
    <t>Descripción</t>
  </si>
  <si>
    <t>Unadjusted Use Case Points:</t>
  </si>
  <si>
    <t>Peso</t>
  </si>
  <si>
    <t>Valor Asig.</t>
  </si>
  <si>
    <t>Factor Calc</t>
  </si>
  <si>
    <t>Análisis de Actores</t>
  </si>
  <si>
    <t>Complejidad</t>
  </si>
  <si>
    <t>Comentarios</t>
  </si>
  <si>
    <t>Definición</t>
  </si>
  <si>
    <t>Cantidad</t>
  </si>
  <si>
    <t>Peso Total</t>
  </si>
  <si>
    <t>T1</t>
  </si>
  <si>
    <t>Simple</t>
  </si>
  <si>
    <t>E1</t>
  </si>
  <si>
    <t>Representa otro sistema con una interfase definida de aplicación programada</t>
  </si>
  <si>
    <t>Familiar with the project model that is used</t>
  </si>
  <si>
    <t>Most staff is not familiar with database systems</t>
  </si>
  <si>
    <t>E2</t>
  </si>
  <si>
    <t>Application experience</t>
  </si>
  <si>
    <t>Sistema Distribuido</t>
  </si>
  <si>
    <t>Most staff has little experience with web apps.</t>
  </si>
  <si>
    <t>E3</t>
  </si>
  <si>
    <t>Object-oriented experience</t>
  </si>
  <si>
    <t>All staff has sat for at least one OOP course</t>
  </si>
  <si>
    <t>E4</t>
  </si>
  <si>
    <t>Lead analyst capability</t>
  </si>
  <si>
    <t>Lead analyst has little experience</t>
  </si>
  <si>
    <t>Promedio</t>
  </si>
  <si>
    <t xml:space="preserve">Interactúa con otra aplicación a través de un protocolo o interacción humana a través de terminal de línea </t>
  </si>
  <si>
    <t>E5</t>
  </si>
  <si>
    <t>Motivation</t>
  </si>
  <si>
    <t xml:space="preserve">The team is highly motivated </t>
  </si>
  <si>
    <t>Central system</t>
  </si>
  <si>
    <t>E6</t>
  </si>
  <si>
    <t>Stable requirements</t>
  </si>
  <si>
    <t>Requirements seem to be mostly static</t>
  </si>
  <si>
    <t>E7</t>
  </si>
  <si>
    <t>Part-time staff</t>
  </si>
  <si>
    <t>No part-time staff employed</t>
  </si>
  <si>
    <t>E8</t>
  </si>
  <si>
    <t>Difficult programming language</t>
  </si>
  <si>
    <t>Complejo</t>
  </si>
  <si>
    <t>T2</t>
  </si>
  <si>
    <t>Tiempo de Respuesta, objetivos de performance</t>
  </si>
  <si>
    <t>Speed is probably limited by human input</t>
  </si>
  <si>
    <t>Javascript+CSS+HTML combo</t>
  </si>
  <si>
    <t>T3</t>
  </si>
  <si>
    <t>Eficiencia de Usuario Final</t>
  </si>
  <si>
    <t>Needs to be efficient</t>
  </si>
  <si>
    <t>Interacción humana a través de interfase usuario gráfica</t>
  </si>
  <si>
    <t>T4</t>
  </si>
  <si>
    <t>Complejidad de procesamiento interno</t>
  </si>
  <si>
    <t>Total Environment Factor (Efactor):</t>
  </si>
  <si>
    <t>No complex calculations</t>
  </si>
  <si>
    <t>T5</t>
  </si>
  <si>
    <t>Codigo debe ser reusable</t>
  </si>
  <si>
    <t>No</t>
  </si>
  <si>
    <t>T6</t>
  </si>
  <si>
    <t>Easy to install</t>
  </si>
  <si>
    <t>It's a website, no installation required</t>
  </si>
  <si>
    <t>T7</t>
  </si>
  <si>
    <t>Easy to use</t>
  </si>
  <si>
    <t>TOTAL</t>
  </si>
  <si>
    <t>Very user-friendly</t>
  </si>
  <si>
    <t>T8</t>
  </si>
  <si>
    <t>Portable</t>
  </si>
  <si>
    <t>T9</t>
  </si>
  <si>
    <t>Easy to change</t>
  </si>
  <si>
    <t>Low maintenance cost</t>
  </si>
  <si>
    <t>T10</t>
  </si>
  <si>
    <t>Concurrent</t>
  </si>
  <si>
    <t>T11</t>
  </si>
  <si>
    <t>Includes special security objectives</t>
  </si>
  <si>
    <t>Normal security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</si>
  <si>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</si>
  <si>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</si>
  <si>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</si>
  <si>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</si>
  <si>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</si>
  <si>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</si>
  <si>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</si>
  <si>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EF = 1.4+(-0.03 × EFactor)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</si>
  <si>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</si>
  <si>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</si>
  <si>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</si>
  <si>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</si>
  <si>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TCF = 0.6 + (.01 × TFactor)</t>
  </si>
  <si>
    <t>TCF = 0.6 + (.01 × 24.5) = 0.6 + 0.245 = 0.845</t>
  </si>
  <si>
    <t>Total de Unadjusted Case Points</t>
  </si>
  <si>
    <t>EF = 1.4 + (-0.03 × 12) = 1.04 - 0.285 = 0.755</t>
  </si>
  <si>
    <t>Adjusted Use Case Points: AUCP = UUCP × TCF × EF</t>
  </si>
  <si>
    <t>Esfuerzo Estimado en horas: AUCP x 8</t>
  </si>
  <si>
    <t>Hs.</t>
  </si>
  <si>
    <t>meses/hombre</t>
  </si>
  <si>
    <t>Fases:</t>
  </si>
  <si>
    <t>Precio x Hora</t>
  </si>
  <si>
    <t>Analista</t>
  </si>
  <si>
    <t>Especificación</t>
  </si>
  <si>
    <t>Análisis</t>
  </si>
  <si>
    <t>AnalistaProgr</t>
  </si>
  <si>
    <t>Diseño</t>
  </si>
  <si>
    <t>Programador</t>
  </si>
  <si>
    <t>Construcción</t>
  </si>
  <si>
    <t>Soporte</t>
  </si>
  <si>
    <t>Integración</t>
  </si>
  <si>
    <t>Tester</t>
  </si>
  <si>
    <t>Pruebas</t>
  </si>
  <si>
    <t>Lider</t>
  </si>
  <si>
    <t>Administración</t>
  </si>
  <si>
    <t>NOTA: Completar con los datos del Paquete</t>
  </si>
  <si>
    <t>Actores</t>
  </si>
  <si>
    <t>Baja</t>
  </si>
  <si>
    <t>Media</t>
  </si>
  <si>
    <t>Alta</t>
  </si>
  <si>
    <t>Usuario</t>
  </si>
  <si>
    <t>SysAdmin</t>
  </si>
  <si>
    <t>Proveedor</t>
  </si>
  <si>
    <t>Total Actores por Complejidad</t>
  </si>
  <si>
    <t>Caso de Uso</t>
  </si>
  <si>
    <t>ABM de Usuario</t>
  </si>
  <si>
    <t>Login de usuario</t>
  </si>
  <si>
    <t>Búsqueda de espectáculo</t>
  </si>
  <si>
    <t>Listar espectáculos</t>
  </si>
  <si>
    <t>Agregado al carrito de compras</t>
  </si>
  <si>
    <t>Confirmación de compras</t>
  </si>
  <si>
    <t>ABM de proveedor</t>
  </si>
  <si>
    <t>ABM de espectáculos por proveedor</t>
  </si>
  <si>
    <t>Login de proveedor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</si>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</sst>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1.0"/>
      <name val="Arial"/>
    </font>
    <font>
      <b/>
      <i/>
      <sz val="14.0"/>
      <color rgb="FFFF0000"/>
      <name val="Arial"/>
    </font>
    <font>
      <b/>
      <sz val="10.0"/>
      <color rgb="FF000000"/>
      <name val="Arial"/>
    </font>
    <font>
      <b/>
      <sz val="14.0"/>
      <name val="Arial"/>
    </font>
    <font>
      <sz val="12.0"/>
      <name val="Arial"/>
    </font>
    <font>
      <b/>
      <sz val="12.0"/>
      <name val="Arial"/>
    </font>
    <font>
      <sz val="12.0"/>
      <color rgb="FF000000"/>
      <name val="Times New Roman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4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bottom" wrapText="0"/>
    </xf>
    <xf borderId="2" fillId="0" fontId="5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2" fillId="2" fontId="5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shrinkToFit="0" vertical="bottom" wrapText="0"/>
    </xf>
    <xf borderId="3" fillId="0" fontId="5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center" wrapText="1"/>
    </xf>
    <xf borderId="3" fillId="0" fontId="3" numFmtId="0" xfId="0" applyAlignment="1" applyBorder="1" applyFont="1">
      <alignment shrinkToFit="0" vertical="bottom" wrapText="0"/>
    </xf>
    <xf borderId="2" fillId="3" fontId="5" numFmtId="0" xfId="0" applyAlignment="1" applyBorder="1" applyFill="1" applyFont="1">
      <alignment shrinkToFit="0" vertical="center" wrapText="1"/>
    </xf>
    <xf borderId="5" fillId="0" fontId="2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center" wrapText="1"/>
    </xf>
    <xf borderId="6" fillId="2" fontId="9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bottom" wrapText="0"/>
    </xf>
    <xf borderId="6" fillId="0" fontId="9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shrinkToFit="0" vertical="center" wrapText="1"/>
    </xf>
    <xf borderId="5" fillId="0" fontId="0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shrinkToFit="0" vertical="center" wrapText="0"/>
    </xf>
    <xf borderId="8" fillId="0" fontId="9" numFmtId="0" xfId="0" applyAlignment="1" applyBorder="1" applyFont="1">
      <alignment readingOrder="0" shrinkToFit="0" vertical="top" wrapText="1"/>
    </xf>
    <xf borderId="9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center" wrapText="1"/>
    </xf>
    <xf borderId="11" fillId="0" fontId="11" numFmtId="0" xfId="0" applyBorder="1" applyFont="1"/>
    <xf borderId="12" fillId="0" fontId="3" numFmtId="0" xfId="0" applyAlignment="1" applyBorder="1" applyFont="1">
      <alignment horizontal="center" shrinkToFit="0" vertical="bottom" wrapText="0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2" numFmtId="0" xfId="0" applyAlignment="1" applyBorder="1" applyFont="1">
      <alignment shrinkToFit="0" vertical="top" wrapText="1"/>
    </xf>
    <xf borderId="17" fillId="0" fontId="12" numFmtId="0" xfId="0" applyAlignment="1" applyBorder="1" applyFont="1">
      <alignment shrinkToFit="0" vertical="top" wrapText="1"/>
    </xf>
    <xf borderId="18" fillId="0" fontId="0" numFmtId="0" xfId="0" applyAlignment="1" applyBorder="1" applyFont="1">
      <alignment shrinkToFit="0" vertical="center" wrapText="1"/>
    </xf>
    <xf borderId="19" fillId="0" fontId="11" numFmtId="0" xfId="0" applyBorder="1" applyFont="1"/>
    <xf borderId="20" fillId="0" fontId="3" numFmtId="0" xfId="0" applyAlignment="1" applyBorder="1" applyFont="1">
      <alignment shrinkToFit="0" vertical="bottom" wrapText="0"/>
    </xf>
    <xf borderId="12" fillId="0" fontId="13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shrinkToFit="0" vertical="bottom" wrapText="0"/>
    </xf>
    <xf borderId="22" fillId="0" fontId="11" numFmtId="0" xfId="0" applyBorder="1" applyFont="1"/>
    <xf borderId="23" fillId="0" fontId="11" numFmtId="0" xfId="0" applyBorder="1" applyFont="1"/>
    <xf borderId="24" fillId="0" fontId="3" numFmtId="0" xfId="0" applyAlignment="1" applyBorder="1" applyFont="1">
      <alignment shrinkToFit="0" vertical="center" wrapText="0"/>
    </xf>
    <xf borderId="6" fillId="0" fontId="12" numFmtId="0" xfId="0" applyAlignment="1" applyBorder="1" applyFont="1">
      <alignment shrinkToFit="0" vertical="top" wrapText="1"/>
    </xf>
    <xf borderId="0" fillId="0" fontId="13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center" wrapText="0"/>
    </xf>
    <xf borderId="0" fillId="0" fontId="3" numFmtId="3" xfId="0" applyAlignment="1" applyFont="1" applyNumberFormat="1">
      <alignment horizontal="right"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0" fillId="0" fontId="14" numFmtId="0" xfId="0" applyAlignment="1" applyFont="1">
      <alignment horizontal="center" shrinkToFit="0" vertical="bottom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0" fillId="0" fontId="14" numFmtId="0" xfId="0" applyAlignment="1" applyFont="1">
      <alignment horizontal="center" readingOrder="0" shrinkToFit="0" vertical="bottom" wrapText="0"/>
    </xf>
    <xf borderId="12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28" fillId="0" fontId="10" numFmtId="0" xfId="0" applyAlignment="1" applyBorder="1" applyFont="1">
      <alignment shrinkToFit="0" vertical="center" wrapText="0"/>
    </xf>
    <xf borderId="29" fillId="0" fontId="15" numFmtId="0" xfId="0" applyAlignment="1" applyBorder="1" applyFont="1">
      <alignment horizontal="center" shrinkToFit="0" vertical="bottom" wrapText="0"/>
    </xf>
    <xf borderId="24" fillId="0" fontId="3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shrinkToFit="0" vertical="center" wrapText="0"/>
    </xf>
    <xf borderId="30" fillId="0" fontId="1" numFmtId="0" xfId="0" applyAlignment="1" applyBorder="1" applyFont="1">
      <alignment shrinkToFit="0" vertical="center" wrapText="0"/>
    </xf>
    <xf borderId="0" fillId="0" fontId="16" numFmtId="0" xfId="0" applyAlignment="1" applyFont="1">
      <alignment shrinkToFit="0" vertical="bottom" wrapText="0"/>
    </xf>
    <xf borderId="12" fillId="0" fontId="17" numFmtId="0" xfId="0" applyAlignment="1" applyBorder="1" applyFont="1">
      <alignment horizontal="center" shrinkToFit="0" vertical="bottom" wrapText="0"/>
    </xf>
    <xf borderId="24" fillId="0" fontId="16" numFmtId="2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shrinkToFit="0" vertical="bottom" wrapText="0"/>
    </xf>
    <xf borderId="12" fillId="0" fontId="6" numFmtId="0" xfId="0" applyAlignment="1" applyBorder="1" applyFont="1">
      <alignment horizontal="center" shrinkToFit="0" vertical="bottom" wrapText="0"/>
    </xf>
    <xf borderId="24" fillId="0" fontId="6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31" fillId="2" fontId="8" numFmtId="0" xfId="0" applyAlignment="1" applyBorder="1" applyFont="1">
      <alignment horizontal="left" shrinkToFit="0" vertical="bottom" wrapText="0"/>
    </xf>
    <xf borderId="32" fillId="0" fontId="11" numFmtId="0" xfId="0" applyBorder="1" applyFont="1"/>
    <xf borderId="2" fillId="0" fontId="8" numFmtId="9" xfId="0" applyAlignment="1" applyBorder="1" applyFont="1" applyNumberFormat="1">
      <alignment shrinkToFit="0" vertical="bottom" wrapText="0"/>
    </xf>
    <xf borderId="3" fillId="0" fontId="8" numFmtId="2" xfId="0" applyAlignment="1" applyBorder="1" applyFont="1" applyNumberFormat="1">
      <alignment shrinkToFit="0" vertical="bottom" wrapText="0"/>
    </xf>
    <xf borderId="33" fillId="2" fontId="8" numFmtId="0" xfId="0" applyAlignment="1" applyBorder="1" applyFont="1">
      <alignment horizontal="left" shrinkToFit="0" vertical="bottom" wrapText="0"/>
    </xf>
    <xf borderId="6" fillId="0" fontId="8" numFmtId="9" xfId="0" applyAlignment="1" applyBorder="1" applyFont="1" applyNumberFormat="1">
      <alignment shrinkToFit="0" vertical="bottom" wrapText="0"/>
    </xf>
    <xf borderId="7" fillId="0" fontId="8" numFmtId="2" xfId="0" applyAlignment="1" applyBorder="1" applyFont="1" applyNumberFormat="1">
      <alignment shrinkToFit="0" vertical="bottom" wrapText="0"/>
    </xf>
    <xf borderId="33" fillId="0" fontId="8" numFmtId="0" xfId="0" applyAlignment="1" applyBorder="1" applyFont="1">
      <alignment horizontal="left" shrinkToFit="0" vertical="bottom" wrapText="0"/>
    </xf>
    <xf borderId="10" fillId="0" fontId="8" numFmtId="0" xfId="0" applyAlignment="1" applyBorder="1" applyFont="1">
      <alignment horizontal="left" shrinkToFit="0" vertical="bottom" wrapText="0"/>
    </xf>
    <xf borderId="16" fillId="0" fontId="8" numFmtId="9" xfId="0" applyAlignment="1" applyBorder="1" applyFont="1" applyNumberFormat="1">
      <alignment shrinkToFit="0" vertical="bottom" wrapText="0"/>
    </xf>
    <xf borderId="18" fillId="0" fontId="8" numFmtId="2" xfId="0" applyAlignment="1" applyBorder="1" applyFont="1" applyNumberFormat="1">
      <alignment shrinkToFit="0" vertical="bottom" wrapText="0"/>
    </xf>
    <xf borderId="34" fillId="0" fontId="8" numFmtId="9" xfId="0" applyAlignment="1" applyBorder="1" applyFont="1" applyNumberFormat="1">
      <alignment shrinkToFit="0" vertical="bottom" wrapText="0"/>
    </xf>
    <xf borderId="35" fillId="0" fontId="8" numFmtId="2" xfId="0" applyAlignment="1" applyBorder="1" applyFont="1" applyNumberFormat="1">
      <alignment shrinkToFit="0" vertical="bottom" wrapText="0"/>
    </xf>
    <xf borderId="36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shrinkToFit="0" vertical="bottom" wrapText="0"/>
    </xf>
    <xf borderId="37" fillId="0" fontId="10" numFmtId="0" xfId="0" applyAlignment="1" applyBorder="1" applyFont="1">
      <alignment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0" fontId="10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40" fillId="0" fontId="1" numFmtId="0" xfId="0" applyAlignment="1" applyBorder="1" applyFont="1">
      <alignment readingOrder="0" shrinkToFit="0" vertical="bottom" wrapText="0"/>
    </xf>
    <xf borderId="41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readingOrder="0" shrinkToFit="0" vertical="bottom" wrapText="0"/>
    </xf>
    <xf borderId="23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43" fillId="0" fontId="1" numFmtId="0" xfId="0" applyAlignment="1" applyBorder="1" applyFont="1">
      <alignment shrinkToFit="0" vertical="bottom" wrapText="0"/>
    </xf>
    <xf borderId="28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7" fillId="0" fontId="10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37" fillId="0" fontId="2" numFmtId="0" xfId="0" applyAlignment="1" applyBorder="1" applyFont="1">
      <alignment shrinkToFit="0" vertical="bottom" wrapText="0"/>
    </xf>
    <xf borderId="45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9" width="11.43"/>
    <col customWidth="1" min="10" max="26" width="8.0"/>
  </cols>
  <sheetData>
    <row r="1" ht="29.25" customHeight="1">
      <c r="A1" s="2"/>
      <c r="B1" s="4" t="s">
        <v>2</v>
      </c>
      <c r="C1" s="6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8"/>
      <c r="B3" s="9" t="s">
        <v>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"/>
      <c r="B4" s="1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1" t="s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3" t="s">
        <v>11</v>
      </c>
      <c r="C6" s="15" t="s">
        <v>13</v>
      </c>
      <c r="D6" s="15" t="s">
        <v>7</v>
      </c>
      <c r="E6" s="15" t="s">
        <v>14</v>
      </c>
      <c r="F6" s="1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"/>
      <c r="B7" s="19" t="s">
        <v>17</v>
      </c>
      <c r="C7" s="21" t="s">
        <v>19</v>
      </c>
      <c r="D7" s="23">
        <v>1.0</v>
      </c>
      <c r="E7" s="23">
        <f>'Act y CU'!C9</f>
        <v>1</v>
      </c>
      <c r="F7" s="28">
        <f t="shared" ref="F7:F9" si="1">D7*E7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>
      <c r="A8" s="2"/>
      <c r="B8" s="19" t="s">
        <v>32</v>
      </c>
      <c r="C8" s="21" t="s">
        <v>33</v>
      </c>
      <c r="D8" s="23">
        <v>2.0</v>
      </c>
      <c r="E8" s="30">
        <v>0.0</v>
      </c>
      <c r="F8" s="28">
        <f t="shared" si="1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7.25" customHeight="1">
      <c r="A9" s="2"/>
      <c r="B9" s="33" t="s">
        <v>46</v>
      </c>
      <c r="C9" s="34" t="s">
        <v>54</v>
      </c>
      <c r="D9" s="35">
        <v>3.0</v>
      </c>
      <c r="E9" s="30">
        <v>2.0</v>
      </c>
      <c r="F9" s="28">
        <f t="shared" si="1"/>
        <v>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38" t="s">
        <v>67</v>
      </c>
      <c r="C10" s="40"/>
      <c r="D10" s="41"/>
      <c r="E10" s="46">
        <f t="shared" ref="E10:F10" si="2">SUM(E7:E9)</f>
        <v>3</v>
      </c>
      <c r="F10" s="48">
        <f t="shared" si="2"/>
        <v>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11" t="s">
        <v>87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11</v>
      </c>
      <c r="C13" s="15" t="s">
        <v>13</v>
      </c>
      <c r="D13" s="15" t="s">
        <v>7</v>
      </c>
      <c r="E13" s="15" t="s">
        <v>14</v>
      </c>
      <c r="F13" s="17" t="s"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9.25" customHeight="1">
      <c r="A14" s="2"/>
      <c r="B14" s="19" t="s">
        <v>17</v>
      </c>
      <c r="C14" s="21" t="s">
        <v>88</v>
      </c>
      <c r="D14" s="23">
        <v>5.0</v>
      </c>
      <c r="E14" s="30">
        <v>3.0</v>
      </c>
      <c r="F14" s="28">
        <f t="shared" ref="F14:F16" si="3">D14*E14</f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9.25" customHeight="1">
      <c r="A15" s="2"/>
      <c r="B15" s="19" t="s">
        <v>32</v>
      </c>
      <c r="C15" s="21" t="s">
        <v>89</v>
      </c>
      <c r="D15" s="23">
        <v>10.0</v>
      </c>
      <c r="E15" s="30">
        <v>4.0</v>
      </c>
      <c r="F15" s="28">
        <f t="shared" si="3"/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9.25" customHeight="1">
      <c r="A16" s="2"/>
      <c r="B16" s="33" t="s">
        <v>46</v>
      </c>
      <c r="C16" s="21" t="s">
        <v>90</v>
      </c>
      <c r="D16" s="35">
        <v>15.0</v>
      </c>
      <c r="E16" s="30">
        <v>2.0</v>
      </c>
      <c r="F16" s="28">
        <f t="shared" si="3"/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38" t="s">
        <v>67</v>
      </c>
      <c r="C17" s="40"/>
      <c r="D17" s="41"/>
      <c r="E17" s="46">
        <f t="shared" ref="E17:F17" si="4">SUM(E14:E16)</f>
        <v>9</v>
      </c>
      <c r="F17" s="48">
        <f t="shared" si="4"/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61" t="s">
        <v>93</v>
      </c>
      <c r="C19" s="62"/>
      <c r="D19" s="62"/>
      <c r="E19" s="62"/>
      <c r="F19" s="65">
        <f>F17+F10</f>
        <v>92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0" customHeight="1">
      <c r="A22" s="68"/>
      <c r="B22" s="69" t="s">
        <v>95</v>
      </c>
      <c r="C22" s="40"/>
      <c r="D22" s="40"/>
      <c r="E22" s="40"/>
      <c r="F22" s="70">
        <f>F19*TCF!F17*EF!F13</f>
        <v>82.0157</v>
      </c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8.75" customHeight="1">
      <c r="A23" s="2"/>
      <c r="B23" s="2"/>
      <c r="C23" s="2"/>
      <c r="D23" s="2"/>
      <c r="E23" s="2"/>
      <c r="F23" s="71"/>
      <c r="G23" s="2"/>
      <c r="H23" s="6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"/>
      <c r="B24" s="72" t="s">
        <v>96</v>
      </c>
      <c r="C24" s="40"/>
      <c r="D24" s="40"/>
      <c r="E24" s="49"/>
      <c r="F24" s="73">
        <f>8*F22</f>
        <v>656.1256</v>
      </c>
      <c r="G24" s="11" t="s">
        <v>97</v>
      </c>
      <c r="H24" s="2">
        <f>F24/168</f>
        <v>3.905509524</v>
      </c>
      <c r="I24" s="2" t="s">
        <v>98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74"/>
      <c r="C25" s="74"/>
      <c r="D25" s="74"/>
      <c r="E25" s="74"/>
      <c r="F25" s="75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74"/>
      <c r="C26" s="74"/>
      <c r="D26" s="74"/>
      <c r="E26" s="74"/>
      <c r="F26" s="75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74"/>
      <c r="C27" s="76" t="s">
        <v>99</v>
      </c>
      <c r="D27" s="74"/>
      <c r="E27" s="74"/>
      <c r="F27" s="75"/>
      <c r="G27" s="11"/>
      <c r="H27" s="2" t="s">
        <v>100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 t="s">
        <v>101</v>
      </c>
      <c r="C28" s="77" t="s">
        <v>102</v>
      </c>
      <c r="D28" s="78"/>
      <c r="E28" s="79">
        <v>0.05</v>
      </c>
      <c r="F28" s="80">
        <f>F24*E28</f>
        <v>32.80628</v>
      </c>
      <c r="G28" s="11" t="s">
        <v>97</v>
      </c>
      <c r="H28" s="2">
        <v>400.0</v>
      </c>
      <c r="I28" s="2">
        <f t="shared" ref="I28:I34" si="5">F28*H28</f>
        <v>13122.512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81" t="s">
        <v>103</v>
      </c>
      <c r="D29" s="50"/>
      <c r="E29" s="82">
        <v>0.1</v>
      </c>
      <c r="F29" s="83">
        <f>F24*E29</f>
        <v>65.61256</v>
      </c>
      <c r="G29" s="11" t="s">
        <v>97</v>
      </c>
      <c r="H29" s="2">
        <v>400.0</v>
      </c>
      <c r="I29" s="2">
        <f t="shared" si="5"/>
        <v>26245.024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 t="s">
        <v>104</v>
      </c>
      <c r="C30" s="84" t="s">
        <v>105</v>
      </c>
      <c r="D30" s="50"/>
      <c r="E30" s="82">
        <v>0.1</v>
      </c>
      <c r="F30" s="83">
        <f>F24*E30</f>
        <v>65.61256</v>
      </c>
      <c r="G30" s="11" t="s">
        <v>97</v>
      </c>
      <c r="H30" s="2">
        <v>700.0</v>
      </c>
      <c r="I30" s="2">
        <f t="shared" si="5"/>
        <v>45928.792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106</v>
      </c>
      <c r="C31" s="84" t="s">
        <v>107</v>
      </c>
      <c r="D31" s="50"/>
      <c r="E31" s="82">
        <v>0.5</v>
      </c>
      <c r="F31" s="83">
        <f>F24*E31</f>
        <v>328.0628</v>
      </c>
      <c r="G31" s="11" t="s">
        <v>97</v>
      </c>
      <c r="H31" s="2">
        <v>300.0</v>
      </c>
      <c r="I31" s="2">
        <f t="shared" si="5"/>
        <v>98418.84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108</v>
      </c>
      <c r="C32" s="84" t="s">
        <v>109</v>
      </c>
      <c r="D32" s="50"/>
      <c r="E32" s="82">
        <v>0.05</v>
      </c>
      <c r="F32" s="83">
        <f>F24*E32</f>
        <v>32.80628</v>
      </c>
      <c r="G32" s="11" t="s">
        <v>97</v>
      </c>
      <c r="H32" s="2">
        <v>200.0</v>
      </c>
      <c r="I32" s="2">
        <f t="shared" si="5"/>
        <v>6561.256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 t="s">
        <v>110</v>
      </c>
      <c r="C33" s="84" t="s">
        <v>111</v>
      </c>
      <c r="D33" s="50"/>
      <c r="E33" s="82">
        <v>0.15</v>
      </c>
      <c r="F33" s="83">
        <f>F24*E33</f>
        <v>98.41884</v>
      </c>
      <c r="G33" s="11" t="s">
        <v>97</v>
      </c>
      <c r="H33" s="2">
        <v>200.0</v>
      </c>
      <c r="I33" s="2">
        <f t="shared" si="5"/>
        <v>19683.768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 t="s">
        <v>112</v>
      </c>
      <c r="C34" s="85" t="s">
        <v>113</v>
      </c>
      <c r="D34" s="39"/>
      <c r="E34" s="86">
        <v>0.05</v>
      </c>
      <c r="F34" s="87">
        <f>F24*E34</f>
        <v>32.80628</v>
      </c>
      <c r="G34" s="11" t="s">
        <v>97</v>
      </c>
      <c r="H34" s="2">
        <v>1000.0</v>
      </c>
      <c r="I34" s="2">
        <f t="shared" si="5"/>
        <v>32806.28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88">
        <f t="shared" ref="E35:F35" si="6">SUM(E28:E34)</f>
        <v>1</v>
      </c>
      <c r="F35" s="89">
        <f t="shared" si="6"/>
        <v>656.1256</v>
      </c>
      <c r="G35" s="11" t="s">
        <v>97</v>
      </c>
      <c r="H35" s="2"/>
      <c r="I35" s="90">
        <f>SUM(I28:I34)</f>
        <v>242766.472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C29:D29"/>
    <mergeCell ref="C30:D30"/>
    <mergeCell ref="B17:D17"/>
    <mergeCell ref="B10:D10"/>
    <mergeCell ref="C33:D33"/>
    <mergeCell ref="C34:D34"/>
    <mergeCell ref="C32:D32"/>
    <mergeCell ref="B22:E22"/>
    <mergeCell ref="B24:E24"/>
    <mergeCell ref="C28:D28"/>
    <mergeCell ref="C31:D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26" width="8.0"/>
  </cols>
  <sheetData>
    <row r="1" ht="32.25" customHeight="1">
      <c r="A1" s="1"/>
      <c r="B1" s="3" t="s">
        <v>1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5" t="s">
        <v>3</v>
      </c>
      <c r="C2" s="7" t="s">
        <v>5</v>
      </c>
      <c r="D2" s="10" t="s">
        <v>7</v>
      </c>
      <c r="E2" s="7" t="s">
        <v>8</v>
      </c>
      <c r="F2" s="12" t="s">
        <v>9</v>
      </c>
      <c r="G2" s="14" t="s">
        <v>12</v>
      </c>
      <c r="H2" s="1"/>
      <c r="I2" s="16"/>
      <c r="J2" s="16"/>
      <c r="K2" s="16"/>
      <c r="L2" s="16"/>
      <c r="M2" s="16"/>
      <c r="N2" s="1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26" t="s">
        <v>16</v>
      </c>
      <c r="C3" s="27" t="s">
        <v>24</v>
      </c>
      <c r="D3" s="22">
        <v>2.0</v>
      </c>
      <c r="E3" s="20">
        <v>0.0</v>
      </c>
      <c r="F3" s="29">
        <f t="shared" ref="F3:F15" si="1">E3*D3</f>
        <v>0</v>
      </c>
      <c r="G3" s="20" t="s">
        <v>37</v>
      </c>
      <c r="H3" s="1"/>
      <c r="I3" s="25"/>
      <c r="J3" s="25"/>
      <c r="K3" s="25"/>
      <c r="L3" s="31"/>
      <c r="M3" s="25"/>
      <c r="N3" s="2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26" t="s">
        <v>47</v>
      </c>
      <c r="C4" s="27" t="s">
        <v>48</v>
      </c>
      <c r="D4" s="22">
        <v>1.0</v>
      </c>
      <c r="E4" s="20">
        <v>3.0</v>
      </c>
      <c r="F4" s="29">
        <f t="shared" si="1"/>
        <v>3</v>
      </c>
      <c r="G4" s="20" t="s">
        <v>49</v>
      </c>
      <c r="H4" s="1"/>
      <c r="I4" s="25"/>
      <c r="J4" s="25"/>
      <c r="K4" s="25"/>
      <c r="L4" s="31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26" t="s">
        <v>51</v>
      </c>
      <c r="C5" s="27" t="s">
        <v>52</v>
      </c>
      <c r="D5" s="22">
        <v>1.0</v>
      </c>
      <c r="E5" s="20">
        <v>5.0</v>
      </c>
      <c r="F5" s="29">
        <f t="shared" si="1"/>
        <v>5</v>
      </c>
      <c r="G5" s="20" t="s">
        <v>53</v>
      </c>
      <c r="H5" s="1"/>
      <c r="I5" s="25"/>
      <c r="J5" s="25"/>
      <c r="K5" s="25"/>
      <c r="L5" s="31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26" t="s">
        <v>55</v>
      </c>
      <c r="C6" s="27" t="s">
        <v>56</v>
      </c>
      <c r="D6" s="22">
        <v>1.0</v>
      </c>
      <c r="E6" s="20">
        <v>1.0</v>
      </c>
      <c r="F6" s="29">
        <f t="shared" si="1"/>
        <v>1</v>
      </c>
      <c r="G6" s="20" t="s">
        <v>58</v>
      </c>
      <c r="H6" s="1"/>
      <c r="I6" s="25"/>
      <c r="J6" s="25"/>
      <c r="K6" s="25"/>
      <c r="L6" s="31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26" t="s">
        <v>59</v>
      </c>
      <c r="C7" s="27" t="s">
        <v>60</v>
      </c>
      <c r="D7" s="22">
        <v>1.0</v>
      </c>
      <c r="E7" s="20">
        <v>0.0</v>
      </c>
      <c r="F7" s="29">
        <f t="shared" si="1"/>
        <v>0</v>
      </c>
      <c r="G7" s="20" t="s">
        <v>61</v>
      </c>
      <c r="H7" s="1"/>
      <c r="I7" s="25"/>
      <c r="J7" s="25"/>
      <c r="K7" s="25"/>
      <c r="L7" s="31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20" t="s">
        <v>62</v>
      </c>
      <c r="C8" s="20" t="s">
        <v>63</v>
      </c>
      <c r="D8" s="22">
        <v>0.5</v>
      </c>
      <c r="E8" s="24">
        <v>0.0</v>
      </c>
      <c r="F8" s="29">
        <f t="shared" si="1"/>
        <v>0</v>
      </c>
      <c r="G8" s="24" t="s">
        <v>64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20" t="s">
        <v>65</v>
      </c>
      <c r="C9" s="20" t="s">
        <v>66</v>
      </c>
      <c r="D9" s="22">
        <v>0.5</v>
      </c>
      <c r="E9" s="20">
        <v>5.0</v>
      </c>
      <c r="F9" s="29">
        <f t="shared" si="1"/>
        <v>2.5</v>
      </c>
      <c r="G9" s="20" t="s">
        <v>68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20" t="s">
        <v>69</v>
      </c>
      <c r="C10" s="20" t="s">
        <v>70</v>
      </c>
      <c r="D10" s="22">
        <v>2.0</v>
      </c>
      <c r="E10" s="20">
        <v>0.0</v>
      </c>
      <c r="F10" s="29">
        <f t="shared" si="1"/>
        <v>0</v>
      </c>
      <c r="G10" s="20" t="s">
        <v>61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20" t="s">
        <v>71</v>
      </c>
      <c r="C11" s="20" t="s">
        <v>72</v>
      </c>
      <c r="D11" s="22">
        <v>1.0</v>
      </c>
      <c r="E11" s="20">
        <v>4.0</v>
      </c>
      <c r="F11" s="29">
        <f t="shared" si="1"/>
        <v>4</v>
      </c>
      <c r="G11" s="20" t="s">
        <v>73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20" t="s">
        <v>74</v>
      </c>
      <c r="C12" s="20" t="s">
        <v>75</v>
      </c>
      <c r="D12" s="22">
        <v>1.0</v>
      </c>
      <c r="E12" s="20">
        <v>0.0</v>
      </c>
      <c r="F12" s="29">
        <f t="shared" si="1"/>
        <v>0</v>
      </c>
      <c r="G12" s="20" t="s">
        <v>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20" t="s">
        <v>76</v>
      </c>
      <c r="C13" s="20" t="s">
        <v>77</v>
      </c>
      <c r="D13" s="22">
        <v>1.0</v>
      </c>
      <c r="E13" s="20">
        <v>3.0</v>
      </c>
      <c r="F13" s="29">
        <f t="shared" si="1"/>
        <v>3</v>
      </c>
      <c r="G13" s="20" t="s">
        <v>78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20" t="s">
        <v>79</v>
      </c>
      <c r="C14" s="20" t="s">
        <v>80</v>
      </c>
      <c r="D14" s="22">
        <v>1.0</v>
      </c>
      <c r="E14" s="20">
        <v>5.0</v>
      </c>
      <c r="F14" s="29">
        <f t="shared" si="1"/>
        <v>5</v>
      </c>
      <c r="G14" s="20" t="s">
        <v>81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6.75" customHeight="1">
      <c r="A15" s="1"/>
      <c r="B15" s="20" t="s">
        <v>82</v>
      </c>
      <c r="C15" s="20" t="s">
        <v>83</v>
      </c>
      <c r="D15" s="22">
        <v>1.0</v>
      </c>
      <c r="E15" s="20">
        <v>1.0</v>
      </c>
      <c r="F15" s="29">
        <f t="shared" si="1"/>
        <v>1</v>
      </c>
      <c r="G15" s="20" t="s">
        <v>84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3" t="s">
        <v>85</v>
      </c>
      <c r="C16" s="45"/>
      <c r="D16" s="45"/>
      <c r="E16" s="50"/>
      <c r="F16" s="52">
        <f>SUM(F3:F15)</f>
        <v>24.5</v>
      </c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54"/>
      <c r="B17" s="54"/>
      <c r="C17" s="54"/>
      <c r="D17" s="54"/>
      <c r="E17" s="54"/>
      <c r="F17" s="55">
        <v>0.845</v>
      </c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57" t="s">
        <v>91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60" t="s">
        <v>92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6:E16"/>
  </mergeCells>
  <conditionalFormatting sqref="F17">
    <cfRule type="notContainsBlanks" dxfId="0" priority="1">
      <formula>LEN(TRIM(F17))&gt;0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14" width="11.43"/>
    <col customWidth="1" min="15" max="26" width="8.0"/>
  </cols>
  <sheetData>
    <row r="1" ht="32.25" customHeight="1">
      <c r="A1" s="1"/>
      <c r="B1" s="3" t="s">
        <v>0</v>
      </c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5" t="s">
        <v>3</v>
      </c>
      <c r="C2" s="7" t="s">
        <v>5</v>
      </c>
      <c r="D2" s="10" t="s">
        <v>7</v>
      </c>
      <c r="E2" s="18" t="s">
        <v>8</v>
      </c>
      <c r="F2" s="7" t="s">
        <v>9</v>
      </c>
      <c r="G2" s="12" t="s">
        <v>12</v>
      </c>
      <c r="H2" s="1"/>
      <c r="I2" s="16"/>
      <c r="J2" s="16"/>
      <c r="K2" s="16"/>
      <c r="L2" s="16"/>
      <c r="M2" s="16"/>
      <c r="N2" s="1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20" t="s">
        <v>18</v>
      </c>
      <c r="C3" s="20" t="s">
        <v>20</v>
      </c>
      <c r="D3" s="22">
        <v>1.5</v>
      </c>
      <c r="E3" s="24">
        <v>4.0</v>
      </c>
      <c r="F3" s="24">
        <v>4.0</v>
      </c>
      <c r="G3" s="24" t="s">
        <v>21</v>
      </c>
      <c r="H3" s="1"/>
      <c r="I3" s="25"/>
      <c r="J3" s="25"/>
      <c r="K3" s="25"/>
      <c r="L3" s="16"/>
      <c r="M3" s="25"/>
      <c r="N3" s="2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20" t="s">
        <v>22</v>
      </c>
      <c r="C4" s="20" t="s">
        <v>23</v>
      </c>
      <c r="D4" s="22">
        <v>0.5</v>
      </c>
      <c r="E4" s="20">
        <v>4.0</v>
      </c>
      <c r="F4" s="20">
        <f t="shared" ref="F4:F6" si="1">D4*E4</f>
        <v>2</v>
      </c>
      <c r="G4" s="24" t="s">
        <v>25</v>
      </c>
      <c r="H4" s="1"/>
      <c r="I4" s="25"/>
      <c r="J4" s="25"/>
      <c r="K4" s="25"/>
      <c r="L4" s="16"/>
      <c r="M4" s="25"/>
      <c r="N4" s="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20" t="s">
        <v>26</v>
      </c>
      <c r="C5" s="20" t="s">
        <v>27</v>
      </c>
      <c r="D5" s="22">
        <v>1.0</v>
      </c>
      <c r="E5" s="20">
        <v>1.0</v>
      </c>
      <c r="F5" s="20">
        <f t="shared" si="1"/>
        <v>1</v>
      </c>
      <c r="G5" s="24" t="s">
        <v>28</v>
      </c>
      <c r="H5" s="1"/>
      <c r="I5" s="25"/>
      <c r="J5" s="25"/>
      <c r="K5" s="25"/>
      <c r="L5" s="16"/>
      <c r="M5" s="25"/>
      <c r="N5" s="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20" t="s">
        <v>29</v>
      </c>
      <c r="C6" s="20" t="s">
        <v>30</v>
      </c>
      <c r="D6" s="22">
        <v>0.5</v>
      </c>
      <c r="E6" s="20">
        <v>5.0</v>
      </c>
      <c r="F6" s="20">
        <f t="shared" si="1"/>
        <v>2.5</v>
      </c>
      <c r="G6" s="24" t="s">
        <v>31</v>
      </c>
      <c r="H6" s="1"/>
      <c r="I6" s="25"/>
      <c r="J6" s="25"/>
      <c r="K6" s="25"/>
      <c r="L6" s="16"/>
      <c r="M6" s="25"/>
      <c r="N6" s="2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20" t="s">
        <v>34</v>
      </c>
      <c r="C7" s="20" t="s">
        <v>35</v>
      </c>
      <c r="D7" s="22">
        <v>1.0</v>
      </c>
      <c r="E7" s="24">
        <v>2.0</v>
      </c>
      <c r="F7" s="24">
        <v>2.0</v>
      </c>
      <c r="G7" s="20" t="s">
        <v>36</v>
      </c>
      <c r="H7" s="1"/>
      <c r="I7" s="25"/>
      <c r="J7" s="25"/>
      <c r="K7" s="25"/>
      <c r="L7" s="16"/>
      <c r="M7" s="25"/>
      <c r="N7" s="2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20" t="s">
        <v>38</v>
      </c>
      <c r="C8" s="20" t="s">
        <v>39</v>
      </c>
      <c r="D8" s="22">
        <v>2.0</v>
      </c>
      <c r="E8" s="20">
        <v>2.0</v>
      </c>
      <c r="F8" s="24">
        <v>3.0</v>
      </c>
      <c r="G8" s="24" t="s">
        <v>40</v>
      </c>
      <c r="H8" s="1"/>
      <c r="I8" s="25"/>
      <c r="J8" s="25"/>
      <c r="K8" s="25"/>
      <c r="L8" s="16"/>
      <c r="M8" s="25"/>
      <c r="N8" s="2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20" t="s">
        <v>41</v>
      </c>
      <c r="C9" s="20" t="s">
        <v>42</v>
      </c>
      <c r="D9" s="22">
        <v>-1.0</v>
      </c>
      <c r="E9" s="24">
        <v>0.0</v>
      </c>
      <c r="F9" s="24">
        <v>0.0</v>
      </c>
      <c r="G9" s="24" t="s">
        <v>43</v>
      </c>
      <c r="H9" s="1"/>
      <c r="I9" s="25"/>
      <c r="J9" s="25"/>
      <c r="K9" s="25"/>
      <c r="L9" s="16"/>
      <c r="M9" s="25"/>
      <c r="N9" s="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20" t="s">
        <v>44</v>
      </c>
      <c r="C10" s="20" t="s">
        <v>45</v>
      </c>
      <c r="D10" s="22">
        <v>-1.0</v>
      </c>
      <c r="E10" s="24">
        <v>3.0</v>
      </c>
      <c r="F10" s="32">
        <v>-3.0</v>
      </c>
      <c r="G10" s="24" t="s">
        <v>50</v>
      </c>
      <c r="H10" s="1"/>
      <c r="I10" s="25"/>
      <c r="J10" s="25"/>
      <c r="K10" s="25"/>
      <c r="L10" s="16"/>
      <c r="M10" s="25"/>
      <c r="N10" s="2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36" t="s">
        <v>57</v>
      </c>
      <c r="C11" s="37"/>
      <c r="D11" s="37"/>
      <c r="E11" s="39"/>
      <c r="F11" s="42">
        <f>SUM(F3:F10)</f>
        <v>11.5</v>
      </c>
      <c r="G11" s="44"/>
      <c r="H11" s="1"/>
      <c r="I11" s="25"/>
      <c r="M11" s="25"/>
      <c r="N11" s="2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47" t="s">
        <v>86</v>
      </c>
      <c r="C13" s="40"/>
      <c r="D13" s="40"/>
      <c r="E13" s="49"/>
      <c r="F13" s="51">
        <f>1.4+(-0.03*F11)</f>
        <v>1.055</v>
      </c>
      <c r="G13" s="1"/>
      <c r="H13" s="1"/>
      <c r="I13" s="5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6"/>
      <c r="C15" s="58"/>
      <c r="D15" s="58"/>
      <c r="E15" s="58"/>
      <c r="F15" s="5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63"/>
      <c r="C16" s="64" t="s">
        <v>94</v>
      </c>
      <c r="D16" s="66"/>
      <c r="E16" s="66"/>
      <c r="F16" s="6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9" width="11.43"/>
    <col customWidth="1" min="10" max="26" width="8.0"/>
  </cols>
  <sheetData>
    <row r="1" ht="13.5" customHeight="1">
      <c r="A1" s="91"/>
      <c r="B1" s="91"/>
    </row>
    <row r="2" ht="15.75" customHeight="1">
      <c r="A2" s="91"/>
      <c r="B2" s="92" t="s">
        <v>114</v>
      </c>
      <c r="C2" s="93" t="s">
        <v>11</v>
      </c>
      <c r="D2" s="40"/>
      <c r="E2" s="49"/>
    </row>
    <row r="3" ht="15.75" customHeight="1">
      <c r="A3" s="94"/>
      <c r="B3" s="65" t="s">
        <v>115</v>
      </c>
      <c r="C3" s="95" t="s">
        <v>116</v>
      </c>
      <c r="D3" s="96" t="s">
        <v>117</v>
      </c>
      <c r="E3" s="97" t="s">
        <v>118</v>
      </c>
    </row>
    <row r="4" ht="12.75" customHeight="1">
      <c r="A4" s="98">
        <v>1.0</v>
      </c>
      <c r="B4" s="99" t="s">
        <v>119</v>
      </c>
      <c r="C4" s="100">
        <v>1.0</v>
      </c>
      <c r="D4" s="99"/>
      <c r="E4" s="101"/>
    </row>
    <row r="5" ht="14.25" customHeight="1">
      <c r="A5" s="102">
        <v>2.0</v>
      </c>
      <c r="B5" s="103" t="s">
        <v>120</v>
      </c>
      <c r="C5" s="104"/>
      <c r="D5" s="103">
        <v>2.0</v>
      </c>
      <c r="E5" s="105"/>
    </row>
    <row r="6" ht="14.25" customHeight="1">
      <c r="A6" s="106">
        <v>3.0</v>
      </c>
      <c r="B6" s="103" t="s">
        <v>121</v>
      </c>
      <c r="C6" s="107"/>
      <c r="D6" s="103">
        <v>3.0</v>
      </c>
      <c r="E6" s="105"/>
    </row>
    <row r="7" ht="14.25" customHeight="1">
      <c r="A7" s="98"/>
      <c r="B7" s="108"/>
      <c r="C7" s="109"/>
      <c r="D7" s="110"/>
      <c r="E7" s="111"/>
    </row>
    <row r="8" ht="13.5" customHeight="1">
      <c r="A8" s="98"/>
      <c r="B8" s="110"/>
      <c r="C8" s="109"/>
      <c r="D8" s="110"/>
      <c r="E8" s="111"/>
    </row>
    <row r="9" ht="15.75" customHeight="1">
      <c r="A9" s="112"/>
      <c r="B9" s="65" t="s">
        <v>122</v>
      </c>
      <c r="C9" s="113">
        <f t="shared" ref="C9:E9" si="1">SUM(C4:C8)</f>
        <v>1</v>
      </c>
      <c r="D9" s="113">
        <f t="shared" si="1"/>
        <v>5</v>
      </c>
      <c r="E9" s="113">
        <f t="shared" si="1"/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/>
    <row r="11" ht="13.5" customHeight="1">
      <c r="A11" s="91"/>
      <c r="B11" s="91"/>
      <c r="C11" s="93" t="s">
        <v>11</v>
      </c>
      <c r="D11" s="40"/>
      <c r="E11" s="49"/>
      <c r="G11" s="91"/>
      <c r="H11" s="91"/>
      <c r="I11" s="91"/>
    </row>
    <row r="12" ht="15.75" customHeight="1">
      <c r="A12" s="114"/>
      <c r="B12" s="65" t="s">
        <v>123</v>
      </c>
      <c r="C12" s="95" t="s">
        <v>116</v>
      </c>
      <c r="D12" s="96" t="s">
        <v>117</v>
      </c>
      <c r="E12" s="97" t="s">
        <v>118</v>
      </c>
      <c r="G12" s="91"/>
      <c r="H12" s="91"/>
      <c r="I12" s="91"/>
    </row>
    <row r="13" ht="12.75" customHeight="1">
      <c r="A13" s="98">
        <v>1.0</v>
      </c>
      <c r="B13" s="115" t="s">
        <v>124</v>
      </c>
      <c r="C13" s="115">
        <v>2.0</v>
      </c>
      <c r="D13" s="108"/>
      <c r="E13" s="105"/>
      <c r="G13" s="91"/>
      <c r="H13" s="91"/>
      <c r="I13" s="91"/>
    </row>
    <row r="14" ht="12.75" customHeight="1">
      <c r="A14" s="102">
        <v>2.0</v>
      </c>
      <c r="B14" s="115" t="s">
        <v>125</v>
      </c>
      <c r="C14" s="115">
        <v>1.0</v>
      </c>
      <c r="D14" s="108"/>
      <c r="E14" s="105"/>
      <c r="G14" s="91"/>
      <c r="H14" s="91"/>
      <c r="I14" s="91"/>
    </row>
    <row r="15" ht="12.75" customHeight="1">
      <c r="A15" s="102">
        <v>3.0</v>
      </c>
      <c r="B15" s="115" t="s">
        <v>126</v>
      </c>
      <c r="C15" s="102"/>
      <c r="D15" s="108">
        <v>3.0</v>
      </c>
      <c r="E15" s="105"/>
      <c r="G15" s="91"/>
      <c r="H15" s="91"/>
      <c r="I15" s="91"/>
    </row>
    <row r="16" ht="12.75" customHeight="1">
      <c r="A16" s="102">
        <v>4.0</v>
      </c>
      <c r="B16" s="115" t="s">
        <v>127</v>
      </c>
      <c r="C16" s="115">
        <v>3.0</v>
      </c>
      <c r="D16" s="103"/>
      <c r="E16" s="105"/>
      <c r="G16" s="91"/>
      <c r="H16" s="91"/>
      <c r="I16" s="91"/>
    </row>
    <row r="17" ht="12.75" customHeight="1">
      <c r="A17" s="102">
        <v>5.0</v>
      </c>
      <c r="B17" s="103" t="s">
        <v>128</v>
      </c>
      <c r="C17" s="102"/>
      <c r="D17" s="103">
        <v>2.0</v>
      </c>
      <c r="E17" s="105"/>
      <c r="G17" s="91"/>
      <c r="H17" s="91"/>
      <c r="I17" s="91"/>
    </row>
    <row r="18" ht="12.75" customHeight="1">
      <c r="A18" s="102">
        <v>6.0</v>
      </c>
      <c r="B18" s="103" t="s">
        <v>129</v>
      </c>
      <c r="C18" s="102"/>
      <c r="D18" s="108"/>
      <c r="E18" s="116">
        <v>1.0</v>
      </c>
      <c r="G18" s="91"/>
      <c r="H18" s="91"/>
      <c r="I18" s="91"/>
    </row>
    <row r="19" ht="12.75" customHeight="1">
      <c r="A19" s="102">
        <v>7.0</v>
      </c>
      <c r="B19" s="103" t="s">
        <v>130</v>
      </c>
      <c r="C19" s="115">
        <v>2.0</v>
      </c>
      <c r="D19" s="108"/>
      <c r="E19" s="105"/>
      <c r="G19" s="91"/>
      <c r="H19" s="91"/>
      <c r="I19" s="91"/>
    </row>
    <row r="20" ht="12.75" customHeight="1">
      <c r="A20" s="102">
        <v>8.0</v>
      </c>
      <c r="B20" s="103" t="s">
        <v>131</v>
      </c>
      <c r="C20" s="102"/>
      <c r="D20" s="108"/>
      <c r="E20" s="116">
        <v>2.0</v>
      </c>
      <c r="G20" s="91"/>
      <c r="H20" s="91"/>
      <c r="I20" s="91"/>
    </row>
    <row r="21" ht="12.75" customHeight="1">
      <c r="A21" s="115">
        <v>9.0</v>
      </c>
      <c r="B21" s="103" t="s">
        <v>132</v>
      </c>
      <c r="C21" s="115">
        <v>1.0</v>
      </c>
      <c r="D21" s="108"/>
      <c r="E21" s="105"/>
      <c r="G21" s="91"/>
      <c r="H21" s="91"/>
      <c r="I21" s="91"/>
    </row>
    <row r="22" ht="12.75" customHeight="1">
      <c r="A22" s="102"/>
      <c r="B22" s="108"/>
      <c r="C22" s="102"/>
      <c r="D22" s="108"/>
      <c r="E22" s="105"/>
      <c r="G22" s="91"/>
      <c r="H22" s="91"/>
      <c r="I22" s="91"/>
    </row>
    <row r="23" ht="12.75" customHeight="1">
      <c r="A23" s="102"/>
      <c r="B23" s="108"/>
      <c r="C23" s="102"/>
      <c r="D23" s="108"/>
      <c r="E23" s="105"/>
      <c r="G23" s="91"/>
      <c r="H23" s="91"/>
      <c r="I23" s="91"/>
    </row>
    <row r="24" ht="12.75" customHeight="1">
      <c r="A24" s="102"/>
      <c r="B24" s="117"/>
      <c r="C24" s="102"/>
      <c r="D24" s="108"/>
      <c r="E24" s="105"/>
      <c r="G24" s="91"/>
      <c r="H24" s="91"/>
      <c r="I24" s="91"/>
    </row>
    <row r="25" ht="12.75" customHeight="1">
      <c r="A25" s="102"/>
      <c r="B25" s="118"/>
      <c r="C25" s="102"/>
      <c r="D25" s="108"/>
      <c r="E25" s="105"/>
    </row>
    <row r="26" ht="12.75" customHeight="1">
      <c r="A26" s="102"/>
      <c r="B26" s="118"/>
      <c r="C26" s="102"/>
      <c r="D26" s="108"/>
      <c r="E26" s="105"/>
    </row>
    <row r="27" ht="12.75" customHeight="1">
      <c r="A27" s="102"/>
      <c r="B27" s="118"/>
      <c r="C27" s="102"/>
      <c r="D27" s="108"/>
      <c r="E27" s="105"/>
    </row>
    <row r="28" ht="12.75" customHeight="1">
      <c r="A28" s="102"/>
      <c r="B28" s="118"/>
      <c r="C28" s="102"/>
      <c r="D28" s="108"/>
      <c r="E28" s="105"/>
    </row>
    <row r="29" ht="13.5" customHeight="1">
      <c r="A29" s="119"/>
      <c r="B29" s="120"/>
      <c r="C29" s="119"/>
      <c r="D29" s="110"/>
      <c r="E29" s="111"/>
    </row>
    <row r="30" ht="15.75" customHeight="1">
      <c r="A30" s="121"/>
      <c r="B30" s="122" t="s">
        <v>133</v>
      </c>
      <c r="C30" s="123">
        <f t="shared" ref="C30:D30" si="2">SUM(C13:C29)</f>
        <v>9</v>
      </c>
      <c r="D30" s="46">
        <f t="shared" si="2"/>
        <v>5</v>
      </c>
      <c r="E30" s="124">
        <v>3.0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1:E11"/>
    <mergeCell ref="C2:E2"/>
  </mergeCells>
  <printOptions/>
  <pageMargins bottom="0.75" footer="0.0" header="0.0" left="0.7" right="0.7" top="0.75"/>
  <pageSetup orientation="landscape"/>
  <drawing r:id="rId1"/>
</worksheet>
</file>