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11" documentId="13_ncr:1_{09E36FCF-39CA-4853-B546-AEE31DCEB2B6}" xr6:coauthVersionLast="47" xr6:coauthVersionMax="47" xr10:uidLastSave="{53284A9C-0070-4C1E-A7DE-5B52126B0767}"/>
  <bookViews>
    <workbookView xWindow="-110" yWindow="-110" windowWidth="38620" windowHeight="21100" xr2:uid="{00000000-000D-0000-FFFF-FFFF00000000}"/>
  </bookViews>
  <sheets>
    <sheet name="unit" sheetId="1" r:id="rId1"/>
    <sheet name="超调抑制能力验证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G20" i="1"/>
  <c r="F20" i="1"/>
  <c r="E20" i="1"/>
  <c r="E21" i="1" s="1"/>
  <c r="B3" i="1"/>
  <c r="E18" i="1"/>
  <c r="L18" i="1"/>
  <c r="F18" i="1"/>
  <c r="F23" i="1" l="1"/>
  <c r="G23" i="1"/>
  <c r="H23" i="1"/>
  <c r="I23" i="1"/>
  <c r="J23" i="1"/>
  <c r="K23" i="1"/>
  <c r="L23" i="1"/>
  <c r="E23" i="1"/>
  <c r="F22" i="1"/>
  <c r="G22" i="1"/>
  <c r="H22" i="1"/>
  <c r="I22" i="1"/>
  <c r="J22" i="1"/>
  <c r="K22" i="1"/>
  <c r="L22" i="1"/>
  <c r="E22" i="1"/>
  <c r="C12" i="8" l="1"/>
  <c r="C11" i="8"/>
  <c r="C10" i="8"/>
  <c r="C9" i="8"/>
  <c r="C8" i="8"/>
  <c r="C7" i="8"/>
  <c r="C6" i="8"/>
  <c r="C5" i="8"/>
  <c r="L21" i="1"/>
  <c r="K21" i="1"/>
  <c r="J21" i="1"/>
  <c r="I21" i="1"/>
  <c r="H21" i="1"/>
  <c r="G21" i="1"/>
  <c r="F21" i="1"/>
  <c r="K18" i="1"/>
  <c r="J18" i="1"/>
  <c r="I18" i="1"/>
  <c r="H18" i="1"/>
  <c r="G18" i="1"/>
  <c r="L16" i="1"/>
  <c r="K16" i="1"/>
  <c r="J16" i="1"/>
  <c r="I16" i="1"/>
  <c r="H16" i="1"/>
  <c r="G16" i="1"/>
  <c r="F16" i="1"/>
  <c r="E16" i="1"/>
  <c r="O8" i="1"/>
  <c r="O10" i="1" s="1"/>
  <c r="O7" i="1"/>
  <c r="B5" i="1" s="1"/>
  <c r="L4" i="1"/>
  <c r="K4" i="1"/>
  <c r="J4" i="1"/>
  <c r="I4" i="1"/>
  <c r="H4" i="1"/>
  <c r="G4" i="1"/>
  <c r="F4" i="1"/>
  <c r="E4" i="1"/>
  <c r="B2" i="1"/>
  <c r="O9" i="1" l="1"/>
  <c r="B7" i="1" l="1"/>
  <c r="B6" i="1"/>
  <c r="B8" i="1"/>
</calcChain>
</file>

<file path=xl/sharedStrings.xml><?xml version="1.0" encoding="utf-8"?>
<sst xmlns="http://schemas.openxmlformats.org/spreadsheetml/2006/main" count="62" uniqueCount="60">
  <si>
    <t>G1</t>
    <phoneticPr fontId="3" type="noConversion"/>
  </si>
  <si>
    <t>G2</t>
  </si>
  <si>
    <t>G3</t>
  </si>
  <si>
    <t>G4</t>
  </si>
  <si>
    <t>G5</t>
  </si>
  <si>
    <t>G6</t>
  </si>
  <si>
    <t>G7</t>
  </si>
  <si>
    <t>G8</t>
  </si>
  <si>
    <r>
      <rPr>
        <sz val="12"/>
        <color indexed="8"/>
        <rFont val="宋体"/>
        <family val="3"/>
        <charset val="134"/>
      </rPr>
      <t>常规机组参数</t>
    </r>
    <phoneticPr fontId="3" type="noConversion"/>
  </si>
  <si>
    <r>
      <rPr>
        <sz val="12"/>
        <color indexed="8"/>
        <rFont val="宋体"/>
        <family val="3"/>
        <charset val="134"/>
      </rPr>
      <t>购电成本系数</t>
    </r>
    <r>
      <rPr>
        <sz val="12"/>
        <color indexed="8"/>
        <rFont val="Times New Roman"/>
        <family val="1"/>
      </rPr>
      <t>a/($/MW·h)</t>
    </r>
    <phoneticPr fontId="3" type="noConversion"/>
  </si>
  <si>
    <r>
      <rPr>
        <sz val="12"/>
        <color indexed="8"/>
        <rFont val="宋体"/>
        <family val="3"/>
        <charset val="134"/>
      </rPr>
      <t>调速器比例增益</t>
    </r>
    <r>
      <rPr>
        <sz val="12"/>
        <color indexed="8"/>
        <rFont val="Times New Roman"/>
        <family val="1"/>
      </rPr>
      <t>Kp</t>
    </r>
    <phoneticPr fontId="3" type="noConversion"/>
  </si>
  <si>
    <r>
      <rPr>
        <sz val="12"/>
        <color indexed="8"/>
        <rFont val="宋体"/>
        <family val="3"/>
        <charset val="134"/>
      </rPr>
      <t>调速器积分增益</t>
    </r>
    <r>
      <rPr>
        <sz val="12"/>
        <color indexed="8"/>
        <rFont val="Times New Roman"/>
        <family val="1"/>
      </rPr>
      <t>Ki</t>
    </r>
    <phoneticPr fontId="3" type="noConversion"/>
  </si>
  <si>
    <r>
      <rPr>
        <sz val="12"/>
        <color indexed="8"/>
        <rFont val="宋体"/>
        <family val="3"/>
        <charset val="134"/>
      </rPr>
      <t>惯性时间常数</t>
    </r>
    <r>
      <rPr>
        <sz val="12"/>
        <color indexed="8"/>
        <rFont val="Times New Roman"/>
        <family val="1"/>
      </rPr>
      <t>H/s</t>
    </r>
    <phoneticPr fontId="3" type="noConversion"/>
  </si>
  <si>
    <r>
      <rPr>
        <sz val="12"/>
        <color indexed="8"/>
        <rFont val="宋体"/>
        <family val="3"/>
        <charset val="134"/>
      </rPr>
      <t>超调量抑制能力</t>
    </r>
    <r>
      <rPr>
        <sz val="12"/>
        <color indexed="8"/>
        <rFont val="Times New Roman"/>
        <family val="1"/>
      </rPr>
      <t>Y</t>
    </r>
    <phoneticPr fontId="3" type="noConversion"/>
  </si>
  <si>
    <r>
      <rPr>
        <sz val="12"/>
        <color indexed="8"/>
        <rFont val="宋体"/>
        <family val="3"/>
        <charset val="134"/>
      </rPr>
      <t>成本系数生成</t>
    </r>
    <phoneticPr fontId="3" type="noConversion"/>
  </si>
  <si>
    <r>
      <rPr>
        <sz val="12"/>
        <color theme="1"/>
        <rFont val="宋体"/>
        <family val="3"/>
        <charset val="134"/>
      </rPr>
      <t>额定出力</t>
    </r>
    <r>
      <rPr>
        <sz val="12"/>
        <color theme="1"/>
        <rFont val="Times New Roman"/>
        <family val="1"/>
      </rPr>
      <t>/MW</t>
    </r>
  </si>
  <si>
    <r>
      <rPr>
        <sz val="12"/>
        <color theme="1"/>
        <rFont val="宋体"/>
        <family val="3"/>
        <charset val="134"/>
      </rPr>
      <t>最小技术出力</t>
    </r>
    <r>
      <rPr>
        <sz val="12"/>
        <color theme="1"/>
        <rFont val="Times New Roman"/>
        <family val="1"/>
      </rPr>
      <t>/MW</t>
    </r>
  </si>
  <si>
    <r>
      <rPr>
        <sz val="12"/>
        <color theme="1"/>
        <rFont val="宋体"/>
        <family val="3"/>
        <charset val="134"/>
      </rPr>
      <t>开机成本</t>
    </r>
    <r>
      <rPr>
        <sz val="12"/>
        <color theme="1"/>
        <rFont val="Times New Roman"/>
        <family val="1"/>
      </rPr>
      <t>/$</t>
    </r>
  </si>
  <si>
    <r>
      <rPr>
        <sz val="12"/>
        <color theme="1"/>
        <rFont val="宋体"/>
        <family val="3"/>
        <charset val="134"/>
      </rPr>
      <t>最小启停机时间</t>
    </r>
    <r>
      <rPr>
        <sz val="12"/>
        <color theme="1"/>
        <rFont val="Times New Roman"/>
        <family val="1"/>
      </rPr>
      <t>/h</t>
    </r>
  </si>
  <si>
    <r>
      <rPr>
        <sz val="12"/>
        <color theme="1"/>
        <rFont val="宋体"/>
        <family val="3"/>
        <charset val="134"/>
      </rPr>
      <t>爬坡率</t>
    </r>
    <r>
      <rPr>
        <sz val="12"/>
        <color theme="1"/>
        <rFont val="Times New Roman"/>
        <family val="1"/>
      </rPr>
      <t>/(MW/min)</t>
    </r>
  </si>
  <si>
    <r>
      <rPr>
        <sz val="12"/>
        <color theme="1"/>
        <rFont val="宋体"/>
        <family val="3"/>
        <charset val="134"/>
      </rPr>
      <t>调差系数</t>
    </r>
  </si>
  <si>
    <r>
      <rPr>
        <sz val="12"/>
        <color indexed="8"/>
        <rFont val="宋体"/>
        <family val="3"/>
        <charset val="134"/>
      </rPr>
      <t>常规机组最大总出力</t>
    </r>
    <r>
      <rPr>
        <sz val="12"/>
        <color indexed="8"/>
        <rFont val="Times New Roman"/>
        <family val="1"/>
      </rPr>
      <t>/MW</t>
    </r>
  </si>
  <si>
    <r>
      <rPr>
        <sz val="12"/>
        <color indexed="8"/>
        <rFont val="宋体"/>
        <family val="3"/>
        <charset val="134"/>
      </rPr>
      <t>风电最大预测出力</t>
    </r>
    <r>
      <rPr>
        <sz val="12"/>
        <color indexed="8"/>
        <rFont val="Times New Roman"/>
        <family val="1"/>
      </rPr>
      <t>/MW</t>
    </r>
  </si>
  <si>
    <r>
      <rPr>
        <sz val="12"/>
        <color indexed="8"/>
        <rFont val="宋体"/>
        <family val="3"/>
        <charset val="134"/>
      </rPr>
      <t>负荷预测最大值</t>
    </r>
    <r>
      <rPr>
        <sz val="12"/>
        <color indexed="8"/>
        <rFont val="Times New Roman"/>
        <family val="1"/>
      </rPr>
      <t>/MW</t>
    </r>
  </si>
  <si>
    <r>
      <rPr>
        <sz val="12"/>
        <color indexed="8"/>
        <rFont val="宋体"/>
        <family val="3"/>
        <charset val="134"/>
      </rPr>
      <t>火电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3" type="noConversion"/>
  </si>
  <si>
    <r>
      <rPr>
        <sz val="12"/>
        <color indexed="8"/>
        <rFont val="宋体"/>
        <family val="3"/>
        <charset val="134"/>
      </rPr>
      <t>风电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3" type="noConversion"/>
  </si>
  <si>
    <r>
      <rPr>
        <sz val="12"/>
        <color indexed="8"/>
        <rFont val="宋体"/>
        <family val="3"/>
        <charset val="134"/>
      </rPr>
      <t>储能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3" type="noConversion"/>
  </si>
  <si>
    <r>
      <rPr>
        <sz val="12"/>
        <color indexed="8"/>
        <rFont val="宋体"/>
        <family val="3"/>
        <charset val="134"/>
      </rPr>
      <t>电池储能最大出力</t>
    </r>
    <r>
      <rPr>
        <sz val="12"/>
        <color indexed="8"/>
        <rFont val="Times New Roman"/>
        <family val="1"/>
      </rPr>
      <t>/MW</t>
    </r>
    <phoneticPr fontId="2" type="noConversion"/>
  </si>
  <si>
    <t>/</t>
    <phoneticPr fontId="2" type="noConversion"/>
  </si>
  <si>
    <r>
      <rPr>
        <sz val="12"/>
        <color theme="1"/>
        <rFont val="宋体"/>
        <family val="3"/>
        <charset val="134"/>
      </rPr>
      <t>容量配比</t>
    </r>
    <phoneticPr fontId="2" type="noConversion"/>
  </si>
  <si>
    <r>
      <rPr>
        <sz val="12"/>
        <color theme="1"/>
        <rFont val="宋体"/>
        <family val="3"/>
        <charset val="134"/>
      </rPr>
      <t>电池储能参数</t>
    </r>
    <phoneticPr fontId="2" type="noConversion"/>
  </si>
  <si>
    <r>
      <rPr>
        <sz val="12"/>
        <color rgb="FF000000"/>
        <rFont val="宋体"/>
        <family val="3"/>
        <charset val="134"/>
      </rPr>
      <t>机组编号</t>
    </r>
    <phoneticPr fontId="3" type="noConversion"/>
  </si>
  <si>
    <r>
      <rPr>
        <sz val="12"/>
        <color theme="1"/>
        <rFont val="宋体"/>
        <family val="3"/>
        <charset val="134"/>
      </rPr>
      <t>储能编号</t>
    </r>
    <phoneticPr fontId="2" type="noConversion"/>
  </si>
  <si>
    <r>
      <rPr>
        <sz val="12"/>
        <color theme="1"/>
        <rFont val="宋体"/>
        <family val="3"/>
        <charset val="134"/>
      </rPr>
      <t>电池类型</t>
    </r>
    <phoneticPr fontId="2" type="noConversion"/>
  </si>
  <si>
    <r>
      <rPr>
        <sz val="12"/>
        <color theme="1"/>
        <rFont val="宋体"/>
        <family val="3"/>
        <charset val="134"/>
      </rPr>
      <t>锂电池</t>
    </r>
    <phoneticPr fontId="2" type="noConversion"/>
  </si>
  <si>
    <r>
      <rPr>
        <sz val="12"/>
        <color theme="1"/>
        <rFont val="宋体"/>
        <family val="3"/>
        <charset val="134"/>
      </rPr>
      <t>单个电池组功率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</si>
  <si>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3"/>
        <charset val="134"/>
      </rPr>
      <t>单个电池组容量</t>
    </r>
    <r>
      <rPr>
        <sz val="12"/>
        <color theme="1"/>
        <rFont val="Times New Roman"/>
        <family val="1"/>
      </rPr>
      <t>/MW·h</t>
    </r>
    <phoneticPr fontId="2" type="noConversion"/>
  </si>
  <si>
    <r>
      <rPr>
        <sz val="12"/>
        <color theme="1"/>
        <rFont val="宋体"/>
        <family val="3"/>
        <charset val="134"/>
      </rPr>
      <t>电池组数量</t>
    </r>
    <phoneticPr fontId="2" type="noConversion"/>
  </si>
  <si>
    <r>
      <rPr>
        <sz val="12"/>
        <color theme="1"/>
        <rFont val="宋体"/>
        <family val="3"/>
        <charset val="134"/>
      </rPr>
      <t>额定功率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</si>
  <si>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3"/>
        <charset val="134"/>
      </rPr>
      <t>额定容量</t>
    </r>
    <r>
      <rPr>
        <sz val="12"/>
        <color theme="1"/>
        <rFont val="Times New Roman"/>
        <family val="1"/>
      </rPr>
      <t>/MW·h</t>
    </r>
    <phoneticPr fontId="2" type="noConversion"/>
  </si>
  <si>
    <r>
      <rPr>
        <sz val="12"/>
        <color theme="1"/>
        <rFont val="宋体"/>
        <family val="3"/>
        <charset val="134"/>
      </rPr>
      <t>能量下限</t>
    </r>
    <r>
      <rPr>
        <sz val="12"/>
        <color theme="1"/>
        <rFont val="Times New Roman"/>
        <family val="1"/>
      </rPr>
      <t>/MW·h</t>
    </r>
    <phoneticPr fontId="2" type="noConversion"/>
  </si>
  <si>
    <r>
      <rPr>
        <sz val="12"/>
        <color theme="1"/>
        <rFont val="宋体"/>
        <family val="3"/>
        <charset val="134"/>
      </rPr>
      <t>初始时刻能量</t>
    </r>
    <r>
      <rPr>
        <sz val="12"/>
        <color theme="1"/>
        <rFont val="Times New Roman"/>
        <family val="1"/>
      </rPr>
      <t>/MW·h</t>
    </r>
    <phoneticPr fontId="2" type="noConversion"/>
  </si>
  <si>
    <r>
      <rPr>
        <sz val="12"/>
        <color theme="1"/>
        <rFont val="宋体"/>
        <family val="3"/>
        <charset val="134"/>
      </rPr>
      <t>功率转换效率</t>
    </r>
    <phoneticPr fontId="2" type="noConversion"/>
  </si>
  <si>
    <r>
      <rPr>
        <sz val="12"/>
        <color theme="1"/>
        <rFont val="宋体"/>
        <family val="3"/>
        <charset val="134"/>
      </rPr>
      <t>虚拟惯量系数</t>
    </r>
    <phoneticPr fontId="2" type="noConversion"/>
  </si>
  <si>
    <r>
      <rPr>
        <sz val="12"/>
        <color theme="1"/>
        <rFont val="宋体"/>
        <family val="3"/>
        <charset val="134"/>
      </rPr>
      <t>频率下垂系数</t>
    </r>
    <phoneticPr fontId="2" type="noConversion"/>
  </si>
  <si>
    <r>
      <rPr>
        <sz val="12"/>
        <color theme="1"/>
        <rFont val="宋体"/>
        <family val="3"/>
        <charset val="134"/>
      </rPr>
      <t>风电机组参数</t>
    </r>
    <phoneticPr fontId="2" type="noConversion"/>
  </si>
  <si>
    <r>
      <rPr>
        <sz val="12"/>
        <color theme="1"/>
        <rFont val="宋体"/>
        <family val="1"/>
        <charset val="134"/>
      </rPr>
      <t>弃风成本</t>
    </r>
    <r>
      <rPr>
        <sz val="12"/>
        <color theme="1"/>
        <rFont val="Times New Roman"/>
        <family val="1"/>
      </rPr>
      <t>/($/MW·h)</t>
    </r>
    <phoneticPr fontId="2" type="noConversion"/>
  </si>
  <si>
    <r>
      <rPr>
        <sz val="12"/>
        <color indexed="8"/>
        <rFont val="宋体"/>
        <family val="3"/>
        <charset val="134"/>
      </rPr>
      <t>购电成本系数</t>
    </r>
    <r>
      <rPr>
        <sz val="12"/>
        <color indexed="8"/>
        <rFont val="Times New Roman"/>
        <family val="1"/>
      </rPr>
      <t>b/($/h)</t>
    </r>
    <phoneticPr fontId="3" type="noConversion"/>
  </si>
  <si>
    <r>
      <rPr>
        <sz val="12"/>
        <color theme="1"/>
        <rFont val="宋体"/>
        <family val="1"/>
        <charset val="134"/>
      </rPr>
      <t>事故备用启动时延</t>
    </r>
    <r>
      <rPr>
        <sz val="12"/>
        <color theme="1"/>
        <rFont val="Times New Roman"/>
        <family val="1"/>
      </rPr>
      <t>/s</t>
    </r>
    <phoneticPr fontId="2" type="noConversion"/>
  </si>
  <si>
    <r>
      <rPr>
        <sz val="12"/>
        <color theme="1"/>
        <rFont val="宋体"/>
        <family val="1"/>
        <charset val="134"/>
      </rPr>
      <t>调速器稳定时间</t>
    </r>
    <r>
      <rPr>
        <sz val="12"/>
        <color theme="1"/>
        <rFont val="Times New Roman"/>
        <family val="1"/>
      </rPr>
      <t>/s</t>
    </r>
    <phoneticPr fontId="2" type="noConversion"/>
  </si>
  <si>
    <r>
      <rPr>
        <sz val="12"/>
        <color theme="1"/>
        <rFont val="宋体"/>
        <family val="1"/>
        <charset val="134"/>
      </rPr>
      <t>功率扰动设置为</t>
    </r>
    <r>
      <rPr>
        <sz val="12"/>
        <color theme="1"/>
        <rFont val="Times New Roman"/>
        <family val="1"/>
      </rPr>
      <t>170MW</t>
    </r>
    <phoneticPr fontId="2" type="noConversion"/>
  </si>
  <si>
    <r>
      <rPr>
        <sz val="12"/>
        <color theme="1"/>
        <rFont val="宋体"/>
        <family val="1"/>
        <charset val="134"/>
      </rPr>
      <t>缺失机组编号</t>
    </r>
    <phoneticPr fontId="2" type="noConversion"/>
  </si>
  <si>
    <r>
      <rPr>
        <sz val="12"/>
        <color theme="1"/>
        <rFont val="宋体"/>
        <family val="1"/>
        <charset val="134"/>
      </rPr>
      <t>缺失超调抑制能力</t>
    </r>
    <phoneticPr fontId="2" type="noConversion"/>
  </si>
  <si>
    <r>
      <rPr>
        <sz val="12"/>
        <color theme="1"/>
        <rFont val="宋体"/>
        <family val="1"/>
        <charset val="134"/>
      </rPr>
      <t>系统总超调抑制能力</t>
    </r>
    <phoneticPr fontId="2" type="noConversion"/>
  </si>
  <si>
    <r>
      <rPr>
        <sz val="12"/>
        <color theme="1"/>
        <rFont val="宋体"/>
        <family val="1"/>
        <charset val="134"/>
      </rPr>
      <t>最低频率</t>
    </r>
    <r>
      <rPr>
        <sz val="12"/>
        <color theme="1"/>
        <rFont val="Times New Roman"/>
        <family val="1"/>
      </rPr>
      <t>/Hz</t>
    </r>
    <phoneticPr fontId="2" type="noConversion"/>
  </si>
  <si>
    <r>
      <rPr>
        <sz val="12"/>
        <color theme="1"/>
        <rFont val="宋体"/>
        <family val="3"/>
        <charset val="134"/>
      </rPr>
      <t>负荷正备用成本系数</t>
    </r>
    <r>
      <rPr>
        <sz val="12"/>
        <color theme="1"/>
        <rFont val="Times New Roman"/>
        <family val="1"/>
      </rPr>
      <t>/($/MW·h)</t>
    </r>
    <phoneticPr fontId="2" type="noConversion"/>
  </si>
  <si>
    <r>
      <rPr>
        <sz val="12"/>
        <color theme="1"/>
        <rFont val="宋体"/>
        <family val="3"/>
        <charset val="134"/>
      </rPr>
      <t>负荷负备用成本系数</t>
    </r>
    <r>
      <rPr>
        <sz val="12"/>
        <color theme="1"/>
        <rFont val="Times New Roman"/>
        <family val="1"/>
      </rPr>
      <t>/($/MW·h)</t>
    </r>
    <phoneticPr fontId="2" type="noConversion"/>
  </si>
  <si>
    <t>负荷正备用成本系数/($/MW·h)</t>
  </si>
  <si>
    <t>负荷负备用成本系数/($/MW·h)</t>
  </si>
  <si>
    <t>ES1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</si>
</sst>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超调抑制能力验证!$D$3</c:f>
              <c:strCache>
                <c:ptCount val="1"/>
                <c:pt idx="0">
                  <c:v>最低频率/Hz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超调抑制能力验证!$C$4:$C$12</c:f>
              <c:numCache>
                <c:formatCode>General</c:formatCode>
                <c:ptCount val="9"/>
                <c:pt idx="0">
                  <c:v>18741.678422443299</c:v>
                </c:pt>
                <c:pt idx="1">
                  <c:v>17297.674384241487</c:v>
                </c:pt>
                <c:pt idx="2">
                  <c:v>17369.654030779649</c:v>
                </c:pt>
                <c:pt idx="3">
                  <c:v>16455.226017378198</c:v>
                </c:pt>
                <c:pt idx="4">
                  <c:v>16606.976180913527</c:v>
                </c:pt>
                <c:pt idx="5">
                  <c:v>16352.165418766805</c:v>
                </c:pt>
                <c:pt idx="6">
                  <c:v>15708.633171752466</c:v>
                </c:pt>
                <c:pt idx="7">
                  <c:v>15882.553320406612</c:v>
                </c:pt>
                <c:pt idx="8">
                  <c:v>15518.866432864335</c:v>
                </c:pt>
              </c:numCache>
            </c:numRef>
          </c:xVal>
          <c:yVal>
            <c:numRef>
              <c:f>超调抑制能力验证!$D$4:$D$12</c:f>
              <c:numCache>
                <c:formatCode>General</c:formatCode>
                <c:ptCount val="9"/>
                <c:pt idx="0">
                  <c:v>49.691000000000003</c:v>
                </c:pt>
                <c:pt idx="1">
                  <c:v>49.671900000000001</c:v>
                </c:pt>
                <c:pt idx="2">
                  <c:v>49.673099999999998</c:v>
                </c:pt>
                <c:pt idx="3">
                  <c:v>49.663800000000002</c:v>
                </c:pt>
                <c:pt idx="4">
                  <c:v>49.664400000000001</c:v>
                </c:pt>
                <c:pt idx="5">
                  <c:v>49.662700000000001</c:v>
                </c:pt>
                <c:pt idx="6">
                  <c:v>49.654899999999998</c:v>
                </c:pt>
                <c:pt idx="7">
                  <c:v>49.656399999999998</c:v>
                </c:pt>
                <c:pt idx="8">
                  <c:v>49.651899999999998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9-433B-A4DA-5A14B677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68032"/>
        <c:axId val="346876560"/>
      </c:scatterChart>
      <c:valAx>
        <c:axId val="346868032"/>
        <c:scaling>
          <c:orientation val="minMax"/>
          <c:max val="19000"/>
          <c:min val="15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346876560"/>
        <c:crosses val="autoZero"/>
        <c:crossBetween val="midCat"/>
      </c:valAx>
      <c:valAx>
        <c:axId val="346876560"/>
        <c:scaling>
          <c:orientation val="minMax"/>
          <c:min val="49.6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346868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480252</xdr:colOff>
      <xdr:row>2</xdr:row>
      <xdr:rowOff>161363</xdr:rowOff>
    </xdr:from>
    <xdr:to>
      <xdr:col>12</xdr:col>
      <xdr:colOff>134471</xdr:colOff>
      <xdr:row>18</xdr:row>
      <xdr:rowOff>69155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29C88C-2904-428C-998B-AA84A055B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I28" sqref="I28"/>
    </sheetView>
  </sheetViews>
  <sheetFormatPr defaultColWidth="8.9140625" defaultRowHeight="15.5" x14ac:dyDescent="0.35"/>
  <cols>
    <col min="1" max="1" width="27" style="5" customWidth="1"/>
    <col min="2" max="2" width="10.58203125" style="5" customWidth="1"/>
    <col min="3" max="3" width="8.9140625" style="5"/>
    <col min="4" max="4" width="31.58203125" style="5" customWidth="1"/>
    <col min="5" max="11" width="8.9140625" style="5"/>
    <col min="12" max="12" width="8.9140625" style="3" customWidth="1"/>
    <col min="13" max="13" width="8.9140625" style="5"/>
    <col min="14" max="14" width="23.58203125" style="5" customWidth="1"/>
    <col min="15" max="16384" width="8.9140625" style="5"/>
  </cols>
  <sheetData>
    <row r="1" spans="1:15" x14ac:dyDescent="0.3">
      <c r="A1" s="13" t="s">
        <v>29</v>
      </c>
      <c r="B1" s="13"/>
      <c r="D1" s="13" t="s">
        <v>8</v>
      </c>
      <c r="E1" s="13"/>
      <c r="F1" s="13"/>
      <c r="G1" s="13"/>
      <c r="H1" s="13"/>
      <c r="I1" s="13"/>
      <c r="J1" s="13"/>
      <c r="K1" s="13"/>
      <c r="L1" s="13"/>
      <c r="N1" s="13" t="s">
        <v>30</v>
      </c>
      <c r="O1" s="13"/>
    </row>
    <row r="2" spans="1:15" x14ac:dyDescent="0.3">
      <c r="A2" s="5" t="s">
        <v>21</v>
      </c>
      <c r="B2" s="5">
        <f>SUM(E3:L3)</f>
        <v>2050</v>
      </c>
      <c r="D2" s="11" t="s">
        <v>31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N2" s="5" t="s">
        <v>32</v>
      </c>
      <c r="O2" s="5" t="s">
        <v>59</v>
      </c>
    </row>
    <row r="3" spans="1:15" x14ac:dyDescent="0.3">
      <c r="A3" s="5" t="s">
        <v>22</v>
      </c>
      <c r="B3" s="5">
        <f>613.09+532.3</f>
        <v>1145.3899999999999</v>
      </c>
      <c r="D3" s="5" t="s">
        <v>15</v>
      </c>
      <c r="E3" s="5">
        <v>200</v>
      </c>
      <c r="F3" s="5">
        <v>200</v>
      </c>
      <c r="G3" s="5">
        <v>250</v>
      </c>
      <c r="H3" s="5">
        <v>250</v>
      </c>
      <c r="I3" s="5">
        <v>250</v>
      </c>
      <c r="J3" s="5">
        <v>300</v>
      </c>
      <c r="K3" s="5">
        <v>300</v>
      </c>
      <c r="L3" s="5">
        <v>300</v>
      </c>
      <c r="N3" s="5" t="s">
        <v>33</v>
      </c>
      <c r="O3" s="5" t="s">
        <v>34</v>
      </c>
    </row>
    <row r="4" spans="1:15" x14ac:dyDescent="0.3">
      <c r="A4" s="5" t="s">
        <v>23</v>
      </c>
      <c r="B4" s="5">
        <v>2184</v>
      </c>
      <c r="D4" s="5" t="s">
        <v>16</v>
      </c>
      <c r="E4" s="5">
        <f t="shared" ref="E4:K4" si="0">E3*0.2</f>
        <v>40</v>
      </c>
      <c r="F4" s="5">
        <f t="shared" si="0"/>
        <v>40</v>
      </c>
      <c r="G4" s="5">
        <f t="shared" si="0"/>
        <v>50</v>
      </c>
      <c r="H4" s="5">
        <f t="shared" si="0"/>
        <v>50</v>
      </c>
      <c r="I4" s="5">
        <f t="shared" si="0"/>
        <v>50</v>
      </c>
      <c r="J4" s="5">
        <f t="shared" si="0"/>
        <v>60</v>
      </c>
      <c r="K4" s="5">
        <f t="shared" si="0"/>
        <v>60</v>
      </c>
      <c r="L4" s="5">
        <f>L3*0.2</f>
        <v>60</v>
      </c>
      <c r="N4" s="5" t="s">
        <v>35</v>
      </c>
      <c r="O4" s="5">
        <v>1</v>
      </c>
    </row>
    <row r="5" spans="1:15" x14ac:dyDescent="0.3">
      <c r="A5" s="9" t="s">
        <v>27</v>
      </c>
      <c r="B5" s="5">
        <f>O7</f>
        <v>100</v>
      </c>
      <c r="D5" s="5" t="s">
        <v>17</v>
      </c>
      <c r="E5" s="5">
        <v>600</v>
      </c>
      <c r="F5" s="5">
        <v>700</v>
      </c>
      <c r="G5" s="5">
        <v>800</v>
      </c>
      <c r="H5" s="5">
        <v>800</v>
      </c>
      <c r="I5" s="5">
        <v>900</v>
      </c>
      <c r="J5" s="5">
        <v>1400</v>
      </c>
      <c r="K5" s="5">
        <v>1500</v>
      </c>
      <c r="L5" s="5">
        <v>1500</v>
      </c>
      <c r="N5" s="5" t="s">
        <v>36</v>
      </c>
      <c r="O5" s="5">
        <v>2</v>
      </c>
    </row>
    <row r="6" spans="1:15" x14ac:dyDescent="0.3">
      <c r="A6" s="5" t="s">
        <v>24</v>
      </c>
      <c r="B6" s="5">
        <f>B2/B4</f>
        <v>0.93864468864468864</v>
      </c>
      <c r="D6" s="5" t="s">
        <v>18</v>
      </c>
      <c r="E6" s="5">
        <v>2</v>
      </c>
      <c r="F6" s="5">
        <v>2</v>
      </c>
      <c r="G6" s="5">
        <v>3</v>
      </c>
      <c r="H6" s="5">
        <v>3</v>
      </c>
      <c r="I6" s="5">
        <v>3</v>
      </c>
      <c r="J6" s="5">
        <v>4</v>
      </c>
      <c r="K6" s="5">
        <v>4</v>
      </c>
      <c r="L6" s="5">
        <v>4</v>
      </c>
      <c r="N6" s="5" t="s">
        <v>37</v>
      </c>
      <c r="O6" s="5">
        <v>100</v>
      </c>
    </row>
    <row r="7" spans="1:15" x14ac:dyDescent="0.3">
      <c r="A7" s="5" t="s">
        <v>25</v>
      </c>
      <c r="B7" s="5">
        <f>B3/B4</f>
        <v>0.52444597069597065</v>
      </c>
      <c r="D7" s="5" t="s">
        <v>19</v>
      </c>
      <c r="E7" s="5">
        <v>4.5</v>
      </c>
      <c r="F7" s="5">
        <v>4.9000000000000004</v>
      </c>
      <c r="G7" s="5">
        <v>5.4</v>
      </c>
      <c r="H7" s="5">
        <v>5.9</v>
      </c>
      <c r="I7" s="5">
        <v>6</v>
      </c>
      <c r="J7" s="5">
        <v>7.5</v>
      </c>
      <c r="K7" s="5">
        <v>8</v>
      </c>
      <c r="L7" s="5">
        <v>8.8000000000000007</v>
      </c>
      <c r="N7" s="5" t="s">
        <v>38</v>
      </c>
      <c r="O7" s="5">
        <f>O6*O4</f>
        <v>100</v>
      </c>
    </row>
    <row r="8" spans="1:15" x14ac:dyDescent="0.3">
      <c r="A8" s="5" t="s">
        <v>26</v>
      </c>
      <c r="B8" s="5">
        <f>B5/B4</f>
        <v>4.5787545787545784E-2</v>
      </c>
      <c r="D8" s="9" t="s">
        <v>9</v>
      </c>
      <c r="E8" s="1">
        <v>54.815305980012148</v>
      </c>
      <c r="F8" s="1">
        <v>55.643816364050203</v>
      </c>
      <c r="G8" s="1">
        <v>43.681009558230052</v>
      </c>
      <c r="H8" s="1">
        <v>43.082352091296315</v>
      </c>
      <c r="I8" s="1">
        <v>44.511487829235023</v>
      </c>
      <c r="J8" s="1">
        <v>37.115770373390546</v>
      </c>
      <c r="K8" s="1">
        <v>37.36122527368871</v>
      </c>
      <c r="L8" s="1">
        <v>35.957889608771083</v>
      </c>
      <c r="N8" s="5" t="s">
        <v>39</v>
      </c>
      <c r="O8" s="5">
        <f>O6*O5</f>
        <v>200</v>
      </c>
    </row>
    <row r="9" spans="1:15" x14ac:dyDescent="0.3">
      <c r="D9" s="9" t="s">
        <v>47</v>
      </c>
      <c r="E9" s="1">
        <v>105.18182513768251</v>
      </c>
      <c r="F9" s="1">
        <v>104.24630770414949</v>
      </c>
      <c r="G9" s="1">
        <v>116.01733041648384</v>
      </c>
      <c r="H9" s="1">
        <v>117.41296989988106</v>
      </c>
      <c r="I9" s="1">
        <v>115.44244044599549</v>
      </c>
      <c r="J9" s="1">
        <v>122.62473677947177</v>
      </c>
      <c r="K9" s="1">
        <v>122.27192820065723</v>
      </c>
      <c r="L9" s="1">
        <v>123.56764830761099</v>
      </c>
      <c r="N9" s="5" t="s">
        <v>40</v>
      </c>
      <c r="O9" s="5">
        <f>O8*0.1</f>
        <v>20</v>
      </c>
    </row>
    <row r="10" spans="1:15" x14ac:dyDescent="0.35">
      <c r="D10" s="12" t="s">
        <v>55</v>
      </c>
      <c r="E10" s="1">
        <v>11.757017127636942</v>
      </c>
      <c r="F10" s="1">
        <v>12.817216718648972</v>
      </c>
      <c r="G10" s="1">
        <v>15.807551181650645</v>
      </c>
      <c r="H10" s="1">
        <v>15.37165324411284</v>
      </c>
      <c r="I10" s="2">
        <v>14.578808825864321</v>
      </c>
      <c r="J10" s="1">
        <v>17.583356568717292</v>
      </c>
      <c r="K10" s="1">
        <v>17.211419057558381</v>
      </c>
      <c r="L10" s="2">
        <v>18.014253469802519</v>
      </c>
      <c r="N10" s="5" t="s">
        <v>41</v>
      </c>
      <c r="O10" s="5">
        <f>0.4*O8</f>
        <v>80</v>
      </c>
    </row>
    <row r="11" spans="1:15" x14ac:dyDescent="0.35">
      <c r="D11" s="12" t="s">
        <v>56</v>
      </c>
      <c r="E11" s="1">
        <v>10.89764480456437</v>
      </c>
      <c r="F11" s="1">
        <v>10.915307747956039</v>
      </c>
      <c r="G11" s="1">
        <v>13.319400846625566</v>
      </c>
      <c r="H11" s="1">
        <v>12.114806058341967</v>
      </c>
      <c r="I11" s="2">
        <v>11.730144443202256</v>
      </c>
      <c r="J11" s="1">
        <v>15.219360776702166</v>
      </c>
      <c r="K11" s="1">
        <v>14.65522622378564</v>
      </c>
      <c r="L11" s="2">
        <v>14.218174084928416</v>
      </c>
      <c r="N11" s="5" t="s">
        <v>42</v>
      </c>
      <c r="O11" s="5">
        <v>0.95</v>
      </c>
    </row>
    <row r="12" spans="1:15" x14ac:dyDescent="0.3">
      <c r="D12" s="5" t="s">
        <v>20</v>
      </c>
      <c r="E12" s="5">
        <v>4.2000000000000003E-2</v>
      </c>
      <c r="F12" s="5">
        <v>4.2000000000000003E-2</v>
      </c>
      <c r="G12" s="5">
        <v>4.2000000000000003E-2</v>
      </c>
      <c r="H12" s="5">
        <v>4.2000000000000003E-2</v>
      </c>
      <c r="I12" s="5">
        <v>4.2000000000000003E-2</v>
      </c>
      <c r="J12" s="5">
        <v>4.2999999999999997E-2</v>
      </c>
      <c r="K12" s="5">
        <v>4.2999999999999997E-2</v>
      </c>
      <c r="L12" s="5">
        <v>4.2999999999999997E-2</v>
      </c>
      <c r="N12" s="5" t="s">
        <v>43</v>
      </c>
      <c r="O12" s="5">
        <v>8</v>
      </c>
    </row>
    <row r="13" spans="1:15" x14ac:dyDescent="0.3">
      <c r="D13" s="5" t="s">
        <v>10</v>
      </c>
      <c r="E13" s="5">
        <v>6</v>
      </c>
      <c r="F13" s="5">
        <v>10</v>
      </c>
      <c r="G13" s="5">
        <v>17</v>
      </c>
      <c r="H13" s="5">
        <v>15</v>
      </c>
      <c r="I13" s="5">
        <v>12</v>
      </c>
      <c r="J13" s="5">
        <v>16</v>
      </c>
      <c r="K13" s="5">
        <v>19</v>
      </c>
      <c r="L13" s="5">
        <v>19</v>
      </c>
      <c r="N13" s="5" t="s">
        <v>44</v>
      </c>
      <c r="O13" s="5">
        <v>50</v>
      </c>
    </row>
    <row r="14" spans="1:15" x14ac:dyDescent="0.3">
      <c r="D14" s="5" t="s">
        <v>11</v>
      </c>
      <c r="E14" s="5">
        <v>2.4</v>
      </c>
      <c r="F14" s="5">
        <v>2.4</v>
      </c>
      <c r="G14" s="5">
        <v>2.5</v>
      </c>
      <c r="H14" s="5">
        <v>2.5</v>
      </c>
      <c r="I14" s="5">
        <v>2.6</v>
      </c>
      <c r="J14" s="5">
        <v>2.4</v>
      </c>
      <c r="K14" s="5">
        <v>2.6</v>
      </c>
      <c r="L14" s="5">
        <v>2.7</v>
      </c>
    </row>
    <row r="15" spans="1:15" x14ac:dyDescent="0.3">
      <c r="D15" s="5" t="s">
        <v>12</v>
      </c>
      <c r="E15" s="5">
        <v>14.2</v>
      </c>
      <c r="F15" s="5">
        <v>11.5</v>
      </c>
      <c r="G15" s="5">
        <v>10.6</v>
      </c>
      <c r="H15" s="5">
        <v>13.6</v>
      </c>
      <c r="I15" s="5">
        <v>11</v>
      </c>
      <c r="J15" s="5">
        <v>12.3</v>
      </c>
      <c r="K15" s="5">
        <v>12.9</v>
      </c>
      <c r="L15" s="5">
        <v>14.7</v>
      </c>
      <c r="N15" s="13" t="s">
        <v>45</v>
      </c>
      <c r="O15" s="13"/>
    </row>
    <row r="16" spans="1:15" x14ac:dyDescent="0.3">
      <c r="D16" s="5" t="s">
        <v>13</v>
      </c>
      <c r="E16" s="5">
        <f t="shared" ref="E16:L16" si="1">E3/E12*(1-EXP(-E12*E14/(1+E12*E13)*SQRT(2*E15)/PI())/(1+E12*E13))</f>
        <v>1444.0040382018117</v>
      </c>
      <c r="F16" s="5">
        <f t="shared" si="1"/>
        <v>1752.8482576903518</v>
      </c>
      <c r="G16" s="5">
        <f t="shared" si="1"/>
        <v>2777.7925789710139</v>
      </c>
      <c r="H16" s="5">
        <f t="shared" si="1"/>
        <v>2670.9741076709988</v>
      </c>
      <c r="I16" s="5">
        <f t="shared" si="1"/>
        <v>2401.2670488102426</v>
      </c>
      <c r="J16" s="5">
        <f t="shared" si="1"/>
        <v>3223.8914939317474</v>
      </c>
      <c r="K16" s="5">
        <f t="shared" si="1"/>
        <v>3500.6370397159512</v>
      </c>
      <c r="L16" s="5">
        <f t="shared" si="1"/>
        <v>3537.9720493448631</v>
      </c>
      <c r="N16" s="5" t="s">
        <v>46</v>
      </c>
      <c r="O16" s="5">
        <v>200</v>
      </c>
    </row>
    <row r="17" spans="3:12" x14ac:dyDescent="0.3">
      <c r="D17" s="5" t="s">
        <v>48</v>
      </c>
      <c r="E17" s="5">
        <v>20.5</v>
      </c>
      <c r="F17" s="5">
        <v>21.2</v>
      </c>
      <c r="G17" s="5">
        <v>23.5</v>
      </c>
      <c r="H17" s="5">
        <v>23.9</v>
      </c>
      <c r="I17" s="5">
        <v>24.2</v>
      </c>
      <c r="J17" s="5">
        <v>26.7</v>
      </c>
      <c r="K17" s="5">
        <v>26.1</v>
      </c>
      <c r="L17" s="5">
        <v>26.5</v>
      </c>
    </row>
    <row r="18" spans="3:12" x14ac:dyDescent="0.3">
      <c r="D18" s="5" t="s">
        <v>49</v>
      </c>
      <c r="E18" s="5">
        <f>-(1+E12*E13)*LN(0.02*(1+E12*E13))/E12/E14</f>
        <v>45.798367831381938</v>
      </c>
      <c r="F18" s="5">
        <f t="shared" ref="F18:K18" si="2">-(1+F12*F13)*LN(0.02*(1+F12*F13))/F12/F14</f>
        <v>50.170038789853841</v>
      </c>
      <c r="G18" s="5">
        <f t="shared" si="2"/>
        <v>55.063363043075086</v>
      </c>
      <c r="H18" s="5">
        <f t="shared" si="2"/>
        <v>53.144876901842316</v>
      </c>
      <c r="I18" s="5">
        <f t="shared" si="2"/>
        <v>48.258770594966556</v>
      </c>
      <c r="J18" s="5">
        <f t="shared" si="2"/>
        <v>55.423952445943755</v>
      </c>
      <c r="K18" s="5">
        <f t="shared" si="2"/>
        <v>53.873500934683733</v>
      </c>
      <c r="L18" s="5">
        <f>-(1+L12*L13)*LN(0.02*(1+L12*L13))/L12/L14</f>
        <v>51.878186085251002</v>
      </c>
    </row>
    <row r="19" spans="3:12" x14ac:dyDescent="0.3">
      <c r="L19" s="5"/>
    </row>
    <row r="20" spans="3:12" x14ac:dyDescent="0.3">
      <c r="C20" s="14" t="s">
        <v>14</v>
      </c>
      <c r="D20" s="4" t="s">
        <v>9</v>
      </c>
      <c r="E20" s="4">
        <f ca="1">11000/E3+2*(RAND()-0.5)+100</f>
        <v>155.59476308104794</v>
      </c>
      <c r="F20" s="4">
        <f t="shared" ref="F20:L20" ca="1" si="3">11000/F3+2*(RAND()-0.5)+100</f>
        <v>154.16972012789415</v>
      </c>
      <c r="G20" s="4">
        <f t="shared" ca="1" si="3"/>
        <v>144.7320555330449</v>
      </c>
      <c r="H20" s="4">
        <f t="shared" ca="1" si="3"/>
        <v>144.10301965197442</v>
      </c>
      <c r="I20" s="4">
        <f t="shared" ca="1" si="3"/>
        <v>144.28781759358492</v>
      </c>
      <c r="J20" s="4">
        <f t="shared" ca="1" si="3"/>
        <v>137.66563905043546</v>
      </c>
      <c r="K20" s="4">
        <f t="shared" ca="1" si="3"/>
        <v>137.39310668343887</v>
      </c>
      <c r="L20" s="4">
        <f t="shared" ca="1" si="3"/>
        <v>137.26886575023642</v>
      </c>
    </row>
    <row r="21" spans="3:12" ht="15.75" customHeight="1" x14ac:dyDescent="0.3">
      <c r="C21" s="15"/>
      <c r="D21" s="9" t="s">
        <v>47</v>
      </c>
      <c r="E21" s="5">
        <f ca="1">160-E20+1*(RAND()-0.5)</f>
        <v>4.8012603749855725</v>
      </c>
      <c r="F21" s="5">
        <f t="shared" ref="F21:I21" ca="1" si="4">160-F20+1*(RAND()-0.5)</f>
        <v>5.9717958060388199</v>
      </c>
      <c r="G21" s="5">
        <f t="shared" ca="1" si="4"/>
        <v>14.976442793639263</v>
      </c>
      <c r="H21" s="5">
        <f t="shared" ca="1" si="4"/>
        <v>15.408670997110908</v>
      </c>
      <c r="I21" s="5">
        <f t="shared" ca="1" si="4"/>
        <v>15.330388203243896</v>
      </c>
      <c r="J21" s="5">
        <f t="shared" ref="J21:L21" ca="1" si="5">160-J20+1*(RAND()-0.5)</f>
        <v>21.942878796617446</v>
      </c>
      <c r="K21" s="5">
        <f t="shared" ca="1" si="5"/>
        <v>22.424091276602912</v>
      </c>
      <c r="L21" s="6">
        <f t="shared" ca="1" si="5"/>
        <v>22.899948845495317</v>
      </c>
    </row>
    <row r="22" spans="3:12" x14ac:dyDescent="0.3">
      <c r="C22" s="15"/>
      <c r="D22" s="9" t="s">
        <v>57</v>
      </c>
      <c r="E22" s="5">
        <f ca="1">0.06*E3+2*(RAND()-0.5)</f>
        <v>11.097825917917602</v>
      </c>
      <c r="F22" s="5">
        <f t="shared" ref="F22:L22" ca="1" si="6">0.06*F3+2*(RAND()-0.5)</f>
        <v>12.42511194252606</v>
      </c>
      <c r="G22" s="5">
        <f t="shared" ca="1" si="6"/>
        <v>15.992403006300629</v>
      </c>
      <c r="H22" s="5">
        <f t="shared" ca="1" si="6"/>
        <v>14.539044062066916</v>
      </c>
      <c r="I22" s="5">
        <f t="shared" ca="1" si="6"/>
        <v>15.487388335119677</v>
      </c>
      <c r="J22" s="5">
        <f t="shared" ca="1" si="6"/>
        <v>18.865041376068913</v>
      </c>
      <c r="K22" s="5">
        <f t="shared" ca="1" si="6"/>
        <v>18.693592160693459</v>
      </c>
      <c r="L22" s="6">
        <f t="shared" ca="1" si="6"/>
        <v>18.35200712227277</v>
      </c>
    </row>
    <row r="23" spans="3:12" x14ac:dyDescent="0.3">
      <c r="C23" s="16"/>
      <c r="D23" s="7" t="s">
        <v>58</v>
      </c>
      <c r="E23" s="7">
        <f ca="1">0.05*E3+2*(RAND()-0.5)</f>
        <v>10.039157132096095</v>
      </c>
      <c r="F23" s="7">
        <f t="shared" ref="F23:L23" ca="1" si="7">0.05*F3+2*(RAND()-0.5)</f>
        <v>9.3242189969917213</v>
      </c>
      <c r="G23" s="7">
        <f t="shared" ca="1" si="7"/>
        <v>12.602443907905979</v>
      </c>
      <c r="H23" s="7">
        <f t="shared" ca="1" si="7"/>
        <v>12.006018805072397</v>
      </c>
      <c r="I23" s="7">
        <f t="shared" ca="1" si="7"/>
        <v>12.415512063967743</v>
      </c>
      <c r="J23" s="7">
        <f t="shared" ca="1" si="7"/>
        <v>15.204782382755191</v>
      </c>
      <c r="K23" s="7">
        <f t="shared" ca="1" si="7"/>
        <v>15.452183513556365</v>
      </c>
      <c r="L23" s="8">
        <f t="shared" ca="1" si="7"/>
        <v>15.482855659171975</v>
      </c>
    </row>
  </sheetData>
  <mergeCells count="5">
    <mergeCell ref="A1:B1"/>
    <mergeCell ref="C20:C23"/>
    <mergeCell ref="N1:O1"/>
    <mergeCell ref="D1:L1"/>
    <mergeCell ref="N15:O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57B2-C4B4-4496-8DA1-DFC412DDB865}">
  <dimension ref="A1:D12"/>
  <sheetViews>
    <sheetView workbookViewId="0">
      <selection activeCell="B5" sqref="B5"/>
    </sheetView>
  </sheetViews>
  <sheetFormatPr defaultColWidth="8.9140625" defaultRowHeight="15.5" x14ac:dyDescent="0.3"/>
  <cols>
    <col min="1" max="1" width="13.9140625" style="5" bestFit="1" customWidth="1"/>
    <col min="2" max="2" width="18.33203125" style="5" bestFit="1" customWidth="1"/>
    <col min="3" max="3" width="20.4140625" style="5" bestFit="1" customWidth="1"/>
    <col min="4" max="4" width="13.08203125" style="5" bestFit="1" customWidth="1"/>
    <col min="5" max="16384" width="8.9140625" style="5"/>
  </cols>
  <sheetData>
    <row r="1" spans="1:4" x14ac:dyDescent="0.3">
      <c r="A1" s="10" t="s">
        <v>50</v>
      </c>
    </row>
    <row r="3" spans="1:4" x14ac:dyDescent="0.3">
      <c r="A3" s="5" t="s">
        <v>51</v>
      </c>
      <c r="B3" s="5" t="s">
        <v>52</v>
      </c>
      <c r="C3" s="5" t="s">
        <v>53</v>
      </c>
      <c r="D3" s="5" t="s">
        <v>54</v>
      </c>
    </row>
    <row r="4" spans="1:4" x14ac:dyDescent="0.3">
      <c r="A4" s="5" t="s">
        <v>28</v>
      </c>
      <c r="B4" s="5">
        <v>0</v>
      </c>
      <c r="C4" s="5">
        <v>18741.678422443299</v>
      </c>
      <c r="D4" s="5">
        <v>49.691000000000003</v>
      </c>
    </row>
    <row r="5" spans="1:4" x14ac:dyDescent="0.3">
      <c r="A5" s="5">
        <v>1</v>
      </c>
      <c r="B5" s="5">
        <v>1444.0040382018117</v>
      </c>
      <c r="C5" s="5">
        <f>18741.6784224433-B5</f>
        <v>17297.674384241487</v>
      </c>
      <c r="D5" s="5">
        <v>49.671900000000001</v>
      </c>
    </row>
    <row r="6" spans="1:4" x14ac:dyDescent="0.3">
      <c r="A6" s="5">
        <v>2</v>
      </c>
      <c r="B6" s="5">
        <v>1372.0243916636487</v>
      </c>
      <c r="C6" s="5">
        <f t="shared" ref="C6:C12" si="0">18741.6784224433-B6</f>
        <v>17369.654030779649</v>
      </c>
      <c r="D6" s="5">
        <v>49.673099999999998</v>
      </c>
    </row>
    <row r="7" spans="1:4" x14ac:dyDescent="0.3">
      <c r="A7" s="5">
        <v>3</v>
      </c>
      <c r="B7" s="5">
        <v>2286.4524050651034</v>
      </c>
      <c r="C7" s="5">
        <f t="shared" si="0"/>
        <v>16455.226017378198</v>
      </c>
      <c r="D7" s="5">
        <v>49.663800000000002</v>
      </c>
    </row>
    <row r="8" spans="1:4" x14ac:dyDescent="0.3">
      <c r="A8" s="5">
        <v>4</v>
      </c>
      <c r="B8" s="5">
        <v>2134.7022415297715</v>
      </c>
      <c r="C8" s="5">
        <f t="shared" si="0"/>
        <v>16606.976180913527</v>
      </c>
      <c r="D8" s="5">
        <v>49.664400000000001</v>
      </c>
    </row>
    <row r="9" spans="1:4" x14ac:dyDescent="0.3">
      <c r="A9" s="5">
        <v>5</v>
      </c>
      <c r="B9" s="5">
        <v>2389.5130036764949</v>
      </c>
      <c r="C9" s="5">
        <f t="shared" si="0"/>
        <v>16352.165418766805</v>
      </c>
      <c r="D9" s="5">
        <v>49.662700000000001</v>
      </c>
    </row>
    <row r="10" spans="1:4" x14ac:dyDescent="0.3">
      <c r="A10" s="5">
        <v>6</v>
      </c>
      <c r="B10" s="5">
        <v>3033.0452506908337</v>
      </c>
      <c r="C10" s="5">
        <f t="shared" si="0"/>
        <v>15708.633171752466</v>
      </c>
      <c r="D10" s="5">
        <v>49.654899999999998</v>
      </c>
    </row>
    <row r="11" spans="1:4" x14ac:dyDescent="0.3">
      <c r="A11" s="5">
        <v>7</v>
      </c>
      <c r="B11" s="5">
        <v>2859.1251020366881</v>
      </c>
      <c r="C11" s="5">
        <f t="shared" si="0"/>
        <v>15882.553320406612</v>
      </c>
      <c r="D11" s="5">
        <v>49.656399999999998</v>
      </c>
    </row>
    <row r="12" spans="1:4" x14ac:dyDescent="0.3">
      <c r="A12" s="5">
        <v>8</v>
      </c>
      <c r="B12" s="5">
        <v>3222.8119895789641</v>
      </c>
      <c r="C12" s="5">
        <f t="shared" si="0"/>
        <v>15518.866432864335</v>
      </c>
      <c r="D12" s="5">
        <v>49.651899999999998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超调抑制能力验证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2024-04-15T08:12:13Z</dcterms:modified>
</cp:coreProperties>
</file>