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4000" windowHeight="9750" activeTab="1"/>
  </bookViews>
  <sheets>
    <sheet name="营销员税金计算表（新）" sheetId="3" r:id="rId1"/>
    <sheet name="Sheet1" sheetId="4" r:id="rId2"/>
  </sheets>
  <calcPr calcId="152511"/>
</workbook>
</file>

<file path=xl/calcChain.xml><?xml version="1.0" encoding="utf-8"?>
<calcChain xmlns="http://schemas.openxmlformats.org/spreadsheetml/2006/main">
  <c r="I11" i="4" l="1"/>
  <c r="H11" i="4"/>
  <c r="G11" i="4"/>
  <c r="F11" i="4"/>
  <c r="E11" i="4"/>
  <c r="D11" i="4"/>
  <c r="H10" i="4"/>
  <c r="I10" i="4" s="1"/>
  <c r="H9" i="4"/>
  <c r="I9" i="4" s="1"/>
  <c r="I8" i="4"/>
  <c r="H8" i="4"/>
  <c r="I7" i="4"/>
  <c r="I6" i="4"/>
  <c r="I5" i="4"/>
  <c r="I4" i="4"/>
  <c r="H4" i="4"/>
  <c r="D7" i="3" l="1"/>
  <c r="E7" i="3" s="1"/>
  <c r="D6" i="3"/>
  <c r="E4" i="3"/>
  <c r="E5" i="3"/>
  <c r="E3" i="3"/>
  <c r="F3" i="3" s="1"/>
  <c r="C5" i="3"/>
  <c r="H5" i="3" s="1"/>
  <c r="C4" i="3"/>
  <c r="H4" i="3" s="1"/>
  <c r="E6" i="3" l="1"/>
  <c r="C6" i="3" s="1"/>
  <c r="C7" i="3"/>
  <c r="H7" i="3" s="1"/>
  <c r="F5" i="3"/>
  <c r="G5" i="3" s="1"/>
  <c r="H3" i="3"/>
  <c r="F4" i="3"/>
  <c r="G4" i="3" s="1"/>
  <c r="H6" i="3" l="1"/>
  <c r="F6" i="3"/>
  <c r="G6" i="3" s="1"/>
  <c r="F7" i="3"/>
  <c r="G7" i="3" s="1"/>
</calcChain>
</file>

<file path=xl/sharedStrings.xml><?xml version="1.0" encoding="utf-8"?>
<sst xmlns="http://schemas.openxmlformats.org/spreadsheetml/2006/main" count="43" uniqueCount="43">
  <si>
    <t>税金合计</t>
    <phoneticPr fontId="1" type="noConversion"/>
  </si>
  <si>
    <t>总税率</t>
    <phoneticPr fontId="1" type="noConversion"/>
  </si>
  <si>
    <t>佣金收入区间</t>
    <phoneticPr fontId="1" type="noConversion"/>
  </si>
  <si>
    <t>0-1333.33</t>
    <phoneticPr fontId="1" type="noConversion"/>
  </si>
  <si>
    <t>单位：元</t>
    <phoneticPr fontId="1" type="noConversion"/>
  </si>
  <si>
    <t>6666.67-30000</t>
    <phoneticPr fontId="1" type="noConversion"/>
  </si>
  <si>
    <t>佣金收入（可输入）</t>
    <phoneticPr fontId="1" type="noConversion"/>
  </si>
  <si>
    <t>营销员税金自动计算表</t>
    <phoneticPr fontId="1" type="noConversion"/>
  </si>
  <si>
    <t>1333.34-6666.66</t>
    <phoneticPr fontId="1" type="noConversion"/>
  </si>
  <si>
    <t>税后收入</t>
    <phoneticPr fontId="1" type="noConversion"/>
  </si>
  <si>
    <t xml:space="preserve"> </t>
    <phoneticPr fontId="1" type="noConversion"/>
  </si>
  <si>
    <t>个税(地税）</t>
    <phoneticPr fontId="1" type="noConversion"/>
  </si>
  <si>
    <t>增值税（国税）</t>
    <phoneticPr fontId="1" type="noConversion"/>
  </si>
  <si>
    <t>附加维护建设税（地税）</t>
    <phoneticPr fontId="1" type="noConversion"/>
  </si>
  <si>
    <t>30001-100000</t>
    <phoneticPr fontId="1" type="noConversion"/>
  </si>
  <si>
    <t>&gt;100000</t>
    <phoneticPr fontId="1" type="noConversion"/>
  </si>
  <si>
    <t>注：教育费附加、地方教育费附加各地地税政策不同</t>
    <phoneticPr fontId="1" type="noConversion"/>
  </si>
  <si>
    <t>单位：人保汽车保险销售服务有限公司宁波市分公司</t>
    <phoneticPr fontId="1" type="noConversion"/>
  </si>
  <si>
    <t>序号</t>
    <phoneticPr fontId="1" type="noConversion"/>
  </si>
  <si>
    <t>姓名</t>
    <phoneticPr fontId="1" type="noConversion"/>
  </si>
  <si>
    <t>身份证号</t>
    <phoneticPr fontId="1" type="noConversion"/>
  </si>
  <si>
    <t>应发佣金</t>
    <phoneticPr fontId="5" type="noConversion"/>
  </si>
  <si>
    <t>增值税</t>
    <phoneticPr fontId="1" type="noConversion"/>
  </si>
  <si>
    <t>城建税</t>
    <phoneticPr fontId="5" type="noConversion"/>
  </si>
  <si>
    <t>个税</t>
    <phoneticPr fontId="1" type="noConversion"/>
  </si>
  <si>
    <t>实发</t>
    <phoneticPr fontId="1" type="noConversion"/>
  </si>
  <si>
    <t>合计</t>
    <phoneticPr fontId="1" type="noConversion"/>
  </si>
  <si>
    <t>税金额合计</t>
    <phoneticPr fontId="1" type="noConversion"/>
  </si>
  <si>
    <t>鲁益军</t>
    <phoneticPr fontId="1" type="noConversion"/>
  </si>
  <si>
    <t>王芸</t>
    <phoneticPr fontId="1" type="noConversion"/>
  </si>
  <si>
    <t>徐婷婷</t>
    <phoneticPr fontId="1" type="noConversion"/>
  </si>
  <si>
    <t>房柳青</t>
    <phoneticPr fontId="1" type="noConversion"/>
  </si>
  <si>
    <t>330227198704295614</t>
    <phoneticPr fontId="1" type="noConversion"/>
  </si>
  <si>
    <t>330682199104180021</t>
    <phoneticPr fontId="1" type="noConversion"/>
  </si>
  <si>
    <t>33020319850930094X</t>
    <phoneticPr fontId="1" type="noConversion"/>
  </si>
  <si>
    <t>330204197711192083</t>
    <phoneticPr fontId="1" type="noConversion"/>
  </si>
  <si>
    <t xml:space="preserve">                   2016年11月份营销员佣金明细表</t>
    <phoneticPr fontId="1" type="noConversion"/>
  </si>
  <si>
    <t>夏玉贝</t>
    <phoneticPr fontId="1" type="noConversion"/>
  </si>
  <si>
    <t>夏金贝</t>
    <phoneticPr fontId="1" type="noConversion"/>
  </si>
  <si>
    <t>任春春</t>
    <phoneticPr fontId="1" type="noConversion"/>
  </si>
  <si>
    <t>330224198112272727</t>
  </si>
  <si>
    <t>330283198910082741</t>
  </si>
  <si>
    <t>330283198910082725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</si>
</sst>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0.00_);[Red]\(0.00\)"/>
  </numFmts>
  <fonts count="1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20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2"/>
      <color theme="1"/>
      <name val="仿宋_GB2312"/>
      <family val="3"/>
      <charset val="134"/>
    </font>
    <font>
      <sz val="12.5"/>
      <color theme="1"/>
      <name val="Arial"/>
      <family val="2"/>
    </font>
    <font>
      <sz val="12"/>
      <name val="Arial Unicode MS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7" fillId="0" borderId="0"/>
  </cellStyleXfs>
  <cellXfs count="2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176" fontId="0" fillId="0" borderId="1" xfId="0" applyNumberFormat="1" applyBorder="1">
      <alignment vertical="center"/>
    </xf>
    <xf numFmtId="10" fontId="0" fillId="0" borderId="1" xfId="0" applyNumberFormat="1" applyBorder="1">
      <alignment vertical="center"/>
    </xf>
    <xf numFmtId="176" fontId="0" fillId="0" borderId="1" xfId="0" applyNumberFormat="1" applyFill="1" applyBorder="1">
      <alignment vertical="center"/>
    </xf>
    <xf numFmtId="0" fontId="0" fillId="0" borderId="1" xfId="0" applyBorder="1" applyAlignment="1">
      <alignment vertical="center" wrapText="1"/>
    </xf>
    <xf numFmtId="176" fontId="0" fillId="2" borderId="1" xfId="0" applyNumberFormat="1" applyFill="1" applyBorder="1">
      <alignment vertical="center"/>
    </xf>
    <xf numFmtId="0" fontId="0" fillId="0" borderId="0" xfId="0" applyFont="1" applyAlignment="1">
      <alignment vertical="center"/>
    </xf>
    <xf numFmtId="0" fontId="0" fillId="0" borderId="0" xfId="0" applyAlignment="1">
      <alignment vertical="center"/>
    </xf>
    <xf numFmtId="0" fontId="3" fillId="0" borderId="0" xfId="0" applyFont="1" applyAlignment="1">
      <alignment horizontal="center" vertical="center"/>
    </xf>
    <xf numFmtId="176" fontId="0" fillId="0" borderId="0" xfId="0" applyNumberFormat="1" applyAlignment="1">
      <alignment vertical="center"/>
    </xf>
    <xf numFmtId="0" fontId="0" fillId="0" borderId="0" xfId="0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49" fontId="9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8" fillId="0" borderId="1" xfId="1" applyFont="1" applyFill="1" applyBorder="1" applyAlignment="1">
      <alignment horizontal="center"/>
    </xf>
    <xf numFmtId="177" fontId="4" fillId="0" borderId="1" xfId="0" applyNumberFormat="1" applyFont="1" applyBorder="1" applyAlignment="1">
      <alignment horizontal="center" vertical="center"/>
    </xf>
    <xf numFmtId="177" fontId="0" fillId="0" borderId="1" xfId="0" applyNumberFormat="1" applyFont="1" applyFill="1" applyBorder="1" applyAlignment="1">
      <alignment horizontal="center" vertical="center"/>
    </xf>
    <xf numFmtId="177" fontId="0" fillId="3" borderId="1" xfId="0" applyNumberFormat="1" applyFont="1" applyFill="1" applyBorder="1" applyAlignment="1">
      <alignment horizontal="center" vertical="center"/>
    </xf>
    <xf numFmtId="177" fontId="0" fillId="0" borderId="1" xfId="0" applyNumberFormat="1" applyFont="1" applyBorder="1" applyAlignment="1">
      <alignment horizontal="center" vertical="center"/>
    </xf>
    <xf numFmtId="177" fontId="2" fillId="0" borderId="1" xfId="0" applyNumberFormat="1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49" fontId="10" fillId="0" borderId="1" xfId="0" applyNumberFormat="1" applyFont="1" applyFill="1" applyBorder="1" applyAlignment="1">
      <alignment horizontal="center" vertical="center"/>
    </xf>
  </cellXfs>
  <cellStyles count="2">
    <cellStyle name="常规" xfId="0" builtinId="0"/>
    <cellStyle name="常规_Shee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selection activeCell="C5" sqref="C5"/>
    </sheetView>
  </sheetViews>
  <sheetFormatPr defaultRowHeight="13.5"/>
  <cols>
    <col min="1" max="1" width="16.875" customWidth="1"/>
    <col min="2" max="2" width="18" customWidth="1"/>
    <col min="3" max="3" width="13.75" customWidth="1"/>
    <col min="4" max="4" width="13.875" customWidth="1"/>
    <col min="5" max="5" width="13.625" customWidth="1"/>
    <col min="6" max="6" width="11.75" customWidth="1"/>
    <col min="7" max="7" width="12.5" customWidth="1"/>
    <col min="8" max="8" width="13" customWidth="1"/>
  </cols>
  <sheetData>
    <row r="1" spans="1:9" ht="43.5" customHeight="1">
      <c r="C1" t="s">
        <v>7</v>
      </c>
      <c r="E1" t="s">
        <v>4</v>
      </c>
    </row>
    <row r="2" spans="1:9" ht="38.25" customHeight="1">
      <c r="A2" s="1" t="s">
        <v>2</v>
      </c>
      <c r="B2" s="2" t="s">
        <v>6</v>
      </c>
      <c r="C2" s="1" t="s">
        <v>11</v>
      </c>
      <c r="D2" s="1" t="s">
        <v>12</v>
      </c>
      <c r="E2" s="6" t="s">
        <v>13</v>
      </c>
      <c r="F2" s="1" t="s">
        <v>0</v>
      </c>
      <c r="G2" s="1" t="s">
        <v>1</v>
      </c>
      <c r="H2" s="2" t="s">
        <v>9</v>
      </c>
    </row>
    <row r="3" spans="1:9" ht="36" customHeight="1">
      <c r="A3" s="1" t="s">
        <v>3</v>
      </c>
      <c r="B3" s="3"/>
      <c r="C3" s="3">
        <v>0</v>
      </c>
      <c r="D3" s="3">
        <v>0</v>
      </c>
      <c r="E3" s="1">
        <f>D3*0.07</f>
        <v>0</v>
      </c>
      <c r="F3" s="3">
        <f>C3+D3+E3</f>
        <v>0</v>
      </c>
      <c r="G3" s="4">
        <v>0</v>
      </c>
      <c r="H3" s="3">
        <f>B3-C3-D3-E3</f>
        <v>0</v>
      </c>
    </row>
    <row r="4" spans="1:9" ht="36" customHeight="1">
      <c r="A4" s="1" t="s">
        <v>8</v>
      </c>
      <c r="B4" s="3">
        <v>3500</v>
      </c>
      <c r="C4" s="3">
        <f>(B4-B4*40%-800)*20%</f>
        <v>260</v>
      </c>
      <c r="D4" s="3">
        <v>0</v>
      </c>
      <c r="E4" s="1">
        <f t="shared" ref="E4:E5" si="0">D4*0.07</f>
        <v>0</v>
      </c>
      <c r="F4" s="3">
        <f t="shared" ref="F4:F7" si="1">C4+D4+E4</f>
        <v>260</v>
      </c>
      <c r="G4" s="4">
        <f>F4/B4</f>
        <v>7.4285714285714288E-2</v>
      </c>
      <c r="H4" s="3">
        <f t="shared" ref="H4:H7" si="2">B4-C4-D4-E4</f>
        <v>3240</v>
      </c>
    </row>
    <row r="5" spans="1:9" ht="40.5" customHeight="1">
      <c r="A5" s="1" t="s">
        <v>5</v>
      </c>
      <c r="B5" s="3">
        <v>29998.47</v>
      </c>
      <c r="C5" s="3">
        <f>(B5-B5*40%)*80%*20%</f>
        <v>2879.8531200000007</v>
      </c>
      <c r="D5" s="3">
        <v>0</v>
      </c>
      <c r="E5" s="1">
        <f t="shared" si="0"/>
        <v>0</v>
      </c>
      <c r="F5" s="3">
        <f t="shared" si="1"/>
        <v>2879.8531200000007</v>
      </c>
      <c r="G5" s="4">
        <f>F5/B5</f>
        <v>9.6000000000000016E-2</v>
      </c>
      <c r="H5" s="3">
        <f t="shared" si="2"/>
        <v>27118.616880000001</v>
      </c>
    </row>
    <row r="6" spans="1:9" ht="45.75" customHeight="1">
      <c r="A6" s="1" t="s">
        <v>14</v>
      </c>
      <c r="B6" s="3">
        <v>68347.429999999993</v>
      </c>
      <c r="C6" s="3">
        <f>(B6/1.03-(B6/1.03-E6)*40%-E6)*80%*20%</f>
        <v>6356.8683865165049</v>
      </c>
      <c r="D6" s="3">
        <f>B6/1.03*0.03</f>
        <v>1990.7018446601937</v>
      </c>
      <c r="E6" s="7">
        <f>D6*0.07</f>
        <v>139.34912912621357</v>
      </c>
      <c r="F6" s="3">
        <f t="shared" si="1"/>
        <v>8486.9193603029125</v>
      </c>
      <c r="G6" s="4">
        <f>F6/B6</f>
        <v>0.12417320388349516</v>
      </c>
      <c r="H6" s="3">
        <f t="shared" si="2"/>
        <v>59860.51063969708</v>
      </c>
      <c r="I6" t="s">
        <v>16</v>
      </c>
    </row>
    <row r="7" spans="1:9" ht="42" customHeight="1">
      <c r="A7" s="1" t="s">
        <v>15</v>
      </c>
      <c r="B7" s="3">
        <v>110000</v>
      </c>
      <c r="C7" s="3">
        <f>(B7/1.03-(B7/1.03-E7)*40%-E7)*80%*20%</f>
        <v>10208.341747572815</v>
      </c>
      <c r="D7" s="3">
        <f t="shared" ref="D7" si="3">B7/1.03*0.03</f>
        <v>3203.8834951456306</v>
      </c>
      <c r="E7" s="5">
        <f>D7*(0.07+0.03+0.02)+B7/1.03*0.0007</f>
        <v>459.22330097087377</v>
      </c>
      <c r="F7" s="3">
        <f t="shared" si="1"/>
        <v>13871.448543689319</v>
      </c>
      <c r="G7" s="4">
        <f>F7/B7</f>
        <v>0.12610407766990289</v>
      </c>
      <c r="H7" s="3">
        <f t="shared" si="2"/>
        <v>96128.55145631067</v>
      </c>
    </row>
    <row r="8" spans="1:9" ht="35.25" customHeight="1"/>
    <row r="9" spans="1:9">
      <c r="C9" t="s">
        <v>10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tabSelected="1" workbookViewId="0">
      <selection activeCell="C8" sqref="C8"/>
    </sheetView>
  </sheetViews>
  <sheetFormatPr defaultRowHeight="13.5"/>
  <cols>
    <col min="1" max="1" width="6" customWidth="1"/>
    <col min="3" max="3" width="24" customWidth="1"/>
    <col min="4" max="4" width="12.5" customWidth="1"/>
    <col min="5" max="5" width="11.375" customWidth="1"/>
    <col min="6" max="7" width="10.5" bestFit="1" customWidth="1"/>
    <col min="8" max="8" width="12.125" customWidth="1"/>
    <col min="9" max="9" width="11.875" customWidth="1"/>
  </cols>
  <sheetData>
    <row r="1" spans="1:9" ht="25.5">
      <c r="A1" s="8"/>
      <c r="B1" s="9"/>
      <c r="C1" s="10" t="s">
        <v>36</v>
      </c>
      <c r="D1" s="9"/>
      <c r="E1" s="9"/>
      <c r="F1" s="9"/>
      <c r="G1" s="9"/>
      <c r="H1" s="9"/>
      <c r="I1" s="11"/>
    </row>
    <row r="2" spans="1:9">
      <c r="A2" s="9" t="s">
        <v>17</v>
      </c>
      <c r="B2" s="9"/>
      <c r="C2" s="12"/>
      <c r="D2" s="9"/>
      <c r="E2" s="9"/>
      <c r="F2" s="9"/>
      <c r="G2" s="9"/>
      <c r="H2" s="9"/>
      <c r="I2" s="11"/>
    </row>
    <row r="3" spans="1:9">
      <c r="A3" s="13" t="s">
        <v>18</v>
      </c>
      <c r="B3" s="13" t="s">
        <v>19</v>
      </c>
      <c r="C3" s="13" t="s">
        <v>20</v>
      </c>
      <c r="D3" s="18" t="s">
        <v>21</v>
      </c>
      <c r="E3" s="18" t="s">
        <v>24</v>
      </c>
      <c r="F3" s="18" t="s">
        <v>22</v>
      </c>
      <c r="G3" s="18" t="s">
        <v>23</v>
      </c>
      <c r="H3" s="18" t="s">
        <v>27</v>
      </c>
      <c r="I3" s="18" t="s">
        <v>25</v>
      </c>
    </row>
    <row r="4" spans="1:9" ht="16.5">
      <c r="A4" s="14">
        <v>1</v>
      </c>
      <c r="B4" s="17" t="s">
        <v>28</v>
      </c>
      <c r="C4" s="15" t="s">
        <v>32</v>
      </c>
      <c r="D4" s="19">
        <v>28261.61</v>
      </c>
      <c r="E4" s="23">
        <v>2713.11</v>
      </c>
      <c r="F4" s="3">
        <v>0</v>
      </c>
      <c r="G4" s="5">
        <v>0</v>
      </c>
      <c r="H4" s="23">
        <f>E4+F4+G4</f>
        <v>2713.11</v>
      </c>
      <c r="I4" s="20">
        <f t="shared" ref="I4:I10" si="0">D4-H4</f>
        <v>25548.5</v>
      </c>
    </row>
    <row r="5" spans="1:9" ht="16.5">
      <c r="A5" s="14">
        <v>2</v>
      </c>
      <c r="B5" s="17" t="s">
        <v>29</v>
      </c>
      <c r="C5" s="15" t="s">
        <v>35</v>
      </c>
      <c r="D5" s="19">
        <v>29995.34</v>
      </c>
      <c r="E5" s="23">
        <v>2879.55</v>
      </c>
      <c r="F5" s="3">
        <v>0</v>
      </c>
      <c r="G5" s="5">
        <v>0</v>
      </c>
      <c r="H5" s="23">
        <v>2879.55</v>
      </c>
      <c r="I5" s="20">
        <f t="shared" si="0"/>
        <v>27115.79</v>
      </c>
    </row>
    <row r="6" spans="1:9" ht="17.25">
      <c r="A6" s="14">
        <v>3</v>
      </c>
      <c r="B6" s="17" t="s">
        <v>37</v>
      </c>
      <c r="C6" s="24" t="s">
        <v>42</v>
      </c>
      <c r="D6" s="19">
        <v>29987.66</v>
      </c>
      <c r="E6" s="23">
        <v>2878.82</v>
      </c>
      <c r="F6" s="3">
        <v>0</v>
      </c>
      <c r="G6" s="5">
        <v>0</v>
      </c>
      <c r="H6" s="23">
        <v>2878.82</v>
      </c>
      <c r="I6" s="20">
        <f t="shared" si="0"/>
        <v>27108.84</v>
      </c>
    </row>
    <row r="7" spans="1:9" ht="17.25">
      <c r="A7" s="14">
        <v>4</v>
      </c>
      <c r="B7" s="17" t="s">
        <v>38</v>
      </c>
      <c r="C7" s="24" t="s">
        <v>41</v>
      </c>
      <c r="D7" s="19">
        <v>29998.47</v>
      </c>
      <c r="E7" s="23">
        <v>2879.85</v>
      </c>
      <c r="F7" s="3">
        <v>0</v>
      </c>
      <c r="G7" s="5">
        <v>0</v>
      </c>
      <c r="H7" s="23">
        <v>2879.85</v>
      </c>
      <c r="I7" s="20">
        <f t="shared" si="0"/>
        <v>27118.620000000003</v>
      </c>
    </row>
    <row r="8" spans="1:9" ht="17.25">
      <c r="A8" s="14">
        <v>5</v>
      </c>
      <c r="B8" s="17" t="s">
        <v>39</v>
      </c>
      <c r="C8" s="24" t="s">
        <v>40</v>
      </c>
      <c r="D8" s="19">
        <v>68347.429999999993</v>
      </c>
      <c r="E8" s="23">
        <v>7535.3</v>
      </c>
      <c r="F8" s="3">
        <v>1990.7</v>
      </c>
      <c r="G8" s="5">
        <v>139.35</v>
      </c>
      <c r="H8" s="23">
        <f>E8+F8+G8</f>
        <v>9665.35</v>
      </c>
      <c r="I8" s="20">
        <f t="shared" si="0"/>
        <v>58682.079999999994</v>
      </c>
    </row>
    <row r="9" spans="1:9" ht="16.5">
      <c r="A9" s="14">
        <v>3</v>
      </c>
      <c r="B9" s="17" t="s">
        <v>30</v>
      </c>
      <c r="C9" s="15" t="s">
        <v>34</v>
      </c>
      <c r="D9" s="19">
        <v>99990.73</v>
      </c>
      <c r="E9" s="23">
        <v>11949.93</v>
      </c>
      <c r="F9" s="3">
        <v>2912.35</v>
      </c>
      <c r="G9" s="5">
        <v>203.86</v>
      </c>
      <c r="H9" s="23">
        <f>E9+F9+G9</f>
        <v>15066.140000000001</v>
      </c>
      <c r="I9" s="20">
        <f t="shared" si="0"/>
        <v>84924.59</v>
      </c>
    </row>
    <row r="10" spans="1:9" ht="16.5">
      <c r="A10" s="14">
        <v>7</v>
      </c>
      <c r="B10" s="17" t="s">
        <v>31</v>
      </c>
      <c r="C10" s="15" t="s">
        <v>33</v>
      </c>
      <c r="D10" s="19">
        <v>97957.53</v>
      </c>
      <c r="E10" s="20">
        <v>11666.27</v>
      </c>
      <c r="F10" s="20">
        <v>2853.13</v>
      </c>
      <c r="G10" s="21">
        <v>199.72</v>
      </c>
      <c r="H10" s="20">
        <f>E10+F10+G10</f>
        <v>14719.12</v>
      </c>
      <c r="I10" s="20">
        <f t="shared" si="0"/>
        <v>83238.41</v>
      </c>
    </row>
    <row r="11" spans="1:9" ht="14.25">
      <c r="A11" s="14" t="s">
        <v>26</v>
      </c>
      <c r="B11" s="17"/>
      <c r="C11" s="16"/>
      <c r="D11" s="22">
        <f t="shared" ref="D11:I11" si="1">SUM(D4:D10)</f>
        <v>384538.77</v>
      </c>
      <c r="E11" s="22">
        <f t="shared" si="1"/>
        <v>42502.83</v>
      </c>
      <c r="F11" s="20">
        <f t="shared" si="1"/>
        <v>7756.18</v>
      </c>
      <c r="G11" s="21">
        <f t="shared" si="1"/>
        <v>542.93000000000006</v>
      </c>
      <c r="H11" s="20">
        <f t="shared" si="1"/>
        <v>50801.94</v>
      </c>
      <c r="I11" s="20">
        <f t="shared" si="1"/>
        <v>333736.82999999996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营销员税金计算表（新）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2016-12-06T06:25:02Z</dcterms:modified>
</cp:coreProperties>
</file>