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tot\Downloads\"/>
    </mc:Choice>
  </mc:AlternateContent>
  <xr:revisionPtr revIDLastSave="0" documentId="13_ncr:1_{07139EB1-05CD-4B05-BC47-7ED8F663489A}" xr6:coauthVersionLast="47" xr6:coauthVersionMax="47" xr10:uidLastSave="{00000000-0000-0000-0000-000000000000}"/>
  <bookViews>
    <workbookView xWindow="12324" yWindow="1080" windowWidth="11232" windowHeight="10488" xr2:uid="{00000000-000D-0000-FFFF-FFFF00000000}"/>
  </bookViews>
  <sheets>
    <sheet name="Clase 14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14'!$B$3:$M$103</definedName>
    <definedName name="aa" localSheetId="0">#REF!</definedName>
    <definedName name="aa">#REF!</definedName>
    <definedName name="ad" localSheetId="0">#REF!</definedName>
    <definedName name="ad">#REF!</definedName>
    <definedName name="Advisory">'[1]M2 - 2.1'!$F$163:$F$165</definedName>
    <definedName name="as" localSheetId="0">#REF!</definedName>
    <definedName name="as">#REF!</definedName>
    <definedName name="BalanceSheetPOV" localSheetId="0">#REF!</definedName>
    <definedName name="BalanceSheetPOV">#REF!</definedName>
    <definedName name="bb" localSheetId="0">#REF!</definedName>
    <definedName name="bb">#REF!</definedName>
    <definedName name="cc" localSheetId="0">#REF!</definedName>
    <definedName name="cc">#REF!</definedName>
    <definedName name="cd" localSheetId="0">#REF!</definedName>
    <definedName name="cd">#REF!</definedName>
    <definedName name="cf" localSheetId="0">#REF!</definedName>
    <definedName name="cf">#REF!</definedName>
    <definedName name="CostoCompensaciónIARCS" localSheetId="0">#REF!</definedName>
    <definedName name="CostoCompensaciónIARCS">#REF!</definedName>
    <definedName name="Country" localSheetId="0">#REF!</definedName>
    <definedName name="Country">#REF!</definedName>
    <definedName name="countrycell">[2]Input!$C$27</definedName>
    <definedName name="Currency" localSheetId="0">#REF!</definedName>
    <definedName name="Currency">#REF!</definedName>
    <definedName name="CurrentRatios" localSheetId="0">#REF!</definedName>
    <definedName name="CurrentRatios">#REF!</definedName>
    <definedName name="_xlnm.Database" localSheetId="0">#REF!</definedName>
    <definedName name="_xlnm.Database">#REF!</definedName>
    <definedName name="Date" localSheetId="0">#REF!</definedName>
    <definedName name="Date">#REF!</definedName>
    <definedName name="dd" localSheetId="0">#REF!</definedName>
    <definedName name="dd">#REF!</definedName>
    <definedName name="ee" localSheetId="0">#REF!</definedName>
    <definedName name="ee">#REF!</definedName>
    <definedName name="Entity" localSheetId="0">#REF!</definedName>
    <definedName name="Entity">#REF!</definedName>
    <definedName name="fdfds" localSheetId="0">#REF!</definedName>
    <definedName name="fdfds">#REF!</definedName>
    <definedName name="FDJDSKFJSD" localSheetId="0">#REF!</definedName>
    <definedName name="FDJDSKFJSD">#REF!</definedName>
    <definedName name="Freq" localSheetId="0">#REF!</definedName>
    <definedName name="Freq">#REF!</definedName>
    <definedName name="HFMCURRENCY" localSheetId="0">#REF!</definedName>
    <definedName name="HFMCURRENCY">#REF!</definedName>
    <definedName name="hjdkjfdjf" localSheetId="0">#REF!</definedName>
    <definedName name="hjdkjfdjf">#REF!</definedName>
    <definedName name="ij" localSheetId="0">#REF!</definedName>
    <definedName name="ij">#REF!</definedName>
    <definedName name="InfRate" localSheetId="0">#REF!</definedName>
    <definedName name="InfRate">#REF!</definedName>
    <definedName name="Intencion">'[3]#6#'!$E$14:$E$16</definedName>
    <definedName name="inversion2018">'Clase 14'!$K$4:$K$103</definedName>
    <definedName name="iu" localSheetId="0">#REF!</definedName>
    <definedName name="iu">#REF!</definedName>
    <definedName name="jddklfjdsjf" localSheetId="0">#REF!</definedName>
    <definedName name="jddklfjdsjf">#REF!</definedName>
    <definedName name="kj" localSheetId="0">#REF!</definedName>
    <definedName name="kj">#REF!</definedName>
    <definedName name="kn" localSheetId="0">#REF!</definedName>
    <definedName name="kn">#REF!</definedName>
    <definedName name="lm" localSheetId="0">#REF!</definedName>
    <definedName name="lm">#REF!</definedName>
    <definedName name="m.." localSheetId="0">#REF!</definedName>
    <definedName name="m..">#REF!</definedName>
    <definedName name="Month" localSheetId="0">#REF!</definedName>
    <definedName name="Month">#REF!</definedName>
    <definedName name="nbb" localSheetId="0">#REF!</definedName>
    <definedName name="nbb">#REF!</definedName>
    <definedName name="ncjc" localSheetId="0">#REF!</definedName>
    <definedName name="ncjc">#REF!</definedName>
    <definedName name="ñm" localSheetId="0">#REF!</definedName>
    <definedName name="ñm">#REF!</definedName>
    <definedName name="ojdghfdsf" localSheetId="0">#REF!</definedName>
    <definedName name="ojdghfdsf">#REF!</definedName>
    <definedName name="okpojop" localSheetId="0">#REF!</definedName>
    <definedName name="okpojop">#REF!</definedName>
    <definedName name="oo" localSheetId="0">#REF!</definedName>
    <definedName name="oo">#REF!</definedName>
    <definedName name="op" localSheetId="0">#REF!</definedName>
    <definedName name="op">#REF!</definedName>
    <definedName name="Period" localSheetId="0">#REF!</definedName>
    <definedName name="Period">#REF!</definedName>
    <definedName name="PeriodEnd" localSheetId="0">#REF!</definedName>
    <definedName name="PeriodEnd">#REF!</definedName>
    <definedName name="Periods" localSheetId="0">#REF!</definedName>
    <definedName name="Periods">#REF!</definedName>
    <definedName name="PP" localSheetId="0">#REF!</definedName>
    <definedName name="PP">#REF!</definedName>
    <definedName name="q" localSheetId="0">#REF!</definedName>
    <definedName name="q">#REF!</definedName>
    <definedName name="re" localSheetId="0">#REF!</definedName>
    <definedName name="re">#REF!</definedName>
    <definedName name="rt" localSheetId="0">#REF!</definedName>
    <definedName name="rt">#REF!</definedName>
    <definedName name="sd" localSheetId="0">#REF!</definedName>
    <definedName name="sd">#REF!</definedName>
    <definedName name="sdfv" localSheetId="0">#REF!</definedName>
    <definedName name="sdfv">#REF!</definedName>
    <definedName name="ui" localSheetId="0">#REF!</definedName>
    <definedName name="ui">#REF!</definedName>
    <definedName name="Value" localSheetId="0">#REF!</definedName>
    <definedName name="Value">#REF!</definedName>
    <definedName name="vf" localSheetId="0">#REF!</definedName>
    <definedName name="vf">#REF!</definedName>
    <definedName name="View" localSheetId="0">#REF!</definedName>
    <definedName name="View">#REF!</definedName>
    <definedName name="we" localSheetId="0">#REF!</definedName>
    <definedName name="we">#REF!</definedName>
    <definedName name="WW" localSheetId="0">#REF!</definedName>
    <definedName name="WW">#REF!</definedName>
    <definedName name="xx" localSheetId="0">#REF!</definedName>
    <definedName name="xx">#REF!</definedName>
    <definedName name="Year" localSheetId="0">#REF!</definedName>
    <definedName name="Year">#REF!</definedName>
    <definedName name="ytystgf" localSheetId="0">#REF!</definedName>
    <definedName name="ytystgf">#REF!</definedName>
    <definedName name="yu" localSheetId="0">#REF!</definedName>
    <definedName name="yu">#REF!</definedName>
    <definedName name="zz" localSheetId="0">#REF!</definedName>
    <definedName name="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R39" i="1"/>
  <c r="R40" i="1"/>
  <c r="R41" i="1"/>
  <c r="R42" i="1"/>
  <c r="R38" i="1"/>
  <c r="R31" i="1"/>
  <c r="R32" i="1"/>
  <c r="R33" i="1"/>
  <c r="R34" i="1"/>
  <c r="R30" i="1"/>
  <c r="R23" i="1"/>
  <c r="R24" i="1"/>
  <c r="R25" i="1"/>
  <c r="R26" i="1"/>
  <c r="R22" i="1"/>
  <c r="R46" i="1"/>
  <c r="R17" i="1"/>
  <c r="S16" i="1"/>
  <c r="R16" i="1"/>
  <c r="R15" i="1"/>
  <c r="S14" i="1"/>
  <c r="R14" i="1"/>
  <c r="R13" i="1"/>
  <c r="R9" i="1"/>
  <c r="R8" i="1"/>
  <c r="R7" i="1"/>
  <c r="S15" i="1" s="1"/>
  <c r="R6" i="1"/>
  <c r="R5" i="1"/>
  <c r="S13" i="1" s="1"/>
</calcChain>
</file>

<file path=xl/sharedStrings.xml><?xml version="1.0" encoding="utf-8"?>
<sst xmlns="http://schemas.openxmlformats.org/spreadsheetml/2006/main" count="657" uniqueCount="150">
  <si>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</si>
  <si>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</si>
  <si>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</si>
  <si>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</si>
  <si>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</si>
  <si>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</si>
  <si>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</si>
  <si>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</si>
  <si>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Expectativa inversión 2018</t>
  </si>
  <si>
    <t>Inversión real 2018</t>
  </si>
  <si>
    <t>Inversión real 2017</t>
  </si>
  <si>
    <t>Inversión real 2016</t>
  </si>
  <si>
    <t>Var %
2016 - 2017</t>
  </si>
  <si>
    <t>Var %
2017 - 2018</t>
  </si>
  <si>
    <t>¿Cuál es la inversión real 2018 de cada sector?</t>
  </si>
  <si>
    <t>ALBERT</t>
  </si>
  <si>
    <t>COLOMBIA</t>
  </si>
  <si>
    <t>Educación</t>
  </si>
  <si>
    <t>Conocimiento</t>
  </si>
  <si>
    <t>Académico</t>
  </si>
  <si>
    <t>NO</t>
  </si>
  <si>
    <t>Inversión 2018</t>
  </si>
  <si>
    <t>JOAQUIN</t>
  </si>
  <si>
    <t>Tecnología</t>
  </si>
  <si>
    <t>Inversión</t>
  </si>
  <si>
    <t>Socio capitalista</t>
  </si>
  <si>
    <t>SI</t>
  </si>
  <si>
    <t>CESAR</t>
  </si>
  <si>
    <t>Construcción</t>
  </si>
  <si>
    <t>Trabajo</t>
  </si>
  <si>
    <t>Ofreciendo trabajo</t>
  </si>
  <si>
    <t>Sector Real</t>
  </si>
  <si>
    <t>HUGO</t>
  </si>
  <si>
    <t>Socio de proyecto</t>
  </si>
  <si>
    <t>Agroindustrial</t>
  </si>
  <si>
    <t>VALENTINA</t>
  </si>
  <si>
    <t>GERMAN</t>
  </si>
  <si>
    <t>DAVID</t>
  </si>
  <si>
    <t>MIGUEL</t>
  </si>
  <si>
    <t>¿Cuál es la expectativa de inversión 2018 de cada sector?</t>
  </si>
  <si>
    <t>VICENTE</t>
  </si>
  <si>
    <t>ALVARO</t>
  </si>
  <si>
    <t>LUIS</t>
  </si>
  <si>
    <t>VENEZUELA</t>
  </si>
  <si>
    <t>DANIEL</t>
  </si>
  <si>
    <t>JOSEP</t>
  </si>
  <si>
    <t>Buscando trabajo</t>
  </si>
  <si>
    <t>EDUARDO</t>
  </si>
  <si>
    <t>LEONEL</t>
  </si>
  <si>
    <t>JORDI</t>
  </si>
  <si>
    <t>ESTEBAN</t>
  </si>
  <si>
    <t>¿Cuál es la diferencia de inversión en 2018 en la realidad vs la expectativa?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</si>
  <si>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</si>
  <si>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</si>
  <si>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</si>
  <si>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</si>
  <si>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</si>
  <si>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</si>
  <si>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</si>
  <si>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</si>
  <si>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</si>
  <si>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</si>
  <si>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¿Cuál es la diferencia de inversión de 2017 vs 2016?</t>
  </si>
  <si>
    <t>Reto en clase!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</si>
  <si>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</si>
  <si>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</si>
  <si>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</si>
  <si>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</si>
  <si>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</si>
  <si>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</si>
  <si>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</si>
  <si>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</si>
  <si>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¿Cuál es la expectativa de inversión 2018 de cada sector? NOMBRANDO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</si>
  <si>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</si>
  <si>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</si>
  <si>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</si>
  <si>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</si>
  <si>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</si>
  <si>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</si>
  <si>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</si>
  <si>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</si>
  <si>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</si>
  <si>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</si>
  <si>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Variación porcentual</t>
  </si>
  <si>
    <t>MARC</t>
  </si>
  <si>
    <t>Var % 2016 - 2017 (TOTAL)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</si>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</sst>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_-;\-&quot;$&quot;\ * #,##0_-;_-&quot;$&quot;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164" fontId="0" fillId="0" borderId="1" xfId="1" applyFon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164" fontId="1" fillId="3" borderId="1" xfId="4" applyNumberFormat="1" applyBorder="1" applyAlignment="1">
      <alignment horizontal="center" vertical="center"/>
    </xf>
    <xf numFmtId="0" fontId="1" fillId="0" borderId="1" xfId="5" applyFill="1" applyBorder="1"/>
    <xf numFmtId="0" fontId="4" fillId="0" borderId="1" xfId="0" applyFont="1" applyBorder="1" applyAlignment="1">
      <alignment horizontal="left"/>
    </xf>
    <xf numFmtId="0" fontId="0" fillId="0" borderId="1" xfId="0" applyBorder="1"/>
    <xf numFmtId="164" fontId="0" fillId="0" borderId="1" xfId="1" applyFont="1" applyBorder="1" applyAlignment="1">
      <alignment vertical="center"/>
    </xf>
    <xf numFmtId="164" fontId="0" fillId="0" borderId="0" xfId="1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ont="1" applyFill="1" applyBorder="1"/>
    <xf numFmtId="164" fontId="0" fillId="5" borderId="1" xfId="1" applyFont="1" applyFill="1" applyBorder="1" applyAlignment="1">
      <alignment vertical="center"/>
    </xf>
    <xf numFmtId="0" fontId="1" fillId="0" borderId="1" xfId="5" applyFill="1" applyBorder="1" applyAlignment="1">
      <alignment vertical="center"/>
    </xf>
    <xf numFmtId="0" fontId="0" fillId="5" borderId="1" xfId="0" applyFill="1" applyBorder="1"/>
    <xf numFmtId="164" fontId="0" fillId="3" borderId="1" xfId="4" applyNumberFormat="1" applyFont="1" applyBorder="1" applyAlignment="1">
      <alignment horizontal="center" vertical="center" wrapText="1"/>
    </xf>
    <xf numFmtId="9" fontId="0" fillId="0" borderId="1" xfId="2" applyFont="1" applyFill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164" fontId="0" fillId="5" borderId="0" xfId="0" applyNumberFormat="1" applyFill="1"/>
    <xf numFmtId="0" fontId="3" fillId="2" borderId="1" xfId="3" applyBorder="1" applyAlignment="1">
      <alignment horizontal="center" vertical="center" wrapText="1"/>
    </xf>
    <xf numFmtId="0" fontId="3" fillId="2" borderId="2" xfId="3" applyBorder="1" applyAlignment="1">
      <alignment horizontal="center" vertical="center" wrapText="1"/>
    </xf>
    <xf numFmtId="0" fontId="3" fillId="2" borderId="3" xfId="3" applyBorder="1" applyAlignment="1">
      <alignment horizontal="center" vertical="center" wrapText="1"/>
    </xf>
    <xf numFmtId="164" fontId="0" fillId="6" borderId="1" xfId="1" applyFont="1" applyFill="1" applyBorder="1" applyAlignment="1">
      <alignment vertical="center"/>
    </xf>
  </cellXfs>
  <cellStyles count="6">
    <cellStyle name="20% - Accent2" xfId="5" builtinId="34"/>
    <cellStyle name="40% - Accent1" xfId="4" builtinId="31"/>
    <cellStyle name="Accent1" xfId="3" builtinId="29"/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a/Desktop/Excel%20Grabacion/Ejercicios%20Completos%20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B3:S106"/>
  <sheetViews>
    <sheetView tabSelected="1" topLeftCell="I1" zoomScale="55" zoomScaleNormal="55" workbookViewId="0">
      <selection activeCell="R46" sqref="R46"/>
    </sheetView>
  </sheetViews>
  <sheetFormatPr defaultColWidth="9.109375" defaultRowHeight="14.4" x14ac:dyDescent="0.3"/>
  <cols>
    <col min="2" max="2" width="15.109375" bestFit="1" customWidth="1"/>
    <col min="3" max="3" width="22" bestFit="1" customWidth="1"/>
    <col min="4" max="4" width="13.6640625" bestFit="1" customWidth="1"/>
    <col min="5" max="5" width="19.6640625" customWidth="1"/>
    <col min="6" max="6" width="20.88671875" bestFit="1" customWidth="1"/>
    <col min="7" max="9" width="16.44140625" customWidth="1"/>
    <col min="10" max="10" width="18.44140625" customWidth="1"/>
    <col min="11" max="11" width="17.6640625" bestFit="1" customWidth="1"/>
    <col min="12" max="12" width="14.6640625" customWidth="1"/>
    <col min="13" max="13" width="24.77734375" bestFit="1" customWidth="1"/>
    <col min="14" max="15" width="14.6640625" customWidth="1"/>
    <col min="16" max="16" width="18.44140625" customWidth="1"/>
    <col min="17" max="19" width="21.5546875" customWidth="1"/>
    <col min="20" max="20" width="5.33203125" customWidth="1"/>
  </cols>
  <sheetData>
    <row r="3" spans="2:19" ht="28.8" x14ac:dyDescent="0.3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1" t="s">
        <v>5</v>
      </c>
      <c r="H3" s="1" t="s">
        <v>6</v>
      </c>
      <c r="I3" s="1" t="s">
        <v>7</v>
      </c>
      <c r="J3" s="3" t="s">
        <v>8</v>
      </c>
      <c r="K3" s="3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Q3" s="28" t="s">
        <v>14</v>
      </c>
      <c r="R3" s="28"/>
    </row>
    <row r="4" spans="2:19" x14ac:dyDescent="0.3">
      <c r="B4" s="4" t="s">
        <v>15</v>
      </c>
      <c r="C4" s="5" t="s">
        <v>16</v>
      </c>
      <c r="D4" s="6" t="s">
        <v>17</v>
      </c>
      <c r="E4" s="5" t="s">
        <v>18</v>
      </c>
      <c r="F4" s="5" t="s">
        <v>19</v>
      </c>
      <c r="G4" s="5" t="s">
        <v>20</v>
      </c>
      <c r="H4" s="5">
        <v>3</v>
      </c>
      <c r="I4" s="5">
        <v>8</v>
      </c>
      <c r="J4" s="7">
        <v>0</v>
      </c>
      <c r="K4" s="7">
        <v>0</v>
      </c>
      <c r="L4" s="7">
        <v>96781441</v>
      </c>
      <c r="M4" s="7">
        <v>47643060</v>
      </c>
      <c r="N4" s="25">
        <f>(L4-M4)/M4</f>
        <v>1.0313859143388355</v>
      </c>
      <c r="O4" s="25" t="e">
        <f>(L4-K4)/K4</f>
        <v>#DIV/0!</v>
      </c>
      <c r="P4" s="8"/>
      <c r="Q4" s="9" t="s">
        <v>2</v>
      </c>
      <c r="R4" s="9" t="s">
        <v>21</v>
      </c>
    </row>
    <row r="5" spans="2:19" x14ac:dyDescent="0.3">
      <c r="B5" s="4" t="s">
        <v>22</v>
      </c>
      <c r="C5" s="5" t="s">
        <v>16</v>
      </c>
      <c r="D5" s="6" t="s">
        <v>23</v>
      </c>
      <c r="E5" s="10" t="s">
        <v>24</v>
      </c>
      <c r="F5" s="5" t="s">
        <v>25</v>
      </c>
      <c r="G5" s="5" t="s">
        <v>26</v>
      </c>
      <c r="H5" s="5">
        <v>8</v>
      </c>
      <c r="I5" s="5">
        <v>7</v>
      </c>
      <c r="J5" s="7">
        <v>10000000</v>
      </c>
      <c r="K5" s="7">
        <v>40848959</v>
      </c>
      <c r="L5" s="7">
        <v>92963332</v>
      </c>
      <c r="M5" s="7">
        <v>47565587</v>
      </c>
      <c r="N5" s="25">
        <f t="shared" ref="N5:N68" si="0">(L5-M5)/M5</f>
        <v>0.95442415122512836</v>
      </c>
      <c r="O5" s="25">
        <f t="shared" ref="O5:O68" si="1">(L5-K5)/K5</f>
        <v>1.2757821564069722</v>
      </c>
      <c r="P5" s="8"/>
      <c r="Q5" s="5" t="s">
        <v>23</v>
      </c>
      <c r="R5" s="7">
        <f>+SUMIF($D$4:$D$103,Q5,$K$4:$K$103)</f>
        <v>2002341114</v>
      </c>
    </row>
    <row r="6" spans="2:19" x14ac:dyDescent="0.3">
      <c r="B6" s="4" t="s">
        <v>27</v>
      </c>
      <c r="C6" s="5" t="s">
        <v>16</v>
      </c>
      <c r="D6" s="6" t="s">
        <v>28</v>
      </c>
      <c r="E6" s="5" t="s">
        <v>29</v>
      </c>
      <c r="F6" s="11" t="s">
        <v>30</v>
      </c>
      <c r="G6" s="5" t="s">
        <v>20</v>
      </c>
      <c r="H6" s="5">
        <v>5</v>
      </c>
      <c r="I6" s="5">
        <v>10</v>
      </c>
      <c r="J6" s="7">
        <v>0</v>
      </c>
      <c r="K6" s="7">
        <v>0</v>
      </c>
      <c r="L6" s="7">
        <v>49599457</v>
      </c>
      <c r="M6" s="7">
        <v>0</v>
      </c>
      <c r="N6" s="25" t="e">
        <f t="shared" si="0"/>
        <v>#DIV/0!</v>
      </c>
      <c r="O6" s="25" t="e">
        <f t="shared" si="1"/>
        <v>#DIV/0!</v>
      </c>
      <c r="P6" s="8"/>
      <c r="Q6" s="5" t="s">
        <v>31</v>
      </c>
      <c r="R6" s="7">
        <f t="shared" ref="R6:R9" si="2">+SUMIF($D$4:$D$103,Q6,$K$4:$K$103)</f>
        <v>535791961</v>
      </c>
    </row>
    <row r="7" spans="2:19" x14ac:dyDescent="0.3">
      <c r="B7" s="4" t="s">
        <v>32</v>
      </c>
      <c r="C7" s="5" t="s">
        <v>16</v>
      </c>
      <c r="D7" s="6" t="s">
        <v>23</v>
      </c>
      <c r="E7" s="10" t="s">
        <v>24</v>
      </c>
      <c r="F7" s="5" t="s">
        <v>33</v>
      </c>
      <c r="G7" s="5" t="s">
        <v>20</v>
      </c>
      <c r="H7" s="5">
        <v>4</v>
      </c>
      <c r="I7" s="5">
        <v>8</v>
      </c>
      <c r="J7" s="7">
        <v>10000000</v>
      </c>
      <c r="K7" s="7">
        <v>78308880</v>
      </c>
      <c r="L7" s="7">
        <v>3248026</v>
      </c>
      <c r="M7" s="7">
        <v>27143270</v>
      </c>
      <c r="N7" s="25">
        <f t="shared" si="0"/>
        <v>-0.88033770433702352</v>
      </c>
      <c r="O7" s="25">
        <f t="shared" si="1"/>
        <v>-0.95852289037973726</v>
      </c>
      <c r="P7" s="8"/>
      <c r="Q7" s="5" t="s">
        <v>34</v>
      </c>
      <c r="R7" s="7">
        <f t="shared" si="2"/>
        <v>253232607</v>
      </c>
    </row>
    <row r="8" spans="2:19" x14ac:dyDescent="0.3">
      <c r="B8" s="4" t="s">
        <v>35</v>
      </c>
      <c r="C8" s="5" t="s">
        <v>16</v>
      </c>
      <c r="D8" s="6" t="s">
        <v>28</v>
      </c>
      <c r="E8" s="10" t="s">
        <v>24</v>
      </c>
      <c r="F8" s="5" t="s">
        <v>25</v>
      </c>
      <c r="G8" s="5" t="s">
        <v>20</v>
      </c>
      <c r="H8" s="5">
        <v>4</v>
      </c>
      <c r="I8" s="5">
        <v>9</v>
      </c>
      <c r="J8" s="7">
        <v>50000000</v>
      </c>
      <c r="K8" s="7">
        <v>2910571</v>
      </c>
      <c r="L8" s="7">
        <v>37561085</v>
      </c>
      <c r="M8" s="7">
        <v>19598007</v>
      </c>
      <c r="N8" s="25">
        <f t="shared" si="0"/>
        <v>0.91657677232179779</v>
      </c>
      <c r="O8" s="25">
        <f t="shared" si="1"/>
        <v>11.905057117658357</v>
      </c>
      <c r="P8" s="8"/>
      <c r="Q8" s="12" t="s">
        <v>28</v>
      </c>
      <c r="R8" s="7">
        <f t="shared" si="2"/>
        <v>187304900</v>
      </c>
    </row>
    <row r="9" spans="2:19" x14ac:dyDescent="0.3">
      <c r="B9" s="4" t="s">
        <v>36</v>
      </c>
      <c r="C9" s="5" t="s">
        <v>16</v>
      </c>
      <c r="D9" s="6" t="s">
        <v>23</v>
      </c>
      <c r="E9" s="10" t="s">
        <v>24</v>
      </c>
      <c r="F9" s="5" t="s">
        <v>33</v>
      </c>
      <c r="G9" s="5" t="s">
        <v>20</v>
      </c>
      <c r="H9" s="5">
        <v>9</v>
      </c>
      <c r="I9" s="5">
        <v>7</v>
      </c>
      <c r="J9" s="7">
        <v>90000000</v>
      </c>
      <c r="K9" s="7">
        <v>50075523</v>
      </c>
      <c r="L9" s="7">
        <v>59142617</v>
      </c>
      <c r="M9" s="7">
        <v>95314026</v>
      </c>
      <c r="N9" s="25">
        <f t="shared" si="0"/>
        <v>-0.37949723160366766</v>
      </c>
      <c r="O9" s="25">
        <f t="shared" si="1"/>
        <v>0.18106838344953483</v>
      </c>
      <c r="P9" s="8"/>
      <c r="Q9" s="12" t="s">
        <v>17</v>
      </c>
      <c r="R9" s="7">
        <f t="shared" si="2"/>
        <v>0</v>
      </c>
    </row>
    <row r="10" spans="2:19" x14ac:dyDescent="0.3">
      <c r="B10" s="4" t="s">
        <v>37</v>
      </c>
      <c r="C10" s="5" t="s">
        <v>16</v>
      </c>
      <c r="D10" s="6" t="s">
        <v>23</v>
      </c>
      <c r="E10" s="5" t="s">
        <v>29</v>
      </c>
      <c r="F10" s="11" t="s">
        <v>30</v>
      </c>
      <c r="G10" s="5" t="s">
        <v>20</v>
      </c>
      <c r="H10" s="5">
        <v>5</v>
      </c>
      <c r="I10" s="5">
        <v>9</v>
      </c>
      <c r="J10" s="13">
        <v>0</v>
      </c>
      <c r="K10" s="7">
        <v>0</v>
      </c>
      <c r="L10" s="7">
        <v>0</v>
      </c>
      <c r="M10" s="7">
        <v>67714973</v>
      </c>
      <c r="N10" s="25">
        <f t="shared" si="0"/>
        <v>-1</v>
      </c>
      <c r="O10" s="25" t="e">
        <f t="shared" si="1"/>
        <v>#DIV/0!</v>
      </c>
      <c r="P10" s="14"/>
      <c r="Q10" s="14"/>
      <c r="R10" s="14"/>
    </row>
    <row r="11" spans="2:19" ht="33" customHeight="1" x14ac:dyDescent="0.3">
      <c r="B11" s="4" t="s">
        <v>38</v>
      </c>
      <c r="C11" s="5" t="s">
        <v>16</v>
      </c>
      <c r="D11" s="6" t="s">
        <v>23</v>
      </c>
      <c r="E11" s="10" t="s">
        <v>24</v>
      </c>
      <c r="F11" s="5" t="s">
        <v>25</v>
      </c>
      <c r="G11" s="5" t="s">
        <v>26</v>
      </c>
      <c r="H11" s="5">
        <v>8</v>
      </c>
      <c r="I11" s="5">
        <v>10</v>
      </c>
      <c r="J11" s="13">
        <v>1000000</v>
      </c>
      <c r="K11" s="7">
        <v>5305190</v>
      </c>
      <c r="L11" s="7">
        <v>53291805</v>
      </c>
      <c r="M11" s="7">
        <v>84809282</v>
      </c>
      <c r="N11" s="25">
        <f t="shared" si="0"/>
        <v>-0.37162768339437185</v>
      </c>
      <c r="O11" s="25">
        <f t="shared" si="1"/>
        <v>9.0452208120727065</v>
      </c>
      <c r="P11" s="14"/>
      <c r="Q11" s="28" t="s">
        <v>39</v>
      </c>
      <c r="R11" s="28"/>
    </row>
    <row r="12" spans="2:19" ht="28.5" customHeight="1" x14ac:dyDescent="0.3">
      <c r="B12" s="4" t="s">
        <v>40</v>
      </c>
      <c r="C12" s="15" t="s">
        <v>16</v>
      </c>
      <c r="D12" s="16" t="s">
        <v>34</v>
      </c>
      <c r="E12" s="15" t="s">
        <v>29</v>
      </c>
      <c r="F12" s="17" t="s">
        <v>30</v>
      </c>
      <c r="G12" s="15" t="s">
        <v>26</v>
      </c>
      <c r="H12" s="5">
        <v>8</v>
      </c>
      <c r="I12" s="5">
        <v>3</v>
      </c>
      <c r="J12" s="7">
        <v>0</v>
      </c>
      <c r="K12" s="7">
        <v>0</v>
      </c>
      <c r="L12" s="7">
        <v>50085574</v>
      </c>
      <c r="M12" s="7">
        <v>42495353</v>
      </c>
      <c r="N12" s="25">
        <f t="shared" si="0"/>
        <v>0.17861296504584867</v>
      </c>
      <c r="O12" s="25" t="e">
        <f t="shared" si="1"/>
        <v>#DIV/0!</v>
      </c>
      <c r="P12" s="8"/>
      <c r="Q12" s="9" t="s">
        <v>2</v>
      </c>
      <c r="R12" s="9" t="s">
        <v>21</v>
      </c>
    </row>
    <row r="13" spans="2:19" x14ac:dyDescent="0.3">
      <c r="B13" s="4" t="s">
        <v>41</v>
      </c>
      <c r="C13" s="5" t="s">
        <v>16</v>
      </c>
      <c r="D13" s="6" t="s">
        <v>31</v>
      </c>
      <c r="E13" s="10" t="s">
        <v>24</v>
      </c>
      <c r="F13" s="5" t="s">
        <v>33</v>
      </c>
      <c r="G13" s="5" t="s">
        <v>20</v>
      </c>
      <c r="H13" s="5">
        <v>5</v>
      </c>
      <c r="I13" s="5">
        <v>9</v>
      </c>
      <c r="J13" s="7">
        <v>10000000</v>
      </c>
      <c r="K13" s="7">
        <v>38941670</v>
      </c>
      <c r="L13" s="7">
        <v>67846781</v>
      </c>
      <c r="M13" s="7">
        <v>87726693</v>
      </c>
      <c r="N13" s="25">
        <f t="shared" si="0"/>
        <v>-0.22661189337206636</v>
      </c>
      <c r="O13" s="25">
        <f t="shared" si="1"/>
        <v>0.74226685707110152</v>
      </c>
      <c r="P13" s="8"/>
      <c r="Q13" s="5" t="s">
        <v>23</v>
      </c>
      <c r="R13" s="7">
        <f>+SUMIF($D$4:$D$103,Q13,$J$4:$J$103)</f>
        <v>1069000000</v>
      </c>
      <c r="S13" s="27">
        <f>+R5-R13</f>
        <v>933341114</v>
      </c>
    </row>
    <row r="14" spans="2:19" x14ac:dyDescent="0.3">
      <c r="B14" s="4" t="s">
        <v>42</v>
      </c>
      <c r="C14" s="11" t="s">
        <v>43</v>
      </c>
      <c r="D14" s="6" t="s">
        <v>23</v>
      </c>
      <c r="E14" s="10" t="s">
        <v>24</v>
      </c>
      <c r="F14" s="5" t="s">
        <v>33</v>
      </c>
      <c r="G14" s="5" t="s">
        <v>20</v>
      </c>
      <c r="H14" s="5">
        <v>4</v>
      </c>
      <c r="I14" s="5">
        <v>5</v>
      </c>
      <c r="J14" s="13">
        <v>1000000</v>
      </c>
      <c r="K14" s="7">
        <v>28926771</v>
      </c>
      <c r="L14" s="7">
        <v>56939610</v>
      </c>
      <c r="M14" s="7">
        <v>92726884</v>
      </c>
      <c r="N14" s="25">
        <f t="shared" si="0"/>
        <v>-0.38594280812887016</v>
      </c>
      <c r="O14" s="25">
        <f t="shared" si="1"/>
        <v>0.96840532252977696</v>
      </c>
      <c r="P14" s="8"/>
      <c r="Q14" s="5" t="s">
        <v>31</v>
      </c>
      <c r="R14" s="7">
        <f t="shared" ref="R14:R17" si="3">+SUMIF($D$4:$D$103,Q14,$J$4:$J$103)</f>
        <v>237000000</v>
      </c>
      <c r="S14" s="18">
        <f>+R6-R14</f>
        <v>298791961</v>
      </c>
    </row>
    <row r="15" spans="2:19" x14ac:dyDescent="0.3">
      <c r="B15" s="4" t="s">
        <v>44</v>
      </c>
      <c r="C15" s="5" t="s">
        <v>16</v>
      </c>
      <c r="D15" s="6" t="s">
        <v>23</v>
      </c>
      <c r="E15" s="10" t="s">
        <v>24</v>
      </c>
      <c r="F15" s="5" t="s">
        <v>33</v>
      </c>
      <c r="G15" s="5" t="s">
        <v>20</v>
      </c>
      <c r="H15" s="5">
        <v>3</v>
      </c>
      <c r="I15" s="5">
        <v>8</v>
      </c>
      <c r="J15" s="13">
        <v>1000000</v>
      </c>
      <c r="K15" s="7">
        <v>34252074</v>
      </c>
      <c r="L15" s="7">
        <v>0</v>
      </c>
      <c r="M15" s="7">
        <v>22994819</v>
      </c>
      <c r="N15" s="25">
        <f t="shared" si="0"/>
        <v>-1</v>
      </c>
      <c r="O15" s="25">
        <f t="shared" si="1"/>
        <v>-1</v>
      </c>
      <c r="P15" s="8"/>
      <c r="Q15" s="5" t="s">
        <v>34</v>
      </c>
      <c r="R15" s="7">
        <f t="shared" si="3"/>
        <v>50000000</v>
      </c>
      <c r="S15" s="18">
        <f>+R7-R15</f>
        <v>203232607</v>
      </c>
    </row>
    <row r="16" spans="2:19" x14ac:dyDescent="0.3">
      <c r="B16" s="4" t="s">
        <v>45</v>
      </c>
      <c r="C16" s="5" t="s">
        <v>16</v>
      </c>
      <c r="D16" s="6" t="s">
        <v>28</v>
      </c>
      <c r="E16" s="5" t="s">
        <v>29</v>
      </c>
      <c r="F16" s="11" t="s">
        <v>46</v>
      </c>
      <c r="G16" s="5" t="s">
        <v>20</v>
      </c>
      <c r="H16" s="5">
        <v>7</v>
      </c>
      <c r="I16" s="5">
        <v>9</v>
      </c>
      <c r="J16" s="7">
        <v>0</v>
      </c>
      <c r="K16" s="7">
        <v>0</v>
      </c>
      <c r="L16" s="7">
        <v>45347826</v>
      </c>
      <c r="M16" s="7">
        <v>14301768</v>
      </c>
      <c r="N16" s="25">
        <f t="shared" si="0"/>
        <v>2.1707846190764668</v>
      </c>
      <c r="O16" s="25" t="e">
        <f t="shared" si="1"/>
        <v>#DIV/0!</v>
      </c>
      <c r="P16" s="14"/>
      <c r="Q16" s="12" t="s">
        <v>28</v>
      </c>
      <c r="R16" s="7">
        <f t="shared" si="3"/>
        <v>211000000</v>
      </c>
      <c r="S16" s="18">
        <f>+R8-R16</f>
        <v>-23695100</v>
      </c>
    </row>
    <row r="17" spans="2:19" x14ac:dyDescent="0.3">
      <c r="B17" s="4" t="s">
        <v>47</v>
      </c>
      <c r="C17" s="5" t="s">
        <v>16</v>
      </c>
      <c r="D17" s="6" t="s">
        <v>23</v>
      </c>
      <c r="E17" s="5" t="s">
        <v>29</v>
      </c>
      <c r="F17" s="11" t="s">
        <v>46</v>
      </c>
      <c r="G17" s="5" t="s">
        <v>26</v>
      </c>
      <c r="H17" s="5">
        <v>4</v>
      </c>
      <c r="I17" s="5">
        <v>8</v>
      </c>
      <c r="J17" s="7">
        <v>0</v>
      </c>
      <c r="K17" s="7">
        <v>0</v>
      </c>
      <c r="L17" s="7">
        <v>71453938</v>
      </c>
      <c r="M17" s="7">
        <v>38593802</v>
      </c>
      <c r="N17" s="25">
        <f t="shared" si="0"/>
        <v>0.85143557506980005</v>
      </c>
      <c r="O17" s="25" t="e">
        <f t="shared" si="1"/>
        <v>#DIV/0!</v>
      </c>
      <c r="P17" s="8"/>
      <c r="Q17" s="12" t="s">
        <v>17</v>
      </c>
      <c r="R17" s="7">
        <f t="shared" si="3"/>
        <v>0</v>
      </c>
    </row>
    <row r="18" spans="2:19" x14ac:dyDescent="0.3">
      <c r="B18" s="4" t="s">
        <v>48</v>
      </c>
      <c r="C18" s="5" t="s">
        <v>16</v>
      </c>
      <c r="D18" s="6" t="s">
        <v>31</v>
      </c>
      <c r="E18" s="10" t="s">
        <v>24</v>
      </c>
      <c r="F18" s="5" t="s">
        <v>25</v>
      </c>
      <c r="G18" s="5" t="s">
        <v>20</v>
      </c>
      <c r="H18" s="5">
        <v>9</v>
      </c>
      <c r="I18" s="5">
        <v>10</v>
      </c>
      <c r="J18" s="7">
        <v>20000000</v>
      </c>
      <c r="K18" s="7">
        <v>32346156</v>
      </c>
      <c r="L18" s="7">
        <v>22346275</v>
      </c>
      <c r="M18" s="7">
        <v>73743047</v>
      </c>
      <c r="N18" s="25">
        <f t="shared" si="0"/>
        <v>-0.69697109206783925</v>
      </c>
      <c r="O18" s="25">
        <f t="shared" si="1"/>
        <v>-0.3091520674048564</v>
      </c>
      <c r="P18" s="8"/>
      <c r="Q18" s="14"/>
      <c r="R18" s="14"/>
    </row>
    <row r="19" spans="2:19" x14ac:dyDescent="0.3">
      <c r="B19" s="4" t="s">
        <v>49</v>
      </c>
      <c r="C19" s="5" t="s">
        <v>16</v>
      </c>
      <c r="D19" s="6" t="s">
        <v>17</v>
      </c>
      <c r="E19" s="5" t="s">
        <v>18</v>
      </c>
      <c r="F19" s="5" t="s">
        <v>19</v>
      </c>
      <c r="G19" s="5" t="s">
        <v>20</v>
      </c>
      <c r="H19" s="5">
        <v>4</v>
      </c>
      <c r="I19" s="5">
        <v>6</v>
      </c>
      <c r="J19" s="7">
        <v>0</v>
      </c>
      <c r="K19" s="7">
        <v>0</v>
      </c>
      <c r="L19" s="7">
        <v>96357193</v>
      </c>
      <c r="M19" s="7">
        <v>67901582</v>
      </c>
      <c r="N19" s="25">
        <f t="shared" si="0"/>
        <v>0.41907139954412254</v>
      </c>
      <c r="O19" s="25" t="e">
        <f t="shared" si="1"/>
        <v>#DIV/0!</v>
      </c>
      <c r="P19" s="14"/>
      <c r="Q19" s="14"/>
      <c r="R19" s="14"/>
    </row>
    <row r="20" spans="2:19" ht="29.25" customHeight="1" x14ac:dyDescent="0.3">
      <c r="B20" s="4" t="s">
        <v>50</v>
      </c>
      <c r="C20" s="5" t="s">
        <v>16</v>
      </c>
      <c r="D20" s="6" t="s">
        <v>23</v>
      </c>
      <c r="E20" s="5" t="s">
        <v>24</v>
      </c>
      <c r="F20" s="5" t="s">
        <v>25</v>
      </c>
      <c r="G20" s="5" t="s">
        <v>20</v>
      </c>
      <c r="H20" s="5">
        <v>5</v>
      </c>
      <c r="I20" s="5">
        <v>7</v>
      </c>
      <c r="J20" s="7">
        <v>100000000</v>
      </c>
      <c r="K20" s="7">
        <v>72903049</v>
      </c>
      <c r="L20" s="7">
        <v>67375493</v>
      </c>
      <c r="M20" s="7">
        <v>4753995</v>
      </c>
      <c r="N20" s="25">
        <f t="shared" si="0"/>
        <v>13.172394586027121</v>
      </c>
      <c r="O20" s="25">
        <f t="shared" si="1"/>
        <v>-7.582064228891168E-2</v>
      </c>
      <c r="P20" s="8"/>
      <c r="Q20" s="28" t="s">
        <v>51</v>
      </c>
      <c r="R20" s="28"/>
    </row>
    <row r="21" spans="2:19" x14ac:dyDescent="0.3">
      <c r="B21" s="4" t="s">
        <v>52</v>
      </c>
      <c r="C21" s="5" t="s">
        <v>16</v>
      </c>
      <c r="D21" s="6" t="s">
        <v>17</v>
      </c>
      <c r="E21" s="5" t="s">
        <v>18</v>
      </c>
      <c r="F21" s="5" t="s">
        <v>19</v>
      </c>
      <c r="G21" s="5" t="s">
        <v>20</v>
      </c>
      <c r="H21" s="5">
        <v>6</v>
      </c>
      <c r="I21" s="5">
        <v>7</v>
      </c>
      <c r="J21" s="7">
        <v>0</v>
      </c>
      <c r="K21" s="7">
        <v>0</v>
      </c>
      <c r="L21" s="7">
        <v>80671052</v>
      </c>
      <c r="M21" s="7">
        <v>58339670</v>
      </c>
      <c r="N21" s="25">
        <f t="shared" si="0"/>
        <v>0.38278211035475518</v>
      </c>
      <c r="O21" s="25" t="e">
        <f t="shared" si="1"/>
        <v>#DIV/0!</v>
      </c>
      <c r="P21" s="14"/>
      <c r="Q21" s="9" t="s">
        <v>2</v>
      </c>
      <c r="R21" s="9" t="s">
        <v>21</v>
      </c>
    </row>
    <row r="22" spans="2:19" ht="15" customHeight="1" x14ac:dyDescent="0.3">
      <c r="B22" s="4" t="s">
        <v>53</v>
      </c>
      <c r="C22" s="12" t="s">
        <v>54</v>
      </c>
      <c r="D22" s="6" t="s">
        <v>31</v>
      </c>
      <c r="E22" s="5" t="s">
        <v>29</v>
      </c>
      <c r="F22" s="11" t="s">
        <v>46</v>
      </c>
      <c r="G22" s="5" t="s">
        <v>26</v>
      </c>
      <c r="H22" s="5">
        <v>9</v>
      </c>
      <c r="I22" s="5">
        <v>8</v>
      </c>
      <c r="J22" s="7">
        <v>0</v>
      </c>
      <c r="K22" s="7">
        <v>0</v>
      </c>
      <c r="L22" s="7">
        <v>0</v>
      </c>
      <c r="M22" s="7">
        <v>44898366</v>
      </c>
      <c r="N22" s="25">
        <f t="shared" si="0"/>
        <v>-1</v>
      </c>
      <c r="O22" s="25" t="e">
        <f t="shared" si="1"/>
        <v>#DIV/0!</v>
      </c>
      <c r="P22" s="14"/>
      <c r="Q22" s="5" t="s">
        <v>23</v>
      </c>
      <c r="R22" s="31">
        <f>SUMIF($D$4:$D$103,Q22,$K$4:$K$103)-SUMIF($D$4:$D$103,Q22,$J$4:$J$103)</f>
        <v>933341114</v>
      </c>
    </row>
    <row r="23" spans="2:19" x14ac:dyDescent="0.3">
      <c r="B23" s="4" t="s">
        <v>55</v>
      </c>
      <c r="C23" s="5" t="s">
        <v>16</v>
      </c>
      <c r="D23" s="6" t="s">
        <v>23</v>
      </c>
      <c r="E23" s="10" t="s">
        <v>24</v>
      </c>
      <c r="F23" s="5" t="s">
        <v>33</v>
      </c>
      <c r="G23" s="5" t="s">
        <v>20</v>
      </c>
      <c r="H23" s="5">
        <v>5</v>
      </c>
      <c r="I23" s="5">
        <v>6</v>
      </c>
      <c r="J23" s="13">
        <v>1000000</v>
      </c>
      <c r="K23" s="7">
        <v>96696256</v>
      </c>
      <c r="L23" s="7">
        <v>62106884</v>
      </c>
      <c r="M23" s="7">
        <v>85228190</v>
      </c>
      <c r="N23" s="25">
        <f t="shared" si="0"/>
        <v>-0.27128707062768787</v>
      </c>
      <c r="O23" s="25">
        <f t="shared" si="1"/>
        <v>-0.35771159536931812</v>
      </c>
      <c r="P23" s="8"/>
      <c r="Q23" s="5" t="s">
        <v>31</v>
      </c>
      <c r="R23" s="31">
        <f t="shared" ref="R23:R26" si="4">SUMIF($D$4:$D$103,Q23,$K$4:$K$103)-SUMIF($D$4:$D$103,Q23,$J$4:$J$103)</f>
        <v>298791961</v>
      </c>
    </row>
    <row r="24" spans="2:19" x14ac:dyDescent="0.3">
      <c r="B24" s="4" t="s">
        <v>56</v>
      </c>
      <c r="C24" s="5" t="s">
        <v>16</v>
      </c>
      <c r="D24" s="6" t="s">
        <v>23</v>
      </c>
      <c r="E24" s="10" t="s">
        <v>24</v>
      </c>
      <c r="F24" s="5" t="s">
        <v>33</v>
      </c>
      <c r="G24" s="5" t="s">
        <v>20</v>
      </c>
      <c r="H24" s="5">
        <v>6</v>
      </c>
      <c r="I24" s="5">
        <v>7</v>
      </c>
      <c r="J24" s="7">
        <v>10000000</v>
      </c>
      <c r="K24" s="7">
        <v>51531809</v>
      </c>
      <c r="L24" s="7">
        <v>99819688</v>
      </c>
      <c r="M24" s="7">
        <v>24233431</v>
      </c>
      <c r="N24" s="25">
        <f t="shared" si="0"/>
        <v>3.119090194038145</v>
      </c>
      <c r="O24" s="25">
        <f t="shared" si="1"/>
        <v>0.93704994909066752</v>
      </c>
      <c r="P24" s="8"/>
      <c r="Q24" s="5" t="s">
        <v>34</v>
      </c>
      <c r="R24" s="31">
        <f t="shared" si="4"/>
        <v>203232607</v>
      </c>
    </row>
    <row r="25" spans="2:19" x14ac:dyDescent="0.3">
      <c r="B25" s="4" t="s">
        <v>57</v>
      </c>
      <c r="C25" s="5" t="s">
        <v>16</v>
      </c>
      <c r="D25" s="6" t="s">
        <v>34</v>
      </c>
      <c r="E25" s="5" t="s">
        <v>24</v>
      </c>
      <c r="F25" s="11" t="s">
        <v>25</v>
      </c>
      <c r="G25" s="5" t="s">
        <v>26</v>
      </c>
      <c r="H25" s="5">
        <v>6</v>
      </c>
      <c r="I25" s="5">
        <v>10</v>
      </c>
      <c r="J25" s="7">
        <v>0</v>
      </c>
      <c r="K25" s="7">
        <v>0</v>
      </c>
      <c r="L25" s="7">
        <v>34214902</v>
      </c>
      <c r="M25" s="7">
        <v>24896611</v>
      </c>
      <c r="N25" s="25">
        <f t="shared" si="0"/>
        <v>0.37427949530962268</v>
      </c>
      <c r="O25" s="25" t="e">
        <f t="shared" si="1"/>
        <v>#DIV/0!</v>
      </c>
      <c r="P25" s="8"/>
      <c r="Q25" s="12" t="s">
        <v>28</v>
      </c>
      <c r="R25" s="31">
        <f t="shared" si="4"/>
        <v>-23695100</v>
      </c>
    </row>
    <row r="26" spans="2:19" x14ac:dyDescent="0.3">
      <c r="B26" s="4" t="s">
        <v>58</v>
      </c>
      <c r="C26" s="11" t="s">
        <v>59</v>
      </c>
      <c r="D26" s="6" t="s">
        <v>31</v>
      </c>
      <c r="E26" s="5" t="s">
        <v>29</v>
      </c>
      <c r="F26" s="11" t="s">
        <v>30</v>
      </c>
      <c r="G26" s="5" t="s">
        <v>20</v>
      </c>
      <c r="H26" s="5">
        <v>8</v>
      </c>
      <c r="I26" s="5">
        <v>5</v>
      </c>
      <c r="J26" s="13">
        <v>0</v>
      </c>
      <c r="K26" s="7">
        <v>0</v>
      </c>
      <c r="L26" s="7">
        <v>7121108</v>
      </c>
      <c r="M26" s="7">
        <v>6991703</v>
      </c>
      <c r="N26" s="25">
        <f t="shared" si="0"/>
        <v>1.85083662735674E-2</v>
      </c>
      <c r="O26" s="25" t="e">
        <f t="shared" si="1"/>
        <v>#DIV/0!</v>
      </c>
      <c r="P26" s="8"/>
      <c r="Q26" s="12" t="s">
        <v>17</v>
      </c>
      <c r="R26" s="31">
        <f t="shared" si="4"/>
        <v>0</v>
      </c>
    </row>
    <row r="27" spans="2:19" ht="15" customHeight="1" x14ac:dyDescent="0.3">
      <c r="B27" s="4" t="s">
        <v>60</v>
      </c>
      <c r="C27" s="5" t="s">
        <v>16</v>
      </c>
      <c r="D27" s="6" t="s">
        <v>34</v>
      </c>
      <c r="E27" s="10" t="s">
        <v>24</v>
      </c>
      <c r="F27" s="5" t="s">
        <v>25</v>
      </c>
      <c r="G27" s="5" t="s">
        <v>20</v>
      </c>
      <c r="H27" s="5">
        <v>7</v>
      </c>
      <c r="I27" s="5">
        <v>10</v>
      </c>
      <c r="J27" s="7">
        <v>20000000</v>
      </c>
      <c r="K27" s="7">
        <v>93037614</v>
      </c>
      <c r="L27" s="7">
        <v>48185946</v>
      </c>
      <c r="M27" s="7">
        <v>75039300</v>
      </c>
      <c r="N27" s="25">
        <f t="shared" si="0"/>
        <v>-0.35785720282571931</v>
      </c>
      <c r="O27" s="25">
        <f t="shared" si="1"/>
        <v>-0.48208102155328275</v>
      </c>
      <c r="P27" s="8"/>
      <c r="Q27" s="14"/>
      <c r="R27" s="14"/>
    </row>
    <row r="28" spans="2:19" ht="34.5" customHeight="1" x14ac:dyDescent="0.3">
      <c r="B28" s="4" t="s">
        <v>61</v>
      </c>
      <c r="C28" s="5" t="s">
        <v>16</v>
      </c>
      <c r="D28" s="6" t="s">
        <v>23</v>
      </c>
      <c r="E28" s="10" t="s">
        <v>24</v>
      </c>
      <c r="F28" s="5" t="s">
        <v>25</v>
      </c>
      <c r="G28" s="5" t="s">
        <v>20</v>
      </c>
      <c r="H28" s="5">
        <v>9</v>
      </c>
      <c r="I28" s="5">
        <v>10</v>
      </c>
      <c r="J28" s="7">
        <v>90000000</v>
      </c>
      <c r="K28" s="7">
        <v>62088180</v>
      </c>
      <c r="L28" s="7">
        <v>18047519</v>
      </c>
      <c r="M28" s="7">
        <v>3738158</v>
      </c>
      <c r="N28" s="25">
        <f t="shared" si="0"/>
        <v>3.8279176535609247</v>
      </c>
      <c r="O28" s="25">
        <f t="shared" si="1"/>
        <v>-0.70932439958781202</v>
      </c>
      <c r="P28" s="8"/>
      <c r="Q28" s="28" t="s">
        <v>62</v>
      </c>
      <c r="R28" s="28"/>
      <c r="S28" s="19" t="s">
        <v>63</v>
      </c>
    </row>
    <row r="29" spans="2:19" x14ac:dyDescent="0.3">
      <c r="B29" s="4" t="s">
        <v>64</v>
      </c>
      <c r="C29" s="5" t="s">
        <v>16</v>
      </c>
      <c r="D29" s="6" t="s">
        <v>31</v>
      </c>
      <c r="E29" s="10" t="s">
        <v>24</v>
      </c>
      <c r="F29" s="5" t="s">
        <v>25</v>
      </c>
      <c r="G29" s="5" t="s">
        <v>20</v>
      </c>
      <c r="H29" s="5">
        <v>3</v>
      </c>
      <c r="I29" s="5">
        <v>9</v>
      </c>
      <c r="J29" s="13">
        <v>1000000</v>
      </c>
      <c r="K29" s="7">
        <v>1160848</v>
      </c>
      <c r="L29" s="7">
        <v>32268145</v>
      </c>
      <c r="M29" s="7">
        <v>13339687</v>
      </c>
      <c r="N29" s="25">
        <f t="shared" si="0"/>
        <v>1.4189581809528216</v>
      </c>
      <c r="O29" s="25">
        <f t="shared" si="1"/>
        <v>26.797045780326105</v>
      </c>
      <c r="P29" s="8"/>
      <c r="Q29" s="9" t="s">
        <v>2</v>
      </c>
      <c r="R29" s="9" t="s">
        <v>21</v>
      </c>
    </row>
    <row r="30" spans="2:19" x14ac:dyDescent="0.3">
      <c r="B30" s="4" t="s">
        <v>65</v>
      </c>
      <c r="C30" s="5" t="s">
        <v>16</v>
      </c>
      <c r="D30" s="6" t="s">
        <v>23</v>
      </c>
      <c r="E30" s="5" t="s">
        <v>29</v>
      </c>
      <c r="F30" s="11" t="s">
        <v>30</v>
      </c>
      <c r="G30" s="5" t="s">
        <v>20</v>
      </c>
      <c r="H30" s="5">
        <v>6</v>
      </c>
      <c r="I30" s="5">
        <v>2</v>
      </c>
      <c r="J30" s="13">
        <v>0</v>
      </c>
      <c r="K30" s="7">
        <v>0</v>
      </c>
      <c r="L30" s="7">
        <v>21224611</v>
      </c>
      <c r="M30" s="7">
        <v>62562457</v>
      </c>
      <c r="N30" s="25">
        <f t="shared" si="0"/>
        <v>-0.66074524534738144</v>
      </c>
      <c r="O30" s="25" t="e">
        <f t="shared" si="1"/>
        <v>#DIV/0!</v>
      </c>
      <c r="P30" s="8"/>
      <c r="Q30" s="20" t="s">
        <v>23</v>
      </c>
      <c r="R30" s="21">
        <f>SUMIF($D$4:$D$103,Q30,$M$4:$M$103)-SUMIF($D$4:$D$103,Q30,$L$4:$L$103)</f>
        <v>497331542</v>
      </c>
    </row>
    <row r="31" spans="2:19" x14ac:dyDescent="0.3">
      <c r="B31" s="4" t="s">
        <v>66</v>
      </c>
      <c r="C31" s="5" t="s">
        <v>16</v>
      </c>
      <c r="D31" s="6" t="s">
        <v>31</v>
      </c>
      <c r="E31" s="5" t="s">
        <v>29</v>
      </c>
      <c r="F31" s="11" t="s">
        <v>30</v>
      </c>
      <c r="G31" s="5" t="s">
        <v>20</v>
      </c>
      <c r="H31" s="5">
        <v>9</v>
      </c>
      <c r="I31" s="5">
        <v>9</v>
      </c>
      <c r="J31" s="7">
        <v>0</v>
      </c>
      <c r="K31" s="7">
        <v>0</v>
      </c>
      <c r="L31" s="7">
        <v>85434615</v>
      </c>
      <c r="M31" s="7">
        <v>79508333</v>
      </c>
      <c r="N31" s="25">
        <f t="shared" si="0"/>
        <v>7.4536614923117556E-2</v>
      </c>
      <c r="O31" s="25" t="e">
        <f t="shared" si="1"/>
        <v>#DIV/0!</v>
      </c>
      <c r="P31" s="8"/>
      <c r="Q31" s="20" t="s">
        <v>31</v>
      </c>
      <c r="R31" s="21">
        <f t="shared" ref="R31:R34" si="5">SUMIF($D$4:$D$103,Q31,$M$4:$M$103)-SUMIF($D$4:$D$103,Q31,$L$4:$L$103)</f>
        <v>-1143341</v>
      </c>
    </row>
    <row r="32" spans="2:19" x14ac:dyDescent="0.3">
      <c r="B32" s="4" t="s">
        <v>67</v>
      </c>
      <c r="C32" s="5" t="s">
        <v>16</v>
      </c>
      <c r="D32" s="6" t="s">
        <v>23</v>
      </c>
      <c r="E32" s="10" t="s">
        <v>24</v>
      </c>
      <c r="F32" s="5" t="s">
        <v>33</v>
      </c>
      <c r="G32" s="5" t="s">
        <v>20</v>
      </c>
      <c r="H32" s="5">
        <v>8</v>
      </c>
      <c r="I32" s="5">
        <v>7</v>
      </c>
      <c r="J32" s="7">
        <v>90000000</v>
      </c>
      <c r="K32" s="7">
        <v>23888885</v>
      </c>
      <c r="L32" s="7">
        <v>68725539</v>
      </c>
      <c r="M32" s="7">
        <v>78613526</v>
      </c>
      <c r="N32" s="25">
        <f t="shared" si="0"/>
        <v>-0.12577971633024068</v>
      </c>
      <c r="O32" s="25">
        <f t="shared" si="1"/>
        <v>1.8768834962368481</v>
      </c>
      <c r="P32" s="8"/>
      <c r="Q32" s="20" t="s">
        <v>34</v>
      </c>
      <c r="R32" s="21">
        <f t="shared" si="5"/>
        <v>-129879240</v>
      </c>
    </row>
    <row r="33" spans="2:18" x14ac:dyDescent="0.3">
      <c r="B33" s="4" t="s">
        <v>68</v>
      </c>
      <c r="C33" s="15" t="s">
        <v>16</v>
      </c>
      <c r="D33" s="16" t="s">
        <v>31</v>
      </c>
      <c r="E33" s="22" t="s">
        <v>24</v>
      </c>
      <c r="F33" s="15" t="s">
        <v>25</v>
      </c>
      <c r="G33" s="15" t="s">
        <v>26</v>
      </c>
      <c r="H33" s="5">
        <v>8</v>
      </c>
      <c r="I33" s="15">
        <v>8</v>
      </c>
      <c r="J33" s="7">
        <v>10000000</v>
      </c>
      <c r="K33" s="7">
        <v>23464528</v>
      </c>
      <c r="L33" s="7">
        <v>904543</v>
      </c>
      <c r="M33" s="7">
        <v>0</v>
      </c>
      <c r="N33" s="25" t="e">
        <f t="shared" si="0"/>
        <v>#DIV/0!</v>
      </c>
      <c r="O33" s="25">
        <f t="shared" si="1"/>
        <v>-0.96145062027243844</v>
      </c>
      <c r="P33" s="14"/>
      <c r="Q33" s="23" t="s">
        <v>28</v>
      </c>
      <c r="R33" s="21">
        <f t="shared" si="5"/>
        <v>-20785398</v>
      </c>
    </row>
    <row r="34" spans="2:18" x14ac:dyDescent="0.3">
      <c r="B34" s="4" t="s">
        <v>69</v>
      </c>
      <c r="C34" s="5" t="s">
        <v>16</v>
      </c>
      <c r="D34" s="6" t="s">
        <v>34</v>
      </c>
      <c r="E34" s="5" t="s">
        <v>29</v>
      </c>
      <c r="F34" s="11" t="s">
        <v>30</v>
      </c>
      <c r="G34" s="5" t="s">
        <v>20</v>
      </c>
      <c r="H34" s="5">
        <v>6</v>
      </c>
      <c r="I34" s="5">
        <v>8</v>
      </c>
      <c r="J34" s="7">
        <v>0</v>
      </c>
      <c r="K34" s="7">
        <v>0</v>
      </c>
      <c r="L34" s="7">
        <v>66204884</v>
      </c>
      <c r="M34" s="7">
        <v>27801447</v>
      </c>
      <c r="N34" s="25">
        <f t="shared" si="0"/>
        <v>1.3813466975298083</v>
      </c>
      <c r="O34" s="25" t="e">
        <f t="shared" si="1"/>
        <v>#DIV/0!</v>
      </c>
      <c r="P34" s="8"/>
      <c r="Q34" s="23" t="s">
        <v>17</v>
      </c>
      <c r="R34" s="21">
        <f t="shared" si="5"/>
        <v>-256825755</v>
      </c>
    </row>
    <row r="35" spans="2:18" x14ac:dyDescent="0.3">
      <c r="B35" s="4" t="s">
        <v>70</v>
      </c>
      <c r="C35" s="12" t="s">
        <v>54</v>
      </c>
      <c r="D35" s="6" t="s">
        <v>31</v>
      </c>
      <c r="E35" s="5" t="s">
        <v>29</v>
      </c>
      <c r="F35" s="11" t="s">
        <v>46</v>
      </c>
      <c r="G35" s="5" t="s">
        <v>26</v>
      </c>
      <c r="H35" s="5">
        <v>3</v>
      </c>
      <c r="I35" s="5">
        <v>5</v>
      </c>
      <c r="J35" s="7">
        <v>0</v>
      </c>
      <c r="K35" s="7">
        <v>0</v>
      </c>
      <c r="L35" s="7">
        <v>30987169</v>
      </c>
      <c r="M35" s="7">
        <v>7339680</v>
      </c>
      <c r="N35" s="25">
        <f t="shared" si="0"/>
        <v>3.2218692095568198</v>
      </c>
      <c r="O35" s="25" t="e">
        <f t="shared" si="1"/>
        <v>#DIV/0!</v>
      </c>
      <c r="P35" s="8"/>
    </row>
    <row r="36" spans="2:18" ht="26.25" customHeight="1" x14ac:dyDescent="0.3">
      <c r="B36" s="4" t="s">
        <v>71</v>
      </c>
      <c r="C36" s="5" t="s">
        <v>16</v>
      </c>
      <c r="D36" s="6" t="s">
        <v>23</v>
      </c>
      <c r="E36" s="10" t="s">
        <v>24</v>
      </c>
      <c r="F36" s="5" t="s">
        <v>25</v>
      </c>
      <c r="G36" s="5" t="s">
        <v>20</v>
      </c>
      <c r="H36" s="5">
        <v>6</v>
      </c>
      <c r="I36" s="5">
        <v>7</v>
      </c>
      <c r="J36" s="7">
        <v>10000000</v>
      </c>
      <c r="K36" s="7">
        <v>22390348</v>
      </c>
      <c r="L36" s="7">
        <v>24476166</v>
      </c>
      <c r="M36" s="7">
        <v>0</v>
      </c>
      <c r="N36" s="25" t="e">
        <f t="shared" si="0"/>
        <v>#DIV/0!</v>
      </c>
      <c r="O36" s="25">
        <f t="shared" si="1"/>
        <v>9.3157015692654707E-2</v>
      </c>
      <c r="P36" s="8"/>
      <c r="Q36" s="29" t="s">
        <v>72</v>
      </c>
      <c r="R36" s="30"/>
    </row>
    <row r="37" spans="2:18" ht="15" customHeight="1" x14ac:dyDescent="0.3">
      <c r="B37" s="4" t="s">
        <v>73</v>
      </c>
      <c r="C37" s="5" t="s">
        <v>16</v>
      </c>
      <c r="D37" s="6" t="s">
        <v>31</v>
      </c>
      <c r="E37" s="10" t="s">
        <v>24</v>
      </c>
      <c r="F37" s="5" t="s">
        <v>33</v>
      </c>
      <c r="G37" s="5" t="s">
        <v>20</v>
      </c>
      <c r="H37" s="5">
        <v>6</v>
      </c>
      <c r="I37" s="5">
        <v>10</v>
      </c>
      <c r="J37" s="7">
        <v>20000000</v>
      </c>
      <c r="K37" s="7">
        <v>31670482</v>
      </c>
      <c r="L37" s="7">
        <v>15619630</v>
      </c>
      <c r="M37" s="7">
        <v>59838390</v>
      </c>
      <c r="N37" s="25">
        <f t="shared" si="0"/>
        <v>-0.73896974835051543</v>
      </c>
      <c r="O37" s="25">
        <f t="shared" si="1"/>
        <v>-0.506807948170792</v>
      </c>
      <c r="P37" s="8"/>
      <c r="Q37" s="9" t="s">
        <v>2</v>
      </c>
      <c r="R37" s="9" t="s">
        <v>21</v>
      </c>
    </row>
    <row r="38" spans="2:18" x14ac:dyDescent="0.3">
      <c r="B38" s="4" t="s">
        <v>74</v>
      </c>
      <c r="C38" s="5" t="s">
        <v>16</v>
      </c>
      <c r="D38" s="6" t="s">
        <v>28</v>
      </c>
      <c r="E38" s="10" t="s">
        <v>24</v>
      </c>
      <c r="F38" s="5" t="s">
        <v>33</v>
      </c>
      <c r="G38" s="5" t="s">
        <v>20</v>
      </c>
      <c r="H38" s="5">
        <v>8</v>
      </c>
      <c r="I38" s="5">
        <v>5</v>
      </c>
      <c r="J38" s="7">
        <v>20000000</v>
      </c>
      <c r="K38" s="7">
        <v>81056910</v>
      </c>
      <c r="L38" s="7">
        <v>96438403</v>
      </c>
      <c r="M38" s="7">
        <v>90723423</v>
      </c>
      <c r="N38" s="25">
        <f t="shared" si="0"/>
        <v>6.2993434451872485E-2</v>
      </c>
      <c r="O38" s="25">
        <f t="shared" si="1"/>
        <v>0.18976165017886815</v>
      </c>
      <c r="P38" s="14"/>
      <c r="Q38" s="5" t="s">
        <v>23</v>
      </c>
      <c r="R38" s="7">
        <f>SUMIF($D$4:$D$103,Q38,inversion2018)</f>
        <v>2002341114</v>
      </c>
    </row>
    <row r="39" spans="2:18" x14ac:dyDescent="0.3">
      <c r="B39" s="4" t="s">
        <v>75</v>
      </c>
      <c r="C39" s="5" t="s">
        <v>16</v>
      </c>
      <c r="D39" s="6" t="s">
        <v>23</v>
      </c>
      <c r="E39" s="5" t="s">
        <v>18</v>
      </c>
      <c r="F39" s="5" t="s">
        <v>76</v>
      </c>
      <c r="G39" s="5" t="s">
        <v>20</v>
      </c>
      <c r="H39" s="5">
        <v>5</v>
      </c>
      <c r="I39" s="5">
        <v>7</v>
      </c>
      <c r="J39" s="13">
        <v>0</v>
      </c>
      <c r="K39" s="7">
        <v>0</v>
      </c>
      <c r="L39" s="7">
        <v>0</v>
      </c>
      <c r="M39" s="7">
        <v>52936315</v>
      </c>
      <c r="N39" s="25">
        <f t="shared" si="0"/>
        <v>-1</v>
      </c>
      <c r="O39" s="25" t="e">
        <f t="shared" si="1"/>
        <v>#DIV/0!</v>
      </c>
      <c r="P39" s="8"/>
      <c r="Q39" s="5" t="s">
        <v>31</v>
      </c>
      <c r="R39" s="7">
        <f>SUMIF($D$4:$D$103,Q39,inversion2018)</f>
        <v>535791961</v>
      </c>
    </row>
    <row r="40" spans="2:18" x14ac:dyDescent="0.3">
      <c r="B40" s="4" t="s">
        <v>77</v>
      </c>
      <c r="C40" s="5" t="s">
        <v>16</v>
      </c>
      <c r="D40" s="6" t="s">
        <v>23</v>
      </c>
      <c r="E40" s="10" t="s">
        <v>24</v>
      </c>
      <c r="F40" s="5" t="s">
        <v>25</v>
      </c>
      <c r="G40" s="5" t="s">
        <v>20</v>
      </c>
      <c r="H40" s="5">
        <v>9</v>
      </c>
      <c r="I40" s="5">
        <v>7</v>
      </c>
      <c r="J40" s="7">
        <v>30000000</v>
      </c>
      <c r="K40" s="7">
        <v>91413171</v>
      </c>
      <c r="L40" s="7">
        <v>13211402</v>
      </c>
      <c r="M40" s="7">
        <v>0</v>
      </c>
      <c r="N40" s="25" t="e">
        <f t="shared" si="0"/>
        <v>#DIV/0!</v>
      </c>
      <c r="O40" s="25">
        <f t="shared" si="1"/>
        <v>-0.85547594667731197</v>
      </c>
      <c r="P40" s="8"/>
      <c r="Q40" s="5" t="s">
        <v>34</v>
      </c>
      <c r="R40" s="7">
        <f>SUMIF($D$4:$D$103,Q40,inversion2018)</f>
        <v>253232607</v>
      </c>
    </row>
    <row r="41" spans="2:18" x14ac:dyDescent="0.3">
      <c r="B41" s="4" t="s">
        <v>78</v>
      </c>
      <c r="C41" s="5" t="s">
        <v>16</v>
      </c>
      <c r="D41" s="6" t="s">
        <v>28</v>
      </c>
      <c r="E41" s="10" t="s">
        <v>24</v>
      </c>
      <c r="F41" s="5" t="s">
        <v>33</v>
      </c>
      <c r="G41" s="5" t="s">
        <v>20</v>
      </c>
      <c r="H41" s="5">
        <v>4</v>
      </c>
      <c r="I41" s="5">
        <v>7</v>
      </c>
      <c r="J41" s="13">
        <v>1000000</v>
      </c>
      <c r="K41" s="7">
        <v>87347043</v>
      </c>
      <c r="L41" s="7">
        <v>50796112</v>
      </c>
      <c r="M41" s="7">
        <v>72757830</v>
      </c>
      <c r="N41" s="25">
        <f t="shared" si="0"/>
        <v>-0.30184679779482154</v>
      </c>
      <c r="O41" s="25">
        <f t="shared" si="1"/>
        <v>-0.41845642101473313</v>
      </c>
      <c r="P41" s="8"/>
      <c r="Q41" s="12" t="s">
        <v>28</v>
      </c>
      <c r="R41" s="7">
        <f>SUMIF($D$4:$D$103,Q41,inversion2018)</f>
        <v>187304900</v>
      </c>
    </row>
    <row r="42" spans="2:18" x14ac:dyDescent="0.3">
      <c r="B42" s="4" t="s">
        <v>79</v>
      </c>
      <c r="C42" s="5" t="s">
        <v>16</v>
      </c>
      <c r="D42" s="6" t="s">
        <v>31</v>
      </c>
      <c r="E42" s="5" t="s">
        <v>29</v>
      </c>
      <c r="F42" s="11" t="s">
        <v>46</v>
      </c>
      <c r="G42" s="5" t="s">
        <v>20</v>
      </c>
      <c r="H42" s="5">
        <v>4</v>
      </c>
      <c r="I42" s="5">
        <v>9</v>
      </c>
      <c r="J42" s="7">
        <v>0</v>
      </c>
      <c r="K42" s="7">
        <v>0</v>
      </c>
      <c r="L42" s="7">
        <v>38721754</v>
      </c>
      <c r="M42" s="7">
        <v>77230635</v>
      </c>
      <c r="N42" s="25">
        <f t="shared" si="0"/>
        <v>-0.49862183575209501</v>
      </c>
      <c r="O42" s="25" t="e">
        <f t="shared" si="1"/>
        <v>#DIV/0!</v>
      </c>
      <c r="P42" s="8"/>
      <c r="Q42" s="12" t="s">
        <v>17</v>
      </c>
      <c r="R42" s="7">
        <f>SUMIF($D$4:$D$103,Q42,inversion2018)</f>
        <v>0</v>
      </c>
    </row>
    <row r="43" spans="2:18" x14ac:dyDescent="0.3">
      <c r="B43" s="4" t="s">
        <v>80</v>
      </c>
      <c r="C43" s="5" t="s">
        <v>16</v>
      </c>
      <c r="D43" s="6" t="s">
        <v>23</v>
      </c>
      <c r="E43" s="10" t="s">
        <v>24</v>
      </c>
      <c r="F43" s="5" t="s">
        <v>33</v>
      </c>
      <c r="G43" s="5" t="s">
        <v>20</v>
      </c>
      <c r="H43" s="5">
        <v>9</v>
      </c>
      <c r="I43" s="5">
        <v>5</v>
      </c>
      <c r="J43" s="7">
        <v>10000000</v>
      </c>
      <c r="K43" s="7">
        <v>43538967</v>
      </c>
      <c r="L43" s="7">
        <v>5161300</v>
      </c>
      <c r="M43" s="7">
        <v>85417673</v>
      </c>
      <c r="N43" s="25">
        <f t="shared" si="0"/>
        <v>-0.93957573627649627</v>
      </c>
      <c r="O43" s="25">
        <f t="shared" si="1"/>
        <v>-0.88145561652852256</v>
      </c>
      <c r="P43" s="8"/>
    </row>
    <row r="44" spans="2:18" x14ac:dyDescent="0.3">
      <c r="B44" s="4" t="s">
        <v>81</v>
      </c>
      <c r="C44" s="5" t="s">
        <v>16</v>
      </c>
      <c r="D44" s="6" t="s">
        <v>23</v>
      </c>
      <c r="E44" s="10" t="s">
        <v>24</v>
      </c>
      <c r="F44" s="5" t="s">
        <v>33</v>
      </c>
      <c r="G44" s="5" t="s">
        <v>26</v>
      </c>
      <c r="H44" s="5">
        <v>6</v>
      </c>
      <c r="I44" s="5">
        <v>10</v>
      </c>
      <c r="J44" s="13">
        <v>1000000</v>
      </c>
      <c r="K44" s="7">
        <v>95899452</v>
      </c>
      <c r="L44" s="7">
        <v>2565664</v>
      </c>
      <c r="M44" s="7">
        <v>39602953</v>
      </c>
      <c r="N44" s="25">
        <f t="shared" si="0"/>
        <v>-0.93521533608870022</v>
      </c>
      <c r="O44" s="25">
        <f t="shared" si="1"/>
        <v>-0.97324631218956292</v>
      </c>
      <c r="P44" s="8"/>
    </row>
    <row r="45" spans="2:18" x14ac:dyDescent="0.3">
      <c r="B45" s="4" t="s">
        <v>82</v>
      </c>
      <c r="C45" s="5" t="s">
        <v>16</v>
      </c>
      <c r="D45" s="6" t="s">
        <v>23</v>
      </c>
      <c r="E45" s="10" t="s">
        <v>24</v>
      </c>
      <c r="F45" s="5" t="s">
        <v>33</v>
      </c>
      <c r="G45" s="5" t="s">
        <v>26</v>
      </c>
      <c r="H45" s="5">
        <v>8</v>
      </c>
      <c r="I45" s="5">
        <v>8</v>
      </c>
      <c r="J45" s="13">
        <v>1000000</v>
      </c>
      <c r="K45" s="7">
        <v>81347428</v>
      </c>
      <c r="L45" s="7">
        <v>10860215</v>
      </c>
      <c r="M45" s="7">
        <v>28637290</v>
      </c>
      <c r="N45" s="25">
        <f t="shared" si="0"/>
        <v>-0.62076666472281417</v>
      </c>
      <c r="O45" s="25">
        <f t="shared" si="1"/>
        <v>-0.86649590199704896</v>
      </c>
      <c r="P45" s="8"/>
      <c r="Q45" s="29" t="s">
        <v>83</v>
      </c>
      <c r="R45" s="30"/>
    </row>
    <row r="46" spans="2:18" ht="28.8" x14ac:dyDescent="0.3">
      <c r="B46" s="4" t="s">
        <v>84</v>
      </c>
      <c r="C46" s="5" t="s">
        <v>16</v>
      </c>
      <c r="D46" s="6" t="s">
        <v>31</v>
      </c>
      <c r="E46" s="10" t="s">
        <v>24</v>
      </c>
      <c r="F46" s="5" t="s">
        <v>33</v>
      </c>
      <c r="G46" s="5" t="s">
        <v>26</v>
      </c>
      <c r="H46" s="5">
        <v>6</v>
      </c>
      <c r="I46" s="5">
        <v>10</v>
      </c>
      <c r="J46" s="7">
        <v>30000000</v>
      </c>
      <c r="K46" s="7">
        <v>52442860</v>
      </c>
      <c r="L46" s="7">
        <v>2659881</v>
      </c>
      <c r="M46" s="7">
        <v>80287314</v>
      </c>
      <c r="N46" s="25">
        <f t="shared" si="0"/>
        <v>-0.96687046972327406</v>
      </c>
      <c r="O46" s="25">
        <f t="shared" si="1"/>
        <v>-0.94928039775099982</v>
      </c>
      <c r="P46" s="8"/>
      <c r="Q46" s="24" t="s">
        <v>85</v>
      </c>
      <c r="R46" s="25">
        <f>+(SUM(L4:L103)-SUM(M4:M103))/SUM(M4:M103)</f>
        <v>-2.0979823406262626E-2</v>
      </c>
    </row>
    <row r="47" spans="2:18" x14ac:dyDescent="0.3">
      <c r="B47" s="4" t="s">
        <v>86</v>
      </c>
      <c r="C47" s="5" t="s">
        <v>16</v>
      </c>
      <c r="D47" s="6" t="s">
        <v>23</v>
      </c>
      <c r="E47" s="10" t="s">
        <v>24</v>
      </c>
      <c r="F47" s="5" t="s">
        <v>33</v>
      </c>
      <c r="G47" s="5" t="s">
        <v>26</v>
      </c>
      <c r="H47" s="5">
        <v>7</v>
      </c>
      <c r="I47" s="5">
        <v>5</v>
      </c>
      <c r="J47" s="7">
        <v>10000000</v>
      </c>
      <c r="K47" s="7">
        <v>96199053</v>
      </c>
      <c r="L47" s="7">
        <v>31746355</v>
      </c>
      <c r="M47" s="7">
        <v>80063468</v>
      </c>
      <c r="N47" s="25">
        <f t="shared" si="0"/>
        <v>-0.60348513756611188</v>
      </c>
      <c r="O47" s="25">
        <f t="shared" si="1"/>
        <v>-0.6699930611583047</v>
      </c>
      <c r="P47" s="14"/>
    </row>
    <row r="48" spans="2:18" x14ac:dyDescent="0.3">
      <c r="B48" s="4" t="s">
        <v>87</v>
      </c>
      <c r="C48" s="5" t="s">
        <v>16</v>
      </c>
      <c r="D48" s="6" t="s">
        <v>23</v>
      </c>
      <c r="E48" s="10" t="s">
        <v>24</v>
      </c>
      <c r="F48" s="5" t="s">
        <v>33</v>
      </c>
      <c r="G48" s="5" t="s">
        <v>20</v>
      </c>
      <c r="H48" s="5">
        <v>5</v>
      </c>
      <c r="I48" s="5">
        <v>7</v>
      </c>
      <c r="J48" s="13">
        <v>1000000</v>
      </c>
      <c r="K48" s="7">
        <v>71783742</v>
      </c>
      <c r="L48" s="7">
        <v>64667814</v>
      </c>
      <c r="M48" s="7">
        <v>70653180</v>
      </c>
      <c r="N48" s="25">
        <f t="shared" si="0"/>
        <v>-8.4714743200518361E-2</v>
      </c>
      <c r="O48" s="25">
        <f t="shared" si="1"/>
        <v>-9.9130078785806403E-2</v>
      </c>
      <c r="P48" s="8"/>
    </row>
    <row r="49" spans="2:19" x14ac:dyDescent="0.3">
      <c r="B49" s="4" t="s">
        <v>88</v>
      </c>
      <c r="C49" s="5" t="s">
        <v>16</v>
      </c>
      <c r="D49" s="6" t="s">
        <v>31</v>
      </c>
      <c r="E49" s="10" t="s">
        <v>24</v>
      </c>
      <c r="F49" s="5" t="s">
        <v>33</v>
      </c>
      <c r="G49" s="5" t="s">
        <v>20</v>
      </c>
      <c r="H49" s="5">
        <v>3</v>
      </c>
      <c r="I49" s="5">
        <v>8</v>
      </c>
      <c r="J49" s="7">
        <v>90000000</v>
      </c>
      <c r="K49" s="7">
        <v>94913746</v>
      </c>
      <c r="L49" s="7">
        <v>74083223</v>
      </c>
      <c r="M49" s="7">
        <v>31617670</v>
      </c>
      <c r="N49" s="25">
        <f t="shared" si="0"/>
        <v>1.343095585474831</v>
      </c>
      <c r="O49" s="25">
        <f t="shared" si="1"/>
        <v>-0.21946792617372829</v>
      </c>
      <c r="P49" s="8"/>
    </row>
    <row r="50" spans="2:19" x14ac:dyDescent="0.3">
      <c r="B50" s="4" t="s">
        <v>89</v>
      </c>
      <c r="C50" s="5" t="s">
        <v>16</v>
      </c>
      <c r="D50" s="6" t="s">
        <v>31</v>
      </c>
      <c r="E50" s="5" t="s">
        <v>29</v>
      </c>
      <c r="F50" s="11" t="s">
        <v>30</v>
      </c>
      <c r="G50" s="5" t="s">
        <v>20</v>
      </c>
      <c r="H50" s="5">
        <v>7</v>
      </c>
      <c r="I50" s="5">
        <v>9</v>
      </c>
      <c r="J50" s="7">
        <v>0</v>
      </c>
      <c r="K50" s="7">
        <v>0</v>
      </c>
      <c r="L50" s="7">
        <v>67753952</v>
      </c>
      <c r="M50" s="7">
        <v>77205812</v>
      </c>
      <c r="N50" s="25">
        <f t="shared" si="0"/>
        <v>-0.12242420298616896</v>
      </c>
      <c r="O50" s="25" t="e">
        <f t="shared" si="1"/>
        <v>#DIV/0!</v>
      </c>
      <c r="P50" s="14"/>
    </row>
    <row r="51" spans="2:19" x14ac:dyDescent="0.3">
      <c r="B51" s="4" t="s">
        <v>90</v>
      </c>
      <c r="C51" s="12" t="s">
        <v>54</v>
      </c>
      <c r="D51" s="6" t="s">
        <v>23</v>
      </c>
      <c r="E51" s="10" t="s">
        <v>24</v>
      </c>
      <c r="F51" s="5" t="s">
        <v>33</v>
      </c>
      <c r="G51" s="5" t="s">
        <v>26</v>
      </c>
      <c r="H51" s="5">
        <v>5</v>
      </c>
      <c r="I51" s="5">
        <v>6</v>
      </c>
      <c r="J51" s="7">
        <v>30000000</v>
      </c>
      <c r="K51" s="7">
        <v>33477783</v>
      </c>
      <c r="L51" s="7">
        <v>0</v>
      </c>
      <c r="M51" s="7">
        <v>27651635</v>
      </c>
      <c r="N51" s="25">
        <f t="shared" si="0"/>
        <v>-1</v>
      </c>
      <c r="O51" s="25">
        <f t="shared" si="1"/>
        <v>-1</v>
      </c>
      <c r="P51" s="8"/>
    </row>
    <row r="52" spans="2:19" x14ac:dyDescent="0.3">
      <c r="B52" s="4" t="s">
        <v>91</v>
      </c>
      <c r="C52" s="5" t="s">
        <v>16</v>
      </c>
      <c r="D52" s="6" t="s">
        <v>28</v>
      </c>
      <c r="E52" s="10" t="s">
        <v>24</v>
      </c>
      <c r="F52" s="5" t="s">
        <v>25</v>
      </c>
      <c r="G52" s="5" t="s">
        <v>26</v>
      </c>
      <c r="H52" s="5">
        <v>9</v>
      </c>
      <c r="I52" s="5">
        <v>9</v>
      </c>
      <c r="J52" s="7">
        <v>50000000</v>
      </c>
      <c r="K52" s="7">
        <v>2702447</v>
      </c>
      <c r="L52" s="7">
        <v>0</v>
      </c>
      <c r="M52" s="7">
        <v>44671760</v>
      </c>
      <c r="N52" s="25">
        <f t="shared" si="0"/>
        <v>-1</v>
      </c>
      <c r="O52" s="25">
        <f t="shared" si="1"/>
        <v>-1</v>
      </c>
      <c r="P52" s="8"/>
    </row>
    <row r="53" spans="2:19" x14ac:dyDescent="0.3">
      <c r="B53" s="4" t="s">
        <v>92</v>
      </c>
      <c r="C53" s="11" t="s">
        <v>93</v>
      </c>
      <c r="D53" s="6" t="s">
        <v>23</v>
      </c>
      <c r="E53" s="10" t="s">
        <v>24</v>
      </c>
      <c r="F53" s="5" t="s">
        <v>25</v>
      </c>
      <c r="G53" s="5" t="s">
        <v>20</v>
      </c>
      <c r="H53" s="5">
        <v>6</v>
      </c>
      <c r="I53" s="5">
        <v>8</v>
      </c>
      <c r="J53" s="7">
        <v>50000000</v>
      </c>
      <c r="K53" s="7">
        <v>70787848</v>
      </c>
      <c r="L53" s="7">
        <v>33368202</v>
      </c>
      <c r="M53" s="7">
        <v>43277527</v>
      </c>
      <c r="N53" s="25">
        <f t="shared" si="0"/>
        <v>-0.22897160921417714</v>
      </c>
      <c r="O53" s="25">
        <f t="shared" si="1"/>
        <v>-0.52861680439840464</v>
      </c>
      <c r="P53" s="8"/>
      <c r="Q53" s="14"/>
      <c r="R53" s="14"/>
    </row>
    <row r="54" spans="2:19" x14ac:dyDescent="0.3">
      <c r="B54" s="4" t="s">
        <v>94</v>
      </c>
      <c r="C54" s="12" t="s">
        <v>54</v>
      </c>
      <c r="D54" s="6" t="s">
        <v>23</v>
      </c>
      <c r="E54" s="5" t="s">
        <v>29</v>
      </c>
      <c r="F54" s="11" t="s">
        <v>30</v>
      </c>
      <c r="G54" s="5" t="s">
        <v>26</v>
      </c>
      <c r="H54" s="5">
        <v>7</v>
      </c>
      <c r="I54" s="5">
        <v>5</v>
      </c>
      <c r="J54" s="7">
        <v>0</v>
      </c>
      <c r="K54" s="7">
        <v>0</v>
      </c>
      <c r="L54" s="7">
        <v>46563396</v>
      </c>
      <c r="M54" s="7">
        <v>63313535</v>
      </c>
      <c r="N54" s="25">
        <f t="shared" si="0"/>
        <v>-0.26455858135231275</v>
      </c>
      <c r="O54" s="25" t="e">
        <f t="shared" si="1"/>
        <v>#DIV/0!</v>
      </c>
      <c r="P54" s="14"/>
      <c r="Q54" s="14"/>
      <c r="R54" s="14"/>
    </row>
    <row r="55" spans="2:19" x14ac:dyDescent="0.3">
      <c r="B55" s="4" t="s">
        <v>95</v>
      </c>
      <c r="C55" s="12" t="s">
        <v>96</v>
      </c>
      <c r="D55" s="6" t="s">
        <v>23</v>
      </c>
      <c r="E55" s="10" t="s">
        <v>24</v>
      </c>
      <c r="F55" s="5" t="s">
        <v>25</v>
      </c>
      <c r="G55" s="5" t="s">
        <v>20</v>
      </c>
      <c r="H55" s="5">
        <v>5</v>
      </c>
      <c r="I55" s="5">
        <v>6</v>
      </c>
      <c r="J55" s="7">
        <v>20000000</v>
      </c>
      <c r="K55" s="7">
        <v>40064620</v>
      </c>
      <c r="L55" s="7">
        <v>98137438</v>
      </c>
      <c r="M55" s="7">
        <v>0</v>
      </c>
      <c r="N55" s="25" t="e">
        <f t="shared" si="0"/>
        <v>#DIV/0!</v>
      </c>
      <c r="O55" s="25">
        <f t="shared" si="1"/>
        <v>1.449478816971183</v>
      </c>
      <c r="P55" s="8"/>
      <c r="Q55" s="14"/>
      <c r="R55" s="14"/>
      <c r="S55" s="8"/>
    </row>
    <row r="56" spans="2:19" x14ac:dyDescent="0.3">
      <c r="B56" s="4" t="s">
        <v>97</v>
      </c>
      <c r="C56" s="5" t="s">
        <v>16</v>
      </c>
      <c r="D56" s="6" t="s">
        <v>23</v>
      </c>
      <c r="E56" s="10" t="s">
        <v>24</v>
      </c>
      <c r="F56" s="5" t="s">
        <v>33</v>
      </c>
      <c r="G56" s="5" t="s">
        <v>20</v>
      </c>
      <c r="H56" s="5">
        <v>4</v>
      </c>
      <c r="I56" s="5">
        <v>6</v>
      </c>
      <c r="J56" s="7">
        <v>30000000</v>
      </c>
      <c r="K56" s="7">
        <v>45289360</v>
      </c>
      <c r="L56" s="7">
        <v>0</v>
      </c>
      <c r="M56" s="7">
        <v>46980526</v>
      </c>
      <c r="N56" s="25">
        <f t="shared" si="0"/>
        <v>-1</v>
      </c>
      <c r="O56" s="25">
        <f t="shared" si="1"/>
        <v>-1</v>
      </c>
      <c r="P56" s="8"/>
      <c r="Q56" s="14"/>
      <c r="R56" s="14"/>
      <c r="S56" s="8"/>
    </row>
    <row r="57" spans="2:19" x14ac:dyDescent="0.3">
      <c r="B57" s="4" t="s">
        <v>98</v>
      </c>
      <c r="C57" s="5" t="s">
        <v>16</v>
      </c>
      <c r="D57" s="6" t="s">
        <v>31</v>
      </c>
      <c r="E57" s="10" t="s">
        <v>24</v>
      </c>
      <c r="F57" s="5" t="s">
        <v>33</v>
      </c>
      <c r="G57" s="5" t="s">
        <v>20</v>
      </c>
      <c r="H57" s="5">
        <v>7</v>
      </c>
      <c r="I57" s="5">
        <v>5</v>
      </c>
      <c r="J57" s="7">
        <v>30000000</v>
      </c>
      <c r="K57" s="7">
        <v>34397393</v>
      </c>
      <c r="L57" s="7">
        <v>72192037</v>
      </c>
      <c r="M57" s="7">
        <v>21247716</v>
      </c>
      <c r="N57" s="25">
        <f t="shared" si="0"/>
        <v>2.3976375154863705</v>
      </c>
      <c r="O57" s="25">
        <f t="shared" si="1"/>
        <v>1.0987647813891013</v>
      </c>
      <c r="P57" s="8"/>
      <c r="Q57" s="14"/>
      <c r="R57" s="14"/>
      <c r="S57" s="8"/>
    </row>
    <row r="58" spans="2:19" x14ac:dyDescent="0.3">
      <c r="B58" s="4" t="s">
        <v>99</v>
      </c>
      <c r="C58" s="5" t="s">
        <v>16</v>
      </c>
      <c r="D58" s="6" t="s">
        <v>23</v>
      </c>
      <c r="E58" s="5" t="s">
        <v>29</v>
      </c>
      <c r="F58" s="11" t="s">
        <v>46</v>
      </c>
      <c r="G58" s="5" t="s">
        <v>26</v>
      </c>
      <c r="H58" s="5">
        <v>3</v>
      </c>
      <c r="I58" s="5">
        <v>9</v>
      </c>
      <c r="J58" s="7">
        <v>0</v>
      </c>
      <c r="K58" s="7">
        <v>0</v>
      </c>
      <c r="L58" s="7">
        <v>69870077</v>
      </c>
      <c r="M58" s="7">
        <v>98441580</v>
      </c>
      <c r="N58" s="25">
        <f t="shared" si="0"/>
        <v>-0.29023815952568011</v>
      </c>
      <c r="O58" s="25" t="e">
        <f t="shared" si="1"/>
        <v>#DIV/0!</v>
      </c>
      <c r="P58" s="8"/>
      <c r="Q58" s="8"/>
      <c r="R58" s="8"/>
      <c r="S58" s="8"/>
    </row>
    <row r="59" spans="2:19" x14ac:dyDescent="0.3">
      <c r="B59" s="4" t="s">
        <v>100</v>
      </c>
      <c r="C59" s="11" t="s">
        <v>101</v>
      </c>
      <c r="D59" s="6" t="s">
        <v>31</v>
      </c>
      <c r="E59" s="10" t="s">
        <v>24</v>
      </c>
      <c r="F59" s="5" t="s">
        <v>33</v>
      </c>
      <c r="G59" s="5" t="s">
        <v>20</v>
      </c>
      <c r="H59" s="5">
        <v>3</v>
      </c>
      <c r="I59" s="5">
        <v>6</v>
      </c>
      <c r="J59" s="13">
        <v>1000000</v>
      </c>
      <c r="K59" s="7">
        <v>34126405</v>
      </c>
      <c r="L59" s="7">
        <v>88265167</v>
      </c>
      <c r="M59" s="7">
        <v>56002928</v>
      </c>
      <c r="N59" s="25">
        <f t="shared" si="0"/>
        <v>0.57608128989255702</v>
      </c>
      <c r="O59" s="25">
        <f t="shared" si="1"/>
        <v>1.5864185518515648</v>
      </c>
      <c r="P59" s="8"/>
      <c r="Q59" s="8"/>
      <c r="R59" s="8"/>
      <c r="S59" s="8"/>
    </row>
    <row r="60" spans="2:19" x14ac:dyDescent="0.3">
      <c r="B60" s="4" t="s">
        <v>102</v>
      </c>
      <c r="C60" s="5" t="s">
        <v>16</v>
      </c>
      <c r="D60" s="6" t="s">
        <v>23</v>
      </c>
      <c r="E60" s="10" t="s">
        <v>24</v>
      </c>
      <c r="F60" s="5" t="s">
        <v>25</v>
      </c>
      <c r="G60" s="5" t="s">
        <v>20</v>
      </c>
      <c r="H60" s="5">
        <v>7</v>
      </c>
      <c r="I60" s="5">
        <v>10</v>
      </c>
      <c r="J60" s="13">
        <v>1000000</v>
      </c>
      <c r="K60" s="7">
        <v>53008255</v>
      </c>
      <c r="L60" s="7">
        <v>46917910</v>
      </c>
      <c r="M60" s="7">
        <v>47557281</v>
      </c>
      <c r="N60" s="25">
        <f t="shared" si="0"/>
        <v>-1.3444229496635858E-2</v>
      </c>
      <c r="O60" s="25">
        <f t="shared" si="1"/>
        <v>-0.11489427448611542</v>
      </c>
      <c r="P60" s="8"/>
      <c r="Q60" s="8"/>
      <c r="R60" s="8"/>
      <c r="S60" s="8"/>
    </row>
    <row r="61" spans="2:19" x14ac:dyDescent="0.3">
      <c r="B61" s="4" t="s">
        <v>103</v>
      </c>
      <c r="C61" s="5" t="s">
        <v>16</v>
      </c>
      <c r="D61" s="6" t="s">
        <v>23</v>
      </c>
      <c r="E61" s="5" t="s">
        <v>29</v>
      </c>
      <c r="F61" s="11" t="s">
        <v>46</v>
      </c>
      <c r="G61" s="5" t="s">
        <v>20</v>
      </c>
      <c r="H61" s="5">
        <v>5</v>
      </c>
      <c r="I61" s="5">
        <v>9</v>
      </c>
      <c r="J61" s="7">
        <v>0</v>
      </c>
      <c r="K61" s="7">
        <v>0</v>
      </c>
      <c r="L61" s="7">
        <v>0</v>
      </c>
      <c r="M61" s="7">
        <v>22675260</v>
      </c>
      <c r="N61" s="25">
        <f t="shared" si="0"/>
        <v>-1</v>
      </c>
      <c r="O61" s="25" t="e">
        <f t="shared" si="1"/>
        <v>#DIV/0!</v>
      </c>
      <c r="P61" s="8"/>
      <c r="Q61" s="8"/>
      <c r="R61" s="8"/>
      <c r="S61" s="8"/>
    </row>
    <row r="62" spans="2:19" x14ac:dyDescent="0.3">
      <c r="B62" s="4" t="s">
        <v>104</v>
      </c>
      <c r="C62" s="11" t="s">
        <v>105</v>
      </c>
      <c r="D62" s="6" t="s">
        <v>23</v>
      </c>
      <c r="E62" s="5" t="s">
        <v>24</v>
      </c>
      <c r="F62" s="5" t="s">
        <v>25</v>
      </c>
      <c r="G62" s="5" t="s">
        <v>20</v>
      </c>
      <c r="H62" s="5">
        <v>9</v>
      </c>
      <c r="I62" s="5">
        <v>5</v>
      </c>
      <c r="J62" s="7">
        <v>100000000</v>
      </c>
      <c r="K62" s="7">
        <v>94688720</v>
      </c>
      <c r="L62" s="7">
        <v>86323763</v>
      </c>
      <c r="M62" s="7">
        <v>20929788</v>
      </c>
      <c r="N62" s="25">
        <f t="shared" si="0"/>
        <v>3.12444516877094</v>
      </c>
      <c r="O62" s="25">
        <f t="shared" si="1"/>
        <v>-8.8341641961154405E-2</v>
      </c>
      <c r="P62" s="8"/>
      <c r="Q62" s="8"/>
      <c r="R62" s="8"/>
      <c r="S62" s="8"/>
    </row>
    <row r="63" spans="2:19" x14ac:dyDescent="0.3">
      <c r="B63" s="4" t="s">
        <v>106</v>
      </c>
      <c r="C63" s="5" t="s">
        <v>16</v>
      </c>
      <c r="D63" s="6" t="s">
        <v>17</v>
      </c>
      <c r="E63" s="5" t="s">
        <v>18</v>
      </c>
      <c r="F63" s="5" t="s">
        <v>19</v>
      </c>
      <c r="G63" s="5" t="s">
        <v>20</v>
      </c>
      <c r="H63" s="5">
        <v>4</v>
      </c>
      <c r="I63" s="5">
        <v>8</v>
      </c>
      <c r="J63" s="7">
        <v>0</v>
      </c>
      <c r="K63" s="7">
        <v>0</v>
      </c>
      <c r="L63" s="7">
        <v>96750826</v>
      </c>
      <c r="M63" s="7">
        <v>31435769</v>
      </c>
      <c r="N63" s="25">
        <f t="shared" si="0"/>
        <v>2.0777305304667433</v>
      </c>
      <c r="O63" s="25" t="e">
        <f t="shared" si="1"/>
        <v>#DIV/0!</v>
      </c>
      <c r="P63" s="8"/>
      <c r="Q63" s="8"/>
      <c r="R63" s="8"/>
      <c r="S63" s="8"/>
    </row>
    <row r="64" spans="2:19" x14ac:dyDescent="0.3">
      <c r="B64" s="4" t="s">
        <v>107</v>
      </c>
      <c r="C64" s="5" t="s">
        <v>16</v>
      </c>
      <c r="D64" s="6" t="s">
        <v>31</v>
      </c>
      <c r="E64" s="10" t="s">
        <v>24</v>
      </c>
      <c r="F64" s="5" t="s">
        <v>25</v>
      </c>
      <c r="G64" s="5" t="s">
        <v>20</v>
      </c>
      <c r="H64" s="5">
        <v>5</v>
      </c>
      <c r="I64" s="5">
        <v>10</v>
      </c>
      <c r="J64" s="7">
        <v>10000000</v>
      </c>
      <c r="K64" s="7">
        <v>89686683</v>
      </c>
      <c r="L64" s="7">
        <v>62448793</v>
      </c>
      <c r="M64" s="7">
        <v>26812600</v>
      </c>
      <c r="N64" s="25">
        <f t="shared" si="0"/>
        <v>1.3290838262607878</v>
      </c>
      <c r="O64" s="25">
        <f t="shared" si="1"/>
        <v>-0.30370049475461147</v>
      </c>
      <c r="P64" s="8"/>
      <c r="Q64" s="8"/>
      <c r="R64" s="8"/>
      <c r="S64" s="8"/>
    </row>
    <row r="65" spans="2:19" x14ac:dyDescent="0.3">
      <c r="B65" s="4" t="s">
        <v>108</v>
      </c>
      <c r="C65" s="5" t="s">
        <v>16</v>
      </c>
      <c r="D65" s="6" t="s">
        <v>23</v>
      </c>
      <c r="E65" s="10" t="s">
        <v>24</v>
      </c>
      <c r="F65" s="5" t="s">
        <v>33</v>
      </c>
      <c r="G65" s="5" t="s">
        <v>20</v>
      </c>
      <c r="H65" s="5">
        <v>3</v>
      </c>
      <c r="I65" s="5">
        <v>10</v>
      </c>
      <c r="J65" s="7">
        <v>30000000</v>
      </c>
      <c r="K65" s="7">
        <v>32890743</v>
      </c>
      <c r="L65" s="7">
        <v>0</v>
      </c>
      <c r="M65" s="7">
        <v>39864620</v>
      </c>
      <c r="N65" s="25">
        <f t="shared" si="0"/>
        <v>-1</v>
      </c>
      <c r="O65" s="25">
        <f t="shared" si="1"/>
        <v>-1</v>
      </c>
      <c r="P65" s="14"/>
      <c r="Q65" s="8"/>
      <c r="R65" s="8"/>
      <c r="S65" s="14"/>
    </row>
    <row r="66" spans="2:19" x14ac:dyDescent="0.3">
      <c r="B66" s="4" t="s">
        <v>109</v>
      </c>
      <c r="C66" s="5" t="s">
        <v>16</v>
      </c>
      <c r="D66" s="6" t="s">
        <v>31</v>
      </c>
      <c r="E66" s="10" t="s">
        <v>24</v>
      </c>
      <c r="F66" s="5" t="s">
        <v>25</v>
      </c>
      <c r="G66" s="5" t="s">
        <v>20</v>
      </c>
      <c r="H66" s="5">
        <v>3</v>
      </c>
      <c r="I66" s="5">
        <v>10</v>
      </c>
      <c r="J66" s="7">
        <v>10000000</v>
      </c>
      <c r="K66" s="7">
        <v>32370896</v>
      </c>
      <c r="L66" s="7">
        <v>96066942</v>
      </c>
      <c r="M66" s="7">
        <v>3767736</v>
      </c>
      <c r="N66" s="25">
        <f t="shared" si="0"/>
        <v>24.497259362120914</v>
      </c>
      <c r="O66" s="25">
        <f t="shared" si="1"/>
        <v>1.967694870108013</v>
      </c>
      <c r="P66" s="8"/>
      <c r="Q66" s="8"/>
      <c r="R66" s="8"/>
      <c r="S66" s="8"/>
    </row>
    <row r="67" spans="2:19" x14ac:dyDescent="0.3">
      <c r="B67" s="4" t="s">
        <v>110</v>
      </c>
      <c r="C67" s="5" t="s">
        <v>16</v>
      </c>
      <c r="D67" s="6" t="s">
        <v>31</v>
      </c>
      <c r="E67" s="5" t="s">
        <v>29</v>
      </c>
      <c r="F67" s="11" t="s">
        <v>30</v>
      </c>
      <c r="G67" s="5" t="s">
        <v>20</v>
      </c>
      <c r="H67" s="5">
        <v>5</v>
      </c>
      <c r="I67" s="5">
        <v>5</v>
      </c>
      <c r="J67" s="7">
        <v>0</v>
      </c>
      <c r="K67" s="7">
        <v>0</v>
      </c>
      <c r="L67" s="7">
        <v>24514428</v>
      </c>
      <c r="M67" s="7">
        <v>27890231</v>
      </c>
      <c r="N67" s="25">
        <f t="shared" si="0"/>
        <v>-0.12103890426723249</v>
      </c>
      <c r="O67" s="25" t="e">
        <f t="shared" si="1"/>
        <v>#DIV/0!</v>
      </c>
      <c r="P67" s="8"/>
      <c r="Q67" s="8"/>
      <c r="R67" s="8"/>
      <c r="S67" s="8"/>
    </row>
    <row r="68" spans="2:19" x14ac:dyDescent="0.3">
      <c r="B68" s="4" t="s">
        <v>111</v>
      </c>
      <c r="C68" s="5" t="s">
        <v>16</v>
      </c>
      <c r="D68" s="6" t="s">
        <v>23</v>
      </c>
      <c r="E68" s="10" t="s">
        <v>24</v>
      </c>
      <c r="F68" s="5" t="s">
        <v>25</v>
      </c>
      <c r="G68" s="5" t="s">
        <v>26</v>
      </c>
      <c r="H68" s="5">
        <v>7</v>
      </c>
      <c r="I68" s="5">
        <v>7</v>
      </c>
      <c r="J68" s="7">
        <v>10000000</v>
      </c>
      <c r="K68" s="7">
        <v>31953589</v>
      </c>
      <c r="L68" s="7">
        <v>40068224</v>
      </c>
      <c r="M68" s="7">
        <v>80951038</v>
      </c>
      <c r="N68" s="25">
        <f t="shared" si="0"/>
        <v>-0.50503137464401626</v>
      </c>
      <c r="O68" s="25">
        <f t="shared" si="1"/>
        <v>0.25395065950181683</v>
      </c>
      <c r="P68" s="8"/>
      <c r="Q68" s="14"/>
      <c r="R68" s="14"/>
      <c r="S68" s="8"/>
    </row>
    <row r="69" spans="2:19" x14ac:dyDescent="0.3">
      <c r="B69" s="4" t="s">
        <v>112</v>
      </c>
      <c r="C69" s="5" t="s">
        <v>16</v>
      </c>
      <c r="D69" s="6" t="s">
        <v>23</v>
      </c>
      <c r="E69" s="10" t="s">
        <v>24</v>
      </c>
      <c r="F69" s="5" t="s">
        <v>25</v>
      </c>
      <c r="G69" s="5" t="s">
        <v>20</v>
      </c>
      <c r="H69" s="5">
        <v>7</v>
      </c>
      <c r="I69" s="5">
        <v>5</v>
      </c>
      <c r="J69" s="7">
        <v>50000000</v>
      </c>
      <c r="K69" s="7">
        <v>78205651</v>
      </c>
      <c r="L69" s="7">
        <v>62381180</v>
      </c>
      <c r="M69" s="7">
        <v>6508585</v>
      </c>
      <c r="N69" s="25">
        <f t="shared" ref="N69:N103" si="6">(L69-M69)/M69</f>
        <v>8.5844457743119289</v>
      </c>
      <c r="O69" s="25">
        <f t="shared" ref="O69:O103" si="7">(L69-K69)/K69</f>
        <v>-0.20234434209875704</v>
      </c>
      <c r="P69" s="8"/>
      <c r="Q69" s="8"/>
      <c r="R69" s="8"/>
      <c r="S69" s="8"/>
    </row>
    <row r="70" spans="2:19" x14ac:dyDescent="0.3">
      <c r="B70" s="4" t="s">
        <v>113</v>
      </c>
      <c r="C70" s="5" t="s">
        <v>16</v>
      </c>
      <c r="D70" s="6" t="s">
        <v>34</v>
      </c>
      <c r="E70" s="5" t="s">
        <v>29</v>
      </c>
      <c r="F70" s="11" t="s">
        <v>46</v>
      </c>
      <c r="G70" s="5" t="s">
        <v>20</v>
      </c>
      <c r="H70" s="5">
        <v>5</v>
      </c>
      <c r="I70" s="5">
        <v>4</v>
      </c>
      <c r="J70" s="7">
        <v>0</v>
      </c>
      <c r="K70" s="7">
        <v>0</v>
      </c>
      <c r="L70" s="7">
        <v>34584522</v>
      </c>
      <c r="M70" s="7">
        <v>0</v>
      </c>
      <c r="N70" s="25" t="e">
        <f t="shared" si="6"/>
        <v>#DIV/0!</v>
      </c>
      <c r="O70" s="25" t="e">
        <f t="shared" si="7"/>
        <v>#DIV/0!</v>
      </c>
      <c r="P70" s="8"/>
      <c r="Q70" s="8"/>
      <c r="R70" s="8"/>
      <c r="S70" s="8"/>
    </row>
    <row r="71" spans="2:19" x14ac:dyDescent="0.3">
      <c r="B71" s="4" t="s">
        <v>114</v>
      </c>
      <c r="C71" s="11" t="s">
        <v>115</v>
      </c>
      <c r="D71" s="6" t="s">
        <v>23</v>
      </c>
      <c r="E71" s="5" t="s">
        <v>18</v>
      </c>
      <c r="F71" s="5" t="s">
        <v>76</v>
      </c>
      <c r="G71" s="5" t="s">
        <v>20</v>
      </c>
      <c r="H71" s="5">
        <v>7</v>
      </c>
      <c r="I71" s="5">
        <v>7</v>
      </c>
      <c r="J71" s="7">
        <v>0</v>
      </c>
      <c r="K71" s="7">
        <v>0</v>
      </c>
      <c r="L71" s="7">
        <v>76942676</v>
      </c>
      <c r="M71" s="7">
        <v>74216691</v>
      </c>
      <c r="N71" s="25">
        <f t="shared" si="6"/>
        <v>3.6730080030110746E-2</v>
      </c>
      <c r="O71" s="25" t="e">
        <f t="shared" si="7"/>
        <v>#DIV/0!</v>
      </c>
      <c r="P71" s="8"/>
      <c r="Q71" s="8"/>
      <c r="R71" s="8"/>
      <c r="S71" s="8"/>
    </row>
    <row r="72" spans="2:19" x14ac:dyDescent="0.3">
      <c r="B72" s="4" t="s">
        <v>116</v>
      </c>
      <c r="C72" s="12" t="s">
        <v>54</v>
      </c>
      <c r="D72" s="6" t="s">
        <v>31</v>
      </c>
      <c r="E72" s="10" t="s">
        <v>24</v>
      </c>
      <c r="F72" s="5" t="s">
        <v>33</v>
      </c>
      <c r="G72" s="5" t="s">
        <v>26</v>
      </c>
      <c r="H72" s="5">
        <v>8</v>
      </c>
      <c r="I72" s="5">
        <v>9</v>
      </c>
      <c r="J72" s="7">
        <v>5000000</v>
      </c>
      <c r="K72" s="7">
        <v>70270294</v>
      </c>
      <c r="L72" s="7">
        <v>19588762</v>
      </c>
      <c r="M72" s="7">
        <v>78634577</v>
      </c>
      <c r="N72" s="25">
        <f t="shared" si="6"/>
        <v>-0.75088869620294385</v>
      </c>
      <c r="O72" s="25">
        <f t="shared" si="7"/>
        <v>-0.72123694259767857</v>
      </c>
      <c r="P72" s="14"/>
      <c r="Q72" s="8"/>
      <c r="R72" s="8"/>
      <c r="S72" s="14"/>
    </row>
    <row r="73" spans="2:19" x14ac:dyDescent="0.3">
      <c r="B73" s="4" t="s">
        <v>117</v>
      </c>
      <c r="C73" s="5" t="s">
        <v>16</v>
      </c>
      <c r="D73" s="6" t="s">
        <v>34</v>
      </c>
      <c r="E73" s="5" t="s">
        <v>29</v>
      </c>
      <c r="F73" s="11" t="s">
        <v>46</v>
      </c>
      <c r="G73" s="5" t="s">
        <v>20</v>
      </c>
      <c r="H73" s="5">
        <v>3</v>
      </c>
      <c r="I73" s="5">
        <v>5</v>
      </c>
      <c r="J73" s="7">
        <v>0</v>
      </c>
      <c r="K73" s="7">
        <v>0</v>
      </c>
      <c r="L73" s="7">
        <v>85955846</v>
      </c>
      <c r="M73" s="7">
        <v>25891596</v>
      </c>
      <c r="N73" s="25">
        <f t="shared" si="6"/>
        <v>2.3198357490206476</v>
      </c>
      <c r="O73" s="25" t="e">
        <f t="shared" si="7"/>
        <v>#DIV/0!</v>
      </c>
      <c r="P73" s="8"/>
      <c r="Q73" s="8"/>
      <c r="R73" s="8"/>
      <c r="S73" s="8"/>
    </row>
    <row r="74" spans="2:19" x14ac:dyDescent="0.3">
      <c r="B74" s="4" t="s">
        <v>118</v>
      </c>
      <c r="C74" s="5" t="s">
        <v>16</v>
      </c>
      <c r="D74" s="6" t="s">
        <v>34</v>
      </c>
      <c r="E74" s="10" t="s">
        <v>24</v>
      </c>
      <c r="F74" s="5" t="s">
        <v>33</v>
      </c>
      <c r="G74" s="5" t="s">
        <v>26</v>
      </c>
      <c r="H74" s="5">
        <v>8</v>
      </c>
      <c r="I74" s="5">
        <v>10</v>
      </c>
      <c r="J74" s="7">
        <v>20000000</v>
      </c>
      <c r="K74" s="7">
        <v>62745331</v>
      </c>
      <c r="L74" s="7">
        <v>39843357</v>
      </c>
      <c r="M74" s="7">
        <v>64840967</v>
      </c>
      <c r="N74" s="25">
        <f t="shared" si="6"/>
        <v>-0.38552185688408996</v>
      </c>
      <c r="O74" s="25">
        <f t="shared" si="7"/>
        <v>-0.36499885545268701</v>
      </c>
      <c r="P74" s="8"/>
      <c r="Q74" s="8"/>
      <c r="R74" s="8"/>
      <c r="S74" s="8"/>
    </row>
    <row r="75" spans="2:19" x14ac:dyDescent="0.3">
      <c r="B75" s="4" t="s">
        <v>119</v>
      </c>
      <c r="C75" s="5" t="s">
        <v>16</v>
      </c>
      <c r="D75" s="6" t="s">
        <v>23</v>
      </c>
      <c r="E75" s="5" t="s">
        <v>29</v>
      </c>
      <c r="F75" s="11" t="s">
        <v>30</v>
      </c>
      <c r="G75" s="5" t="s">
        <v>20</v>
      </c>
      <c r="H75" s="5">
        <v>5</v>
      </c>
      <c r="I75" s="5">
        <v>7</v>
      </c>
      <c r="J75" s="7">
        <v>0</v>
      </c>
      <c r="K75" s="7">
        <v>0</v>
      </c>
      <c r="L75" s="7">
        <v>82583322</v>
      </c>
      <c r="M75" s="7">
        <v>809058</v>
      </c>
      <c r="N75" s="25">
        <f t="shared" si="6"/>
        <v>101.07342613261348</v>
      </c>
      <c r="O75" s="25" t="e">
        <f t="shared" si="7"/>
        <v>#DIV/0!</v>
      </c>
      <c r="P75" s="8"/>
      <c r="Q75" s="14"/>
      <c r="R75" s="14"/>
      <c r="S75" s="8"/>
    </row>
    <row r="76" spans="2:19" x14ac:dyDescent="0.3">
      <c r="B76" s="4" t="s">
        <v>120</v>
      </c>
      <c r="C76" s="5" t="s">
        <v>16</v>
      </c>
      <c r="D76" s="6" t="s">
        <v>23</v>
      </c>
      <c r="E76" s="10" t="s">
        <v>24</v>
      </c>
      <c r="F76" s="5" t="s">
        <v>33</v>
      </c>
      <c r="G76" s="5" t="s">
        <v>26</v>
      </c>
      <c r="H76" s="5">
        <v>6</v>
      </c>
      <c r="I76" s="5">
        <v>6</v>
      </c>
      <c r="J76" s="7">
        <v>10000000</v>
      </c>
      <c r="K76" s="7">
        <v>59890317</v>
      </c>
      <c r="L76" s="7">
        <v>42451842</v>
      </c>
      <c r="M76" s="7">
        <v>0</v>
      </c>
      <c r="N76" s="25" t="e">
        <f t="shared" si="6"/>
        <v>#DIV/0!</v>
      </c>
      <c r="O76" s="25">
        <f t="shared" si="7"/>
        <v>-0.29117352977109806</v>
      </c>
      <c r="P76" s="14"/>
      <c r="Q76" s="8"/>
      <c r="R76" s="8"/>
      <c r="S76" s="14"/>
    </row>
    <row r="77" spans="2:19" x14ac:dyDescent="0.3">
      <c r="B77" s="4" t="s">
        <v>121</v>
      </c>
      <c r="C77" s="5" t="s">
        <v>16</v>
      </c>
      <c r="D77" s="6" t="s">
        <v>34</v>
      </c>
      <c r="E77" s="10" t="s">
        <v>24</v>
      </c>
      <c r="F77" s="5" t="s">
        <v>25</v>
      </c>
      <c r="G77" s="5" t="s">
        <v>20</v>
      </c>
      <c r="H77" s="5">
        <v>3</v>
      </c>
      <c r="I77" s="5">
        <v>6</v>
      </c>
      <c r="J77" s="7">
        <v>10000000</v>
      </c>
      <c r="K77" s="7">
        <v>97449662</v>
      </c>
      <c r="L77" s="7">
        <v>49624160</v>
      </c>
      <c r="M77" s="7">
        <v>17854677</v>
      </c>
      <c r="N77" s="25">
        <f t="shared" si="6"/>
        <v>1.7793367530535558</v>
      </c>
      <c r="O77" s="25">
        <f t="shared" si="7"/>
        <v>-0.49077134818589724</v>
      </c>
      <c r="P77" s="8"/>
      <c r="Q77" s="8"/>
      <c r="R77" s="8"/>
      <c r="S77" s="8"/>
    </row>
    <row r="78" spans="2:19" x14ac:dyDescent="0.3">
      <c r="B78" s="4" t="s">
        <v>122</v>
      </c>
      <c r="C78" s="5" t="s">
        <v>16</v>
      </c>
      <c r="D78" s="6" t="s">
        <v>28</v>
      </c>
      <c r="E78" s="5" t="s">
        <v>29</v>
      </c>
      <c r="F78" s="11" t="s">
        <v>30</v>
      </c>
      <c r="G78" s="5" t="s">
        <v>20</v>
      </c>
      <c r="H78" s="5">
        <v>8</v>
      </c>
      <c r="I78" s="5">
        <v>10</v>
      </c>
      <c r="J78" s="7">
        <v>0</v>
      </c>
      <c r="K78" s="7">
        <v>0</v>
      </c>
      <c r="L78" s="7">
        <v>44422091</v>
      </c>
      <c r="M78" s="7">
        <v>8898260</v>
      </c>
      <c r="N78" s="25">
        <f t="shared" si="6"/>
        <v>3.992222187259082</v>
      </c>
      <c r="O78" s="25" t="e">
        <f t="shared" si="7"/>
        <v>#DIV/0!</v>
      </c>
      <c r="P78" s="8"/>
      <c r="Q78" s="8"/>
      <c r="R78" s="8"/>
      <c r="S78" s="8"/>
    </row>
    <row r="79" spans="2:19" x14ac:dyDescent="0.3">
      <c r="B79" s="4" t="s">
        <v>123</v>
      </c>
      <c r="C79" s="11" t="s">
        <v>96</v>
      </c>
      <c r="D79" s="6" t="s">
        <v>23</v>
      </c>
      <c r="E79" s="5" t="s">
        <v>29</v>
      </c>
      <c r="F79" s="11" t="s">
        <v>46</v>
      </c>
      <c r="G79" s="5" t="s">
        <v>20</v>
      </c>
      <c r="H79" s="5">
        <v>5</v>
      </c>
      <c r="I79" s="5">
        <v>7</v>
      </c>
      <c r="J79" s="7">
        <v>0</v>
      </c>
      <c r="K79" s="7">
        <v>0</v>
      </c>
      <c r="L79" s="7">
        <v>0</v>
      </c>
      <c r="M79" s="7">
        <v>63436099</v>
      </c>
      <c r="N79" s="25">
        <f t="shared" si="6"/>
        <v>-1</v>
      </c>
      <c r="O79" s="25" t="e">
        <f t="shared" si="7"/>
        <v>#DIV/0!</v>
      </c>
      <c r="P79" s="8"/>
      <c r="Q79" s="14"/>
      <c r="R79" s="14"/>
      <c r="S79" s="8"/>
    </row>
    <row r="80" spans="2:19" x14ac:dyDescent="0.3">
      <c r="B80" s="4" t="s">
        <v>124</v>
      </c>
      <c r="C80" s="5" t="s">
        <v>16</v>
      </c>
      <c r="D80" s="6" t="s">
        <v>23</v>
      </c>
      <c r="E80" s="10" t="s">
        <v>24</v>
      </c>
      <c r="F80" s="5" t="s">
        <v>25</v>
      </c>
      <c r="G80" s="5" t="s">
        <v>26</v>
      </c>
      <c r="H80" s="5">
        <v>8</v>
      </c>
      <c r="I80" s="5">
        <v>9</v>
      </c>
      <c r="J80" s="7">
        <v>10000000</v>
      </c>
      <c r="K80" s="7">
        <v>99989764</v>
      </c>
      <c r="L80" s="7">
        <v>8030175</v>
      </c>
      <c r="M80" s="7">
        <v>37676206</v>
      </c>
      <c r="N80" s="25">
        <f t="shared" si="6"/>
        <v>-0.78686349150973434</v>
      </c>
      <c r="O80" s="25">
        <f t="shared" si="7"/>
        <v>-0.91969002947141665</v>
      </c>
      <c r="P80" s="8"/>
      <c r="Q80" s="8"/>
      <c r="R80" s="8"/>
      <c r="S80" s="8"/>
    </row>
    <row r="81" spans="2:19" x14ac:dyDescent="0.3">
      <c r="B81" s="4" t="s">
        <v>125</v>
      </c>
      <c r="C81" s="5" t="s">
        <v>16</v>
      </c>
      <c r="D81" s="6" t="s">
        <v>23</v>
      </c>
      <c r="E81" s="5" t="s">
        <v>29</v>
      </c>
      <c r="F81" s="11" t="s">
        <v>46</v>
      </c>
      <c r="G81" s="5" t="s">
        <v>26</v>
      </c>
      <c r="H81" s="5">
        <v>4</v>
      </c>
      <c r="I81" s="5">
        <v>5</v>
      </c>
      <c r="J81" s="7">
        <v>0</v>
      </c>
      <c r="K81" s="7">
        <v>0</v>
      </c>
      <c r="L81" s="7">
        <v>12862402</v>
      </c>
      <c r="M81" s="7">
        <v>68922404</v>
      </c>
      <c r="N81" s="25">
        <f t="shared" si="6"/>
        <v>-0.81337850606603912</v>
      </c>
      <c r="O81" s="25" t="e">
        <f t="shared" si="7"/>
        <v>#DIV/0!</v>
      </c>
      <c r="P81" s="8"/>
      <c r="Q81" s="8"/>
      <c r="R81" s="8"/>
      <c r="S81" s="8"/>
    </row>
    <row r="82" spans="2:19" x14ac:dyDescent="0.3">
      <c r="B82" s="4" t="s">
        <v>126</v>
      </c>
      <c r="C82" s="5" t="s">
        <v>16</v>
      </c>
      <c r="D82" s="6" t="s">
        <v>31</v>
      </c>
      <c r="E82" s="5" t="s">
        <v>29</v>
      </c>
      <c r="F82" s="11" t="s">
        <v>46</v>
      </c>
      <c r="G82" s="5" t="s">
        <v>26</v>
      </c>
      <c r="H82" s="5">
        <v>9</v>
      </c>
      <c r="I82" s="5">
        <v>9</v>
      </c>
      <c r="J82" s="7">
        <v>0</v>
      </c>
      <c r="K82" s="7">
        <v>0</v>
      </c>
      <c r="L82" s="7">
        <v>46914257</v>
      </c>
      <c r="M82" s="7">
        <v>43734508</v>
      </c>
      <c r="N82" s="25">
        <f t="shared" si="6"/>
        <v>7.2705722446906235E-2</v>
      </c>
      <c r="O82" s="25" t="e">
        <f t="shared" si="7"/>
        <v>#DIV/0!</v>
      </c>
      <c r="P82" s="8"/>
      <c r="Q82" s="8"/>
      <c r="R82" s="8"/>
      <c r="S82" s="8"/>
    </row>
    <row r="83" spans="2:19" x14ac:dyDescent="0.3">
      <c r="B83" s="4" t="s">
        <v>127</v>
      </c>
      <c r="C83" s="26" t="s">
        <v>128</v>
      </c>
      <c r="D83" s="6" t="s">
        <v>17</v>
      </c>
      <c r="E83" s="5" t="s">
        <v>18</v>
      </c>
      <c r="F83" s="5" t="s">
        <v>19</v>
      </c>
      <c r="G83" s="5" t="s">
        <v>20</v>
      </c>
      <c r="H83" s="5">
        <v>6</v>
      </c>
      <c r="I83" s="5">
        <v>10</v>
      </c>
      <c r="J83" s="13">
        <v>0</v>
      </c>
      <c r="K83" s="7">
        <v>0</v>
      </c>
      <c r="L83" s="7">
        <v>95212463</v>
      </c>
      <c r="M83" s="7">
        <v>0</v>
      </c>
      <c r="N83" s="25" t="e">
        <f t="shared" si="6"/>
        <v>#DIV/0!</v>
      </c>
      <c r="O83" s="25" t="e">
        <f t="shared" si="7"/>
        <v>#DIV/0!</v>
      </c>
      <c r="P83" s="8"/>
      <c r="Q83" s="8"/>
      <c r="R83" s="8"/>
      <c r="S83" s="8"/>
    </row>
    <row r="84" spans="2:19" x14ac:dyDescent="0.3">
      <c r="B84" s="4" t="s">
        <v>129</v>
      </c>
      <c r="C84" s="11" t="s">
        <v>101</v>
      </c>
      <c r="D84" s="6" t="s">
        <v>23</v>
      </c>
      <c r="E84" s="10" t="s">
        <v>24</v>
      </c>
      <c r="F84" s="5" t="s">
        <v>25</v>
      </c>
      <c r="G84" s="5" t="s">
        <v>20</v>
      </c>
      <c r="H84" s="5">
        <v>3</v>
      </c>
      <c r="I84" s="5">
        <v>9</v>
      </c>
      <c r="J84" s="7">
        <v>5000000</v>
      </c>
      <c r="K84" s="7">
        <v>32915397</v>
      </c>
      <c r="L84" s="7">
        <v>74493461</v>
      </c>
      <c r="M84" s="7">
        <v>151779</v>
      </c>
      <c r="N84" s="25">
        <f t="shared" si="6"/>
        <v>489.80215971906523</v>
      </c>
      <c r="O84" s="25">
        <f t="shared" si="7"/>
        <v>1.2631797817902668</v>
      </c>
      <c r="P84" s="14"/>
      <c r="Q84" s="8"/>
      <c r="R84" s="8"/>
      <c r="S84" s="14"/>
    </row>
    <row r="85" spans="2:19" x14ac:dyDescent="0.3">
      <c r="B85" s="4" t="s">
        <v>130</v>
      </c>
      <c r="C85" s="5" t="s">
        <v>16</v>
      </c>
      <c r="D85" s="6" t="s">
        <v>31</v>
      </c>
      <c r="E85" s="5" t="s">
        <v>29</v>
      </c>
      <c r="F85" s="11" t="s">
        <v>46</v>
      </c>
      <c r="G85" s="5" t="s">
        <v>20</v>
      </c>
      <c r="H85" s="5">
        <v>3</v>
      </c>
      <c r="I85" s="5">
        <v>7</v>
      </c>
      <c r="J85" s="7">
        <v>0</v>
      </c>
      <c r="K85" s="7">
        <v>0</v>
      </c>
      <c r="L85" s="7">
        <v>43223505</v>
      </c>
      <c r="M85" s="7">
        <v>0</v>
      </c>
      <c r="N85" s="25" t="e">
        <f t="shared" si="6"/>
        <v>#DIV/0!</v>
      </c>
      <c r="O85" s="25" t="e">
        <f t="shared" si="7"/>
        <v>#DIV/0!</v>
      </c>
      <c r="P85" s="8"/>
      <c r="Q85" s="8"/>
      <c r="R85" s="8"/>
      <c r="S85" s="8"/>
    </row>
    <row r="86" spans="2:19" x14ac:dyDescent="0.3">
      <c r="B86" s="4" t="s">
        <v>131</v>
      </c>
      <c r="C86" s="5" t="s">
        <v>16</v>
      </c>
      <c r="D86" s="6" t="s">
        <v>23</v>
      </c>
      <c r="E86" s="5" t="s">
        <v>29</v>
      </c>
      <c r="F86" s="11" t="s">
        <v>46</v>
      </c>
      <c r="G86" s="5" t="s">
        <v>20</v>
      </c>
      <c r="H86" s="5">
        <v>7</v>
      </c>
      <c r="I86" s="5">
        <v>10</v>
      </c>
      <c r="J86" s="7">
        <v>0</v>
      </c>
      <c r="K86" s="7">
        <v>0</v>
      </c>
      <c r="L86" s="7">
        <v>14141858</v>
      </c>
      <c r="M86" s="7">
        <v>87162317</v>
      </c>
      <c r="N86" s="25">
        <f t="shared" si="6"/>
        <v>-0.83775261504349408</v>
      </c>
      <c r="O86" s="25" t="e">
        <f t="shared" si="7"/>
        <v>#DIV/0!</v>
      </c>
      <c r="P86" s="8"/>
      <c r="Q86" s="8"/>
      <c r="R86" s="8"/>
      <c r="S86" s="8"/>
    </row>
    <row r="87" spans="2:19" x14ac:dyDescent="0.3">
      <c r="B87" s="4" t="s">
        <v>132</v>
      </c>
      <c r="C87" s="5" t="s">
        <v>16</v>
      </c>
      <c r="D87" s="6" t="s">
        <v>23</v>
      </c>
      <c r="E87" s="5" t="s">
        <v>29</v>
      </c>
      <c r="F87" s="11" t="s">
        <v>46</v>
      </c>
      <c r="G87" s="5" t="s">
        <v>20</v>
      </c>
      <c r="H87" s="5">
        <v>3</v>
      </c>
      <c r="I87" s="5">
        <v>7</v>
      </c>
      <c r="J87" s="7">
        <v>0</v>
      </c>
      <c r="K87" s="7">
        <v>0</v>
      </c>
      <c r="L87" s="7">
        <v>29525162</v>
      </c>
      <c r="M87" s="7">
        <v>0</v>
      </c>
      <c r="N87" s="25" t="e">
        <f t="shared" si="6"/>
        <v>#DIV/0!</v>
      </c>
      <c r="O87" s="25" t="e">
        <f t="shared" si="7"/>
        <v>#DIV/0!</v>
      </c>
      <c r="P87" s="8"/>
      <c r="Q87" s="14"/>
      <c r="R87" s="14"/>
      <c r="S87" s="8"/>
    </row>
    <row r="88" spans="2:19" x14ac:dyDescent="0.3">
      <c r="B88" s="4" t="s">
        <v>133</v>
      </c>
      <c r="C88" s="5" t="s">
        <v>16</v>
      </c>
      <c r="D88" s="6" t="s">
        <v>23</v>
      </c>
      <c r="E88" s="5" t="s">
        <v>29</v>
      </c>
      <c r="F88" s="11" t="s">
        <v>30</v>
      </c>
      <c r="G88" s="5" t="s">
        <v>26</v>
      </c>
      <c r="H88" s="5">
        <v>7</v>
      </c>
      <c r="I88" s="5">
        <v>4</v>
      </c>
      <c r="J88" s="7">
        <v>0</v>
      </c>
      <c r="K88" s="7">
        <v>0</v>
      </c>
      <c r="L88" s="7">
        <v>29366791</v>
      </c>
      <c r="M88" s="7">
        <v>89805774</v>
      </c>
      <c r="N88" s="25">
        <f t="shared" si="6"/>
        <v>-0.67299662714337272</v>
      </c>
      <c r="O88" s="25" t="e">
        <f t="shared" si="7"/>
        <v>#DIV/0!</v>
      </c>
      <c r="P88" s="8"/>
      <c r="Q88" s="8"/>
      <c r="R88" s="8"/>
      <c r="S88" s="8"/>
    </row>
    <row r="89" spans="2:19" x14ac:dyDescent="0.3">
      <c r="B89" s="4" t="s">
        <v>134</v>
      </c>
      <c r="C89" s="5" t="s">
        <v>16</v>
      </c>
      <c r="D89" s="6" t="s">
        <v>23</v>
      </c>
      <c r="E89" s="5" t="s">
        <v>29</v>
      </c>
      <c r="F89" s="11" t="s">
        <v>46</v>
      </c>
      <c r="G89" s="5" t="s">
        <v>26</v>
      </c>
      <c r="H89" s="5">
        <v>9</v>
      </c>
      <c r="I89" s="5">
        <v>5</v>
      </c>
      <c r="J89" s="7">
        <v>0</v>
      </c>
      <c r="K89" s="7">
        <v>0</v>
      </c>
      <c r="L89" s="7">
        <v>73195518</v>
      </c>
      <c r="M89" s="7">
        <v>10695678</v>
      </c>
      <c r="N89" s="25">
        <f t="shared" si="6"/>
        <v>5.8434668657751292</v>
      </c>
      <c r="O89" s="25" t="e">
        <f t="shared" si="7"/>
        <v>#DIV/0!</v>
      </c>
      <c r="P89" s="8"/>
      <c r="Q89" s="8"/>
      <c r="R89" s="8"/>
      <c r="S89" s="8"/>
    </row>
    <row r="90" spans="2:19" x14ac:dyDescent="0.3">
      <c r="B90" s="4" t="s">
        <v>135</v>
      </c>
      <c r="C90" s="5" t="s">
        <v>16</v>
      </c>
      <c r="D90" s="6" t="s">
        <v>23</v>
      </c>
      <c r="E90" s="5" t="s">
        <v>29</v>
      </c>
      <c r="F90" s="11" t="s">
        <v>46</v>
      </c>
      <c r="G90" s="5" t="s">
        <v>20</v>
      </c>
      <c r="H90" s="5">
        <v>3</v>
      </c>
      <c r="I90" s="5">
        <v>6</v>
      </c>
      <c r="J90" s="7">
        <v>0</v>
      </c>
      <c r="K90" s="7">
        <v>0</v>
      </c>
      <c r="L90" s="7">
        <v>1432950</v>
      </c>
      <c r="M90" s="7">
        <v>29672451</v>
      </c>
      <c r="N90" s="25">
        <f t="shared" si="6"/>
        <v>-0.95170773051407176</v>
      </c>
      <c r="O90" s="25" t="e">
        <f t="shared" si="7"/>
        <v>#DIV/0!</v>
      </c>
      <c r="P90" s="8"/>
      <c r="Q90" s="8"/>
      <c r="R90" s="8"/>
      <c r="S90" s="8"/>
    </row>
    <row r="91" spans="2:19" x14ac:dyDescent="0.3">
      <c r="B91" s="4" t="s">
        <v>136</v>
      </c>
      <c r="C91" s="5" t="s">
        <v>16</v>
      </c>
      <c r="D91" s="6" t="s">
        <v>23</v>
      </c>
      <c r="E91" s="10" t="s">
        <v>24</v>
      </c>
      <c r="F91" s="5" t="s">
        <v>25</v>
      </c>
      <c r="G91" s="5" t="s">
        <v>26</v>
      </c>
      <c r="H91" s="5">
        <v>8</v>
      </c>
      <c r="I91" s="5">
        <v>7</v>
      </c>
      <c r="J91" s="13">
        <v>1000000</v>
      </c>
      <c r="K91" s="7">
        <v>77159264</v>
      </c>
      <c r="L91" s="7">
        <v>0</v>
      </c>
      <c r="M91" s="7">
        <v>97234303</v>
      </c>
      <c r="N91" s="25">
        <f t="shared" si="6"/>
        <v>-1</v>
      </c>
      <c r="O91" s="25">
        <f t="shared" si="7"/>
        <v>-1</v>
      </c>
      <c r="P91" s="8"/>
      <c r="Q91" s="8"/>
      <c r="R91" s="8"/>
      <c r="S91" s="8"/>
    </row>
    <row r="92" spans="2:19" x14ac:dyDescent="0.3">
      <c r="B92" s="4" t="s">
        <v>137</v>
      </c>
      <c r="C92" s="11" t="s">
        <v>101</v>
      </c>
      <c r="D92" s="6" t="s">
        <v>23</v>
      </c>
      <c r="E92" s="5" t="s">
        <v>24</v>
      </c>
      <c r="F92" s="5" t="s">
        <v>25</v>
      </c>
      <c r="G92" s="5" t="s">
        <v>20</v>
      </c>
      <c r="H92" s="5">
        <v>7</v>
      </c>
      <c r="I92" s="5">
        <v>10</v>
      </c>
      <c r="J92" s="7">
        <v>100000000</v>
      </c>
      <c r="K92" s="7">
        <v>12451199</v>
      </c>
      <c r="L92" s="7">
        <v>74231711</v>
      </c>
      <c r="M92" s="7">
        <v>42951226</v>
      </c>
      <c r="N92" s="25">
        <f t="shared" si="6"/>
        <v>0.72827921140132301</v>
      </c>
      <c r="O92" s="25">
        <f t="shared" si="7"/>
        <v>4.9618122720550852</v>
      </c>
      <c r="P92" s="8"/>
      <c r="Q92" s="8"/>
      <c r="R92" s="8"/>
      <c r="S92" s="8"/>
    </row>
    <row r="93" spans="2:19" x14ac:dyDescent="0.3">
      <c r="B93" s="4" t="s">
        <v>138</v>
      </c>
      <c r="C93" s="5" t="s">
        <v>16</v>
      </c>
      <c r="D93" s="6" t="s">
        <v>28</v>
      </c>
      <c r="E93" s="10" t="s">
        <v>24</v>
      </c>
      <c r="F93" s="5" t="s">
        <v>25</v>
      </c>
      <c r="G93" s="5" t="s">
        <v>26</v>
      </c>
      <c r="H93" s="5">
        <v>3</v>
      </c>
      <c r="I93" s="5">
        <v>9</v>
      </c>
      <c r="J93" s="7">
        <v>90000000</v>
      </c>
      <c r="K93" s="7">
        <v>13287929</v>
      </c>
      <c r="L93" s="7">
        <v>27090183</v>
      </c>
      <c r="M93" s="7">
        <v>79518711</v>
      </c>
      <c r="N93" s="25">
        <f t="shared" si="6"/>
        <v>-0.65932316231836308</v>
      </c>
      <c r="O93" s="25">
        <f t="shared" si="7"/>
        <v>1.0387061821296606</v>
      </c>
      <c r="P93" s="14"/>
      <c r="Q93" s="8"/>
      <c r="R93" s="8"/>
      <c r="S93" s="14"/>
    </row>
    <row r="94" spans="2:19" x14ac:dyDescent="0.3">
      <c r="B94" s="4" t="s">
        <v>139</v>
      </c>
      <c r="C94" s="11" t="s">
        <v>101</v>
      </c>
      <c r="D94" s="6" t="s">
        <v>17</v>
      </c>
      <c r="E94" s="5" t="s">
        <v>18</v>
      </c>
      <c r="F94" s="5" t="s">
        <v>19</v>
      </c>
      <c r="G94" s="5" t="s">
        <v>20</v>
      </c>
      <c r="H94" s="5">
        <v>6</v>
      </c>
      <c r="I94" s="5">
        <v>5</v>
      </c>
      <c r="J94" s="13">
        <v>0</v>
      </c>
      <c r="K94" s="7">
        <v>0</v>
      </c>
      <c r="L94" s="7">
        <v>20898506</v>
      </c>
      <c r="M94" s="7">
        <v>24525645</v>
      </c>
      <c r="N94" s="25">
        <f t="shared" si="6"/>
        <v>-0.14789168643678893</v>
      </c>
      <c r="O94" s="25" t="e">
        <f t="shared" si="7"/>
        <v>#DIV/0!</v>
      </c>
      <c r="P94" s="8"/>
      <c r="Q94" s="8"/>
      <c r="R94" s="8"/>
      <c r="S94" s="8"/>
    </row>
    <row r="95" spans="2:19" x14ac:dyDescent="0.3">
      <c r="B95" s="4" t="s">
        <v>140</v>
      </c>
      <c r="C95" s="5" t="s">
        <v>16</v>
      </c>
      <c r="D95" s="6" t="s">
        <v>23</v>
      </c>
      <c r="E95" s="10" t="s">
        <v>24</v>
      </c>
      <c r="F95" s="5" t="s">
        <v>25</v>
      </c>
      <c r="G95" s="5" t="s">
        <v>20</v>
      </c>
      <c r="H95" s="5">
        <v>8</v>
      </c>
      <c r="I95" s="5">
        <v>7</v>
      </c>
      <c r="J95" s="7">
        <v>5000000</v>
      </c>
      <c r="K95" s="7">
        <v>37959268</v>
      </c>
      <c r="L95" s="7">
        <v>69132389</v>
      </c>
      <c r="M95" s="7">
        <v>99564796</v>
      </c>
      <c r="N95" s="25">
        <f t="shared" si="6"/>
        <v>-0.30565428969492392</v>
      </c>
      <c r="O95" s="25">
        <f t="shared" si="7"/>
        <v>0.821225556825806</v>
      </c>
      <c r="P95" s="14"/>
      <c r="Q95" s="8"/>
      <c r="R95" s="8"/>
      <c r="S95" s="14"/>
    </row>
    <row r="96" spans="2:19" x14ac:dyDescent="0.3">
      <c r="B96" s="4" t="s">
        <v>141</v>
      </c>
      <c r="C96" s="5" t="s">
        <v>16</v>
      </c>
      <c r="D96" s="6" t="s">
        <v>23</v>
      </c>
      <c r="E96" s="5" t="s">
        <v>29</v>
      </c>
      <c r="F96" s="11" t="s">
        <v>46</v>
      </c>
      <c r="G96" s="5" t="s">
        <v>26</v>
      </c>
      <c r="H96" s="5">
        <v>3</v>
      </c>
      <c r="I96" s="5">
        <v>6</v>
      </c>
      <c r="J96" s="7">
        <v>0</v>
      </c>
      <c r="K96" s="7">
        <v>0</v>
      </c>
      <c r="L96" s="7">
        <v>26450622</v>
      </c>
      <c r="M96" s="7">
        <v>4227264</v>
      </c>
      <c r="N96" s="25">
        <f t="shared" si="6"/>
        <v>5.2571493050824367</v>
      </c>
      <c r="O96" s="25" t="e">
        <f t="shared" si="7"/>
        <v>#DIV/0!</v>
      </c>
      <c r="P96" s="8"/>
      <c r="Q96" s="14"/>
      <c r="R96" s="14"/>
      <c r="S96" s="8"/>
    </row>
    <row r="97" spans="2:19" x14ac:dyDescent="0.3">
      <c r="B97" s="4" t="s">
        <v>142</v>
      </c>
      <c r="C97" s="11" t="s">
        <v>143</v>
      </c>
      <c r="D97" s="6" t="s">
        <v>23</v>
      </c>
      <c r="E97" s="5" t="s">
        <v>29</v>
      </c>
      <c r="F97" s="11" t="s">
        <v>46</v>
      </c>
      <c r="G97" s="5" t="s">
        <v>26</v>
      </c>
      <c r="H97" s="5">
        <v>6</v>
      </c>
      <c r="I97" s="5">
        <v>5</v>
      </c>
      <c r="J97" s="7">
        <v>0</v>
      </c>
      <c r="K97" s="7">
        <v>0</v>
      </c>
      <c r="L97" s="7">
        <v>0</v>
      </c>
      <c r="M97" s="7">
        <v>54376640</v>
      </c>
      <c r="N97" s="25">
        <f t="shared" si="6"/>
        <v>-1</v>
      </c>
      <c r="O97" s="25" t="e">
        <f t="shared" si="7"/>
        <v>#DIV/0!</v>
      </c>
      <c r="P97" s="8"/>
      <c r="Q97" s="8"/>
      <c r="R97" s="8"/>
      <c r="S97" s="8"/>
    </row>
    <row r="98" spans="2:19" x14ac:dyDescent="0.3">
      <c r="B98" s="4" t="s">
        <v>144</v>
      </c>
      <c r="C98" s="5" t="s">
        <v>16</v>
      </c>
      <c r="D98" s="6" t="s">
        <v>23</v>
      </c>
      <c r="E98" s="10" t="s">
        <v>24</v>
      </c>
      <c r="F98" s="5" t="s">
        <v>33</v>
      </c>
      <c r="G98" s="5" t="s">
        <v>20</v>
      </c>
      <c r="H98" s="5">
        <v>7</v>
      </c>
      <c r="I98" s="5">
        <v>9</v>
      </c>
      <c r="J98" s="7">
        <v>90000000</v>
      </c>
      <c r="K98" s="7">
        <v>29991873</v>
      </c>
      <c r="L98" s="7">
        <v>39252741</v>
      </c>
      <c r="M98" s="7">
        <v>15542722</v>
      </c>
      <c r="N98" s="25">
        <f t="shared" si="6"/>
        <v>1.5254740450224871</v>
      </c>
      <c r="O98" s="25">
        <f t="shared" si="7"/>
        <v>0.30877924829836401</v>
      </c>
      <c r="P98" s="14"/>
      <c r="Q98" s="14"/>
      <c r="R98" s="14"/>
      <c r="S98" s="14"/>
    </row>
    <row r="99" spans="2:19" x14ac:dyDescent="0.3">
      <c r="B99" s="4" t="s">
        <v>145</v>
      </c>
      <c r="C99" s="5" t="s">
        <v>16</v>
      </c>
      <c r="D99" s="6" t="s">
        <v>23</v>
      </c>
      <c r="E99" s="10" t="s">
        <v>24</v>
      </c>
      <c r="F99" s="5" t="s">
        <v>33</v>
      </c>
      <c r="G99" s="5" t="s">
        <v>20</v>
      </c>
      <c r="H99" s="5">
        <v>6</v>
      </c>
      <c r="I99" s="5">
        <v>10</v>
      </c>
      <c r="J99" s="7">
        <v>10000000</v>
      </c>
      <c r="K99" s="7">
        <v>7303129</v>
      </c>
      <c r="L99" s="7">
        <v>3765621</v>
      </c>
      <c r="M99" s="7">
        <v>18125151</v>
      </c>
      <c r="N99" s="25">
        <f t="shared" si="6"/>
        <v>-0.79224333082797493</v>
      </c>
      <c r="O99" s="25">
        <f t="shared" si="7"/>
        <v>-0.48438251604209648</v>
      </c>
      <c r="P99" s="8"/>
      <c r="Q99" s="8"/>
      <c r="R99" s="8"/>
      <c r="S99" s="8"/>
    </row>
    <row r="100" spans="2:19" x14ac:dyDescent="0.3">
      <c r="B100" s="4" t="s">
        <v>146</v>
      </c>
      <c r="C100" s="11" t="s">
        <v>54</v>
      </c>
      <c r="D100" s="6" t="s">
        <v>23</v>
      </c>
      <c r="E100" s="10" t="s">
        <v>24</v>
      </c>
      <c r="F100" s="5" t="s">
        <v>33</v>
      </c>
      <c r="G100" s="5" t="s">
        <v>20</v>
      </c>
      <c r="H100" s="5">
        <v>3</v>
      </c>
      <c r="I100" s="5">
        <v>9</v>
      </c>
      <c r="J100" s="7">
        <v>30000000</v>
      </c>
      <c r="K100" s="7">
        <v>44457754</v>
      </c>
      <c r="L100" s="7">
        <v>0</v>
      </c>
      <c r="M100" s="7">
        <v>62249765</v>
      </c>
      <c r="N100" s="25">
        <f t="shared" si="6"/>
        <v>-1</v>
      </c>
      <c r="O100" s="25">
        <f t="shared" si="7"/>
        <v>-1</v>
      </c>
      <c r="P100" s="8"/>
      <c r="Q100" s="8"/>
      <c r="R100" s="8"/>
      <c r="S100" s="8"/>
    </row>
    <row r="101" spans="2:19" x14ac:dyDescent="0.3">
      <c r="B101" s="4" t="s">
        <v>147</v>
      </c>
      <c r="C101" s="5" t="s">
        <v>16</v>
      </c>
      <c r="D101" s="6" t="s">
        <v>23</v>
      </c>
      <c r="E101" s="10" t="s">
        <v>24</v>
      </c>
      <c r="F101" s="5" t="s">
        <v>25</v>
      </c>
      <c r="G101" s="5" t="s">
        <v>20</v>
      </c>
      <c r="H101" s="5">
        <v>4</v>
      </c>
      <c r="I101" s="5">
        <v>10</v>
      </c>
      <c r="J101" s="7">
        <v>10000000</v>
      </c>
      <c r="K101" s="7">
        <v>54467236</v>
      </c>
      <c r="L101" s="7">
        <v>0</v>
      </c>
      <c r="M101" s="7">
        <v>1234692</v>
      </c>
      <c r="N101" s="25">
        <f t="shared" si="6"/>
        <v>-1</v>
      </c>
      <c r="O101" s="25">
        <f t="shared" si="7"/>
        <v>-1</v>
      </c>
      <c r="P101" s="8"/>
      <c r="Q101" s="14"/>
      <c r="R101" s="14"/>
      <c r="S101" s="8"/>
    </row>
    <row r="102" spans="2:19" x14ac:dyDescent="0.3">
      <c r="B102" s="4" t="s">
        <v>148</v>
      </c>
      <c r="C102" s="5" t="s">
        <v>16</v>
      </c>
      <c r="D102" s="6" t="s">
        <v>23</v>
      </c>
      <c r="E102" s="10" t="s">
        <v>24</v>
      </c>
      <c r="F102" s="5" t="s">
        <v>33</v>
      </c>
      <c r="G102" s="5" t="s">
        <v>20</v>
      </c>
      <c r="H102" s="5">
        <v>4</v>
      </c>
      <c r="I102" s="5">
        <v>10</v>
      </c>
      <c r="J102" s="7">
        <v>10000000</v>
      </c>
      <c r="K102" s="7">
        <v>17991607</v>
      </c>
      <c r="L102" s="7">
        <v>0</v>
      </c>
      <c r="M102" s="7">
        <v>174626</v>
      </c>
      <c r="N102" s="25">
        <f t="shared" si="6"/>
        <v>-1</v>
      </c>
      <c r="O102" s="25">
        <f t="shared" si="7"/>
        <v>-1</v>
      </c>
      <c r="P102" s="8"/>
      <c r="Q102" s="8"/>
      <c r="R102" s="8"/>
      <c r="S102" s="8"/>
    </row>
    <row r="103" spans="2:19" x14ac:dyDescent="0.3">
      <c r="B103" s="4" t="s">
        <v>149</v>
      </c>
      <c r="C103" s="5" t="s">
        <v>16</v>
      </c>
      <c r="D103" s="6" t="s">
        <v>23</v>
      </c>
      <c r="E103" s="5" t="s">
        <v>29</v>
      </c>
      <c r="F103" s="11" t="s">
        <v>30</v>
      </c>
      <c r="G103" s="5" t="s">
        <v>20</v>
      </c>
      <c r="H103" s="5">
        <v>5</v>
      </c>
      <c r="I103" s="5">
        <v>10</v>
      </c>
      <c r="J103" s="7">
        <v>0</v>
      </c>
      <c r="K103" s="7">
        <v>0</v>
      </c>
      <c r="L103" s="7">
        <v>24965127</v>
      </c>
      <c r="M103" s="7">
        <v>41129782</v>
      </c>
      <c r="N103" s="25">
        <f t="shared" si="6"/>
        <v>-0.39301582002063612</v>
      </c>
      <c r="O103" s="25" t="e">
        <f t="shared" si="7"/>
        <v>#DIV/0!</v>
      </c>
      <c r="P103" s="8"/>
      <c r="Q103" s="8"/>
      <c r="R103" s="8"/>
      <c r="S103" s="8"/>
    </row>
    <row r="104" spans="2:19" x14ac:dyDescent="0.3">
      <c r="Q104" s="8"/>
      <c r="R104" s="8"/>
    </row>
    <row r="105" spans="2:19" x14ac:dyDescent="0.3">
      <c r="Q105" s="8"/>
      <c r="R105" s="8"/>
    </row>
    <row r="106" spans="2:19" x14ac:dyDescent="0.3">
      <c r="Q106" s="8"/>
      <c r="R106" s="8"/>
    </row>
  </sheetData>
  <autoFilter ref="B3:M103" xr:uid="{00000000-0009-0000-0000-000000000000}"/>
  <mergeCells count="6">
    <mergeCell ref="Q45:R45"/>
    <mergeCell ref="Q3:R3"/>
    <mergeCell ref="Q11:R11"/>
    <mergeCell ref="Q20:R20"/>
    <mergeCell ref="Q28:R28"/>
    <mergeCell ref="Q36:R3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Clase 14</vt:lpstr>
      <vt:lpstr>inversion2018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Benwill Lopez</cp:lastModifiedBy>
  <dcterms:created xsi:type="dcterms:W3CDTF">2018-04-13T13:12:31Z</dcterms:created>
  <dcterms:modified xsi:type="dcterms:W3CDTF">2022-06-05T20:54:29Z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623a7f-4aec-4980-abf7-42194908fdf7_Enabled">
    <vt:lpwstr>true</vt:lpwstr>
  </property>
  <property fmtid="{D5CDD505-2E9C-101B-9397-08002B2CF9AE}" pid="3" name="MSIP_Label_e8623a7f-4aec-4980-abf7-42194908fdf7_SetDate">
    <vt:lpwstr>2022-06-05T19:55:42Z</vt:lpwstr>
  </property>
  <property fmtid="{D5CDD505-2E9C-101B-9397-08002B2CF9AE}" pid="4" name="MSIP_Label_e8623a7f-4aec-4980-abf7-42194908fdf7_Method">
    <vt:lpwstr>Privileged</vt:lpwstr>
  </property>
  <property fmtid="{D5CDD505-2E9C-101B-9397-08002B2CF9AE}" pid="5" name="MSIP_Label_e8623a7f-4aec-4980-abf7-42194908fdf7_Name">
    <vt:lpwstr>e8623a7f-4aec-4980-abf7-42194908fdf7</vt:lpwstr>
  </property>
  <property fmtid="{D5CDD505-2E9C-101B-9397-08002B2CF9AE}" pid="6" name="MSIP_Label_e8623a7f-4aec-4980-abf7-42194908fdf7_SiteId">
    <vt:lpwstr>c82f2d55-67d0-4a4a-8820-2f84a18c1cdd</vt:lpwstr>
  </property>
  <property fmtid="{D5CDD505-2E9C-101B-9397-08002B2CF9AE}" pid="7" name="MSIP_Label_e8623a7f-4aec-4980-abf7-42194908fdf7_ActionId">
    <vt:lpwstr>83e19d72-229c-4929-8524-7610f3885f61</vt:lpwstr>
  </property>
  <property fmtid="{D5CDD505-2E9C-101B-9397-08002B2CF9AE}" pid="8" name="MSIP_Label_e8623a7f-4aec-4980-abf7-42194908fdf7_ContentBits">
    <vt:lpwstr>0</vt:lpwstr>
  </property>
</Properties>
</file>