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F437EDFB-D897-48A0-B1B8-01187DF48BB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هزینه" sheetId="1" r:id="rId1"/>
    <sheet name="درآمد" sheetId="2" r:id="rId2"/>
    <sheet name="جریان نقدینگی" sheetId="3" r:id="rId3"/>
  </sheets>
  <definedNames>
    <definedName name="_xlnm.Print_Area" localSheetId="2">'جریان نقدینگی'!$A$1:$AK$24</definedName>
    <definedName name="_xlnm.Print_Area" localSheetId="1">درآمد!$A$1:$AK$8</definedName>
  </definedNames>
  <calcPr calcId="191029"/>
</workbook>
</file>

<file path=xl/calcChain.xml><?xml version="1.0" encoding="utf-8"?>
<calcChain xmlns="http://schemas.openxmlformats.org/spreadsheetml/2006/main">
  <c r="E27" i="1" l="1"/>
  <c r="AM34" i="1"/>
  <c r="AM35" i="1" s="1"/>
  <c r="AJ11" i="3" s="1"/>
  <c r="F6" i="1"/>
  <c r="F7" i="1" s="1"/>
  <c r="G6" i="1"/>
  <c r="G7" i="1" s="1"/>
  <c r="H6" i="1"/>
  <c r="H7" i="1" s="1"/>
  <c r="I6" i="1"/>
  <c r="I7" i="1" s="1"/>
  <c r="J6" i="1"/>
  <c r="J7" i="1" s="1"/>
  <c r="K6" i="1"/>
  <c r="K7" i="1" s="1"/>
  <c r="L6" i="1"/>
  <c r="L7" i="1" s="1"/>
  <c r="M6" i="1"/>
  <c r="M7" i="1" s="1"/>
  <c r="N6" i="1"/>
  <c r="N7" i="1" s="1"/>
  <c r="O6" i="1"/>
  <c r="O7" i="1" s="1"/>
  <c r="P6" i="1"/>
  <c r="P7" i="1" s="1"/>
  <c r="Q6" i="1"/>
  <c r="Q7" i="1" s="1"/>
  <c r="R6" i="1"/>
  <c r="R7" i="1" s="1"/>
  <c r="S6" i="1"/>
  <c r="S7" i="1" s="1"/>
  <c r="T6" i="1"/>
  <c r="T7" i="1" s="1"/>
  <c r="U6" i="1"/>
  <c r="U7" i="1" s="1"/>
  <c r="V6" i="1"/>
  <c r="V7" i="1" s="1"/>
  <c r="W6" i="1"/>
  <c r="W7" i="1" s="1"/>
  <c r="X6" i="1"/>
  <c r="X7" i="1" s="1"/>
  <c r="Y6" i="1"/>
  <c r="Y7" i="1" s="1"/>
  <c r="Z6" i="1"/>
  <c r="Z7" i="1" s="1"/>
  <c r="AA6" i="1"/>
  <c r="AA7" i="1" s="1"/>
  <c r="AB6" i="1"/>
  <c r="AB7" i="1" s="1"/>
  <c r="AC6" i="1"/>
  <c r="AC7" i="1" s="1"/>
  <c r="AC34" i="1" s="1"/>
  <c r="AC35" i="1" s="1"/>
  <c r="Z11" i="3" s="1"/>
  <c r="AD6" i="1"/>
  <c r="AD7" i="1" s="1"/>
  <c r="AD34" i="1" s="1"/>
  <c r="AD35" i="1" s="1"/>
  <c r="AA11" i="3" s="1"/>
  <c r="AE6" i="1"/>
  <c r="AE7" i="1" s="1"/>
  <c r="AE34" i="1" s="1"/>
  <c r="AE35" i="1" s="1"/>
  <c r="AB11" i="3" s="1"/>
  <c r="AF6" i="1"/>
  <c r="AF7" i="1" s="1"/>
  <c r="AF34" i="1" s="1"/>
  <c r="AF35" i="1" s="1"/>
  <c r="AC11" i="3" s="1"/>
  <c r="AG6" i="1"/>
  <c r="AG7" i="1" s="1"/>
  <c r="AG34" i="1" s="1"/>
  <c r="AG35" i="1" s="1"/>
  <c r="AD11" i="3" s="1"/>
  <c r="AH6" i="1"/>
  <c r="AH7" i="1" s="1"/>
  <c r="AH34" i="1" s="1"/>
  <c r="AH35" i="1" s="1"/>
  <c r="AE11" i="3" s="1"/>
  <c r="AI6" i="1"/>
  <c r="AI7" i="1" s="1"/>
  <c r="AI34" i="1" s="1"/>
  <c r="AI35" i="1" s="1"/>
  <c r="AF11" i="3" s="1"/>
  <c r="AJ6" i="1"/>
  <c r="AJ7" i="1" s="1"/>
  <c r="AJ34" i="1" s="1"/>
  <c r="AJ35" i="1" s="1"/>
  <c r="AG11" i="3" s="1"/>
  <c r="AK6" i="1"/>
  <c r="AK7" i="1" s="1"/>
  <c r="AK34" i="1" s="1"/>
  <c r="AK35" i="1" s="1"/>
  <c r="AH11" i="3" s="1"/>
  <c r="AL6" i="1"/>
  <c r="AL7" i="1" s="1"/>
  <c r="AL34" i="1" s="1"/>
  <c r="AL35" i="1" s="1"/>
  <c r="AI11" i="3" s="1"/>
  <c r="AM6" i="1"/>
  <c r="AM7" i="1" s="1"/>
  <c r="AN6" i="1"/>
  <c r="AN7" i="1" s="1"/>
  <c r="F27" i="1" l="1"/>
  <c r="G27" i="1"/>
  <c r="H27" i="1"/>
  <c r="I27" i="1"/>
  <c r="J27" i="1"/>
  <c r="K27" i="1"/>
  <c r="L27" i="1"/>
  <c r="M27" i="1"/>
  <c r="N27" i="1"/>
  <c r="O27" i="1"/>
  <c r="P27" i="1"/>
  <c r="Q27" i="1"/>
  <c r="Q34" i="1" s="1"/>
  <c r="Q35" i="1" s="1"/>
  <c r="N11" i="3" s="1"/>
  <c r="R27" i="1"/>
  <c r="R34" i="1" s="1"/>
  <c r="R35" i="1" s="1"/>
  <c r="O11" i="3" s="1"/>
  <c r="S27" i="1"/>
  <c r="S34" i="1" s="1"/>
  <c r="S35" i="1" s="1"/>
  <c r="P11" i="3" s="1"/>
  <c r="T27" i="1"/>
  <c r="T34" i="1" s="1"/>
  <c r="T35" i="1" s="1"/>
  <c r="Q11" i="3" s="1"/>
  <c r="U27" i="1"/>
  <c r="U34" i="1" s="1"/>
  <c r="U35" i="1" s="1"/>
  <c r="R11" i="3" s="1"/>
  <c r="V27" i="1"/>
  <c r="V34" i="1" s="1"/>
  <c r="V35" i="1" s="1"/>
  <c r="S11" i="3" s="1"/>
  <c r="W27" i="1"/>
  <c r="W34" i="1" s="1"/>
  <c r="W35" i="1" s="1"/>
  <c r="T11" i="3" s="1"/>
  <c r="X27" i="1"/>
  <c r="X34" i="1" s="1"/>
  <c r="X35" i="1" s="1"/>
  <c r="U11" i="3" s="1"/>
  <c r="Y27" i="1"/>
  <c r="Y34" i="1" s="1"/>
  <c r="Y35" i="1" s="1"/>
  <c r="V11" i="3" s="1"/>
  <c r="Z27" i="1"/>
  <c r="Z34" i="1" s="1"/>
  <c r="Z35" i="1" s="1"/>
  <c r="W11" i="3" s="1"/>
  <c r="AA27" i="1"/>
  <c r="AA34" i="1" s="1"/>
  <c r="AA35" i="1" s="1"/>
  <c r="X11" i="3" s="1"/>
  <c r="AB27" i="1"/>
  <c r="AB34" i="1" s="1"/>
  <c r="AB35" i="1" s="1"/>
  <c r="Y11" i="3" s="1"/>
  <c r="AC27" i="1"/>
  <c r="AD27" i="1"/>
  <c r="AE27" i="1"/>
  <c r="AF27" i="1"/>
  <c r="AG27" i="1"/>
  <c r="AH27" i="1"/>
  <c r="AI27" i="1"/>
  <c r="AJ27" i="1"/>
  <c r="AK27" i="1"/>
  <c r="AL27" i="1"/>
  <c r="AM27" i="1"/>
  <c r="AN27" i="1"/>
  <c r="C6" i="2"/>
  <c r="C13" i="3" s="1"/>
  <c r="N6" i="2"/>
  <c r="N13" i="3" s="1"/>
  <c r="O6" i="2"/>
  <c r="O13" i="3" s="1"/>
  <c r="Z6" i="2"/>
  <c r="Z13" i="3" s="1"/>
  <c r="AA6" i="2"/>
  <c r="AA13" i="3" s="1"/>
  <c r="B6" i="2"/>
  <c r="B13" i="3" s="1"/>
  <c r="AN34" i="1" l="1"/>
  <c r="AN35" i="1" s="1"/>
  <c r="AK11" i="3" s="1"/>
  <c r="M34" i="1"/>
  <c r="M35" i="1" s="1"/>
  <c r="J11" i="3" s="1"/>
  <c r="I34" i="1"/>
  <c r="I35" i="1" s="1"/>
  <c r="F11" i="3" s="1"/>
  <c r="P34" i="1"/>
  <c r="P35" i="1" s="1"/>
  <c r="M11" i="3" s="1"/>
  <c r="L34" i="1"/>
  <c r="L35" i="1" s="1"/>
  <c r="I11" i="3" s="1"/>
  <c r="H34" i="1"/>
  <c r="H35" i="1" s="1"/>
  <c r="E11" i="3" s="1"/>
  <c r="O34" i="1"/>
  <c r="O35" i="1" s="1"/>
  <c r="L11" i="3" s="1"/>
  <c r="K34" i="1"/>
  <c r="K35" i="1" s="1"/>
  <c r="H11" i="3" s="1"/>
  <c r="G34" i="1"/>
  <c r="G35" i="1" s="1"/>
  <c r="D11" i="3" s="1"/>
  <c r="N34" i="1"/>
  <c r="N35" i="1" s="1"/>
  <c r="K11" i="3" s="1"/>
  <c r="J34" i="1"/>
  <c r="J35" i="1" s="1"/>
  <c r="G11" i="3" s="1"/>
  <c r="F34" i="1"/>
  <c r="F35" i="1" s="1"/>
  <c r="C11" i="3" s="1"/>
  <c r="E6" i="1"/>
  <c r="AB6" i="2" l="1"/>
  <c r="AB13" i="3" s="1"/>
  <c r="P6" i="2"/>
  <c r="P13" i="3" s="1"/>
  <c r="E6" i="2" l="1"/>
  <c r="E13" i="3" s="1"/>
  <c r="D6" i="2"/>
  <c r="D13" i="3" s="1"/>
  <c r="Q6" i="2"/>
  <c r="Q13" i="3" s="1"/>
  <c r="AC6" i="2"/>
  <c r="AC13" i="3" s="1"/>
  <c r="AD6" i="2" l="1"/>
  <c r="AD13" i="3" s="1"/>
  <c r="R6" i="2"/>
  <c r="R13" i="3" s="1"/>
  <c r="B14" i="3"/>
  <c r="S6" i="2" l="1"/>
  <c r="S13" i="3" s="1"/>
  <c r="AE6" i="2"/>
  <c r="AE13" i="3" s="1"/>
  <c r="C14" i="3"/>
  <c r="D14" i="3" s="1"/>
  <c r="T6" i="2" l="1"/>
  <c r="T13" i="3" s="1"/>
  <c r="AF6" i="2"/>
  <c r="AF13" i="3" s="1"/>
  <c r="E14" i="3"/>
  <c r="AG6" i="2" l="1"/>
  <c r="AG13" i="3" s="1"/>
  <c r="U6" i="2"/>
  <c r="U13" i="3" s="1"/>
  <c r="V6" i="2" l="1"/>
  <c r="V13" i="3" s="1"/>
  <c r="AH6" i="2"/>
  <c r="AH13" i="3" s="1"/>
  <c r="F6" i="2"/>
  <c r="F13" i="3" s="1"/>
  <c r="AI6" i="2" l="1"/>
  <c r="AI13" i="3" s="1"/>
  <c r="W6" i="2"/>
  <c r="W13" i="3" s="1"/>
  <c r="F14" i="3"/>
  <c r="G6" i="2"/>
  <c r="G13" i="3" s="1"/>
  <c r="Y6" i="2" l="1"/>
  <c r="Y13" i="3" s="1"/>
  <c r="X6" i="2"/>
  <c r="X13" i="3" s="1"/>
  <c r="AK6" i="2"/>
  <c r="AK13" i="3" s="1"/>
  <c r="AJ6" i="2"/>
  <c r="AJ13" i="3" s="1"/>
  <c r="G14" i="3"/>
  <c r="H6" i="2"/>
  <c r="H13" i="3" s="1"/>
  <c r="N7" i="2" l="1"/>
  <c r="C21" i="3" s="1"/>
  <c r="Z7" i="2"/>
  <c r="D21" i="3" s="1"/>
  <c r="H14" i="3"/>
  <c r="E7" i="1" l="1"/>
  <c r="E34" i="1" s="1"/>
  <c r="E35" i="1" s="1"/>
  <c r="B11" i="3" s="1"/>
  <c r="I6" i="2" l="1"/>
  <c r="I13" i="3" s="1"/>
  <c r="D16" i="3" l="1"/>
  <c r="I14" i="3"/>
  <c r="B12" i="3"/>
  <c r="B15" i="3" s="1"/>
  <c r="J6" i="2"/>
  <c r="J13" i="3" s="1"/>
  <c r="C12" i="3" l="1"/>
  <c r="D12" i="3" s="1"/>
  <c r="E12" i="3" s="1"/>
  <c r="E15" i="3" s="1"/>
  <c r="J14" i="3"/>
  <c r="C16" i="3"/>
  <c r="E16" i="3"/>
  <c r="B16" i="3"/>
  <c r="B17" i="3" s="1"/>
  <c r="K6" i="2"/>
  <c r="K13" i="3" s="1"/>
  <c r="C17" i="3" l="1"/>
  <c r="D17" i="3" s="1"/>
  <c r="E17" i="3" s="1"/>
  <c r="D15" i="3"/>
  <c r="C15" i="3"/>
  <c r="K14" i="3"/>
  <c r="F12" i="3"/>
  <c r="L6" i="2"/>
  <c r="L13" i="3" s="1"/>
  <c r="L14" i="3" l="1"/>
  <c r="F16" i="3"/>
  <c r="F17" i="3" s="1"/>
  <c r="F15" i="3"/>
  <c r="G12" i="3"/>
  <c r="M6" i="2"/>
  <c r="M13" i="3" s="1"/>
  <c r="G16" i="3" l="1"/>
  <c r="G17" i="3" s="1"/>
  <c r="G15" i="3"/>
  <c r="H12" i="3"/>
  <c r="M14" i="3" l="1"/>
  <c r="N14" i="3" s="1"/>
  <c r="O14" i="3" s="1"/>
  <c r="P14" i="3" s="1"/>
  <c r="Q14" i="3" s="1"/>
  <c r="R14" i="3" s="1"/>
  <c r="S14" i="3" s="1"/>
  <c r="T14" i="3" s="1"/>
  <c r="U14" i="3" s="1"/>
  <c r="V14" i="3" s="1"/>
  <c r="W14" i="3" s="1"/>
  <c r="X14" i="3" s="1"/>
  <c r="Y14" i="3" s="1"/>
  <c r="Z14" i="3" s="1"/>
  <c r="AA14" i="3" s="1"/>
  <c r="AB14" i="3" s="1"/>
  <c r="AC14" i="3" s="1"/>
  <c r="AD14" i="3" s="1"/>
  <c r="AE14" i="3" s="1"/>
  <c r="AF14" i="3" s="1"/>
  <c r="AG14" i="3" s="1"/>
  <c r="AH14" i="3" s="1"/>
  <c r="AI14" i="3" s="1"/>
  <c r="AJ14" i="3" s="1"/>
  <c r="AK14" i="3" s="1"/>
  <c r="B7" i="2"/>
  <c r="B21" i="3" s="1"/>
  <c r="H16" i="3"/>
  <c r="H17" i="3" s="1"/>
  <c r="H15" i="3"/>
  <c r="I12" i="3"/>
  <c r="J12" i="3" l="1"/>
  <c r="J15" i="3" s="1"/>
  <c r="J16" i="3"/>
  <c r="I16" i="3"/>
  <c r="I17" i="3" s="1"/>
  <c r="I15" i="3"/>
  <c r="J17" i="3" l="1"/>
  <c r="K12" i="3"/>
  <c r="K15" i="3" s="1"/>
  <c r="K16" i="3"/>
  <c r="K17" i="3" l="1"/>
  <c r="L12" i="3"/>
  <c r="L15" i="3" s="1"/>
  <c r="E36" i="1"/>
  <c r="L16" i="3"/>
  <c r="L17" i="3" l="1"/>
  <c r="B20" i="3"/>
  <c r="B22" i="3" s="1"/>
  <c r="M12" i="3"/>
  <c r="M16" i="3" l="1"/>
  <c r="M17" i="3" s="1"/>
  <c r="M15" i="3"/>
  <c r="B23" i="3"/>
  <c r="N16" i="3" l="1"/>
  <c r="N17" i="3" s="1"/>
  <c r="N12" i="3"/>
  <c r="O12" i="3" s="1"/>
  <c r="O16" i="3"/>
  <c r="O17" i="3" l="1"/>
  <c r="N15" i="3"/>
  <c r="O15" i="3"/>
  <c r="P12" i="3"/>
  <c r="Q12" i="3" l="1"/>
  <c r="Q15" i="3" s="1"/>
  <c r="Q16" i="3"/>
  <c r="P16" i="3"/>
  <c r="P17" i="3" s="1"/>
  <c r="P15" i="3"/>
  <c r="Q17" i="3" l="1"/>
  <c r="R12" i="3"/>
  <c r="S12" i="3" l="1"/>
  <c r="S15" i="3" s="1"/>
  <c r="S16" i="3"/>
  <c r="T16" i="3"/>
  <c r="R16" i="3"/>
  <c r="R17" i="3" s="1"/>
  <c r="R15" i="3"/>
  <c r="E21" i="3"/>
  <c r="S17" i="3" l="1"/>
  <c r="T17" i="3" s="1"/>
  <c r="T12" i="3"/>
  <c r="T15" i="3" s="1"/>
  <c r="U12" i="3" l="1"/>
  <c r="U16" i="3"/>
  <c r="U17" i="3" s="1"/>
  <c r="V16" i="3"/>
  <c r="V17" i="3" l="1"/>
  <c r="V12" i="3"/>
  <c r="V15" i="3" s="1"/>
  <c r="U15" i="3"/>
  <c r="W12" i="3" l="1"/>
  <c r="W15" i="3" s="1"/>
  <c r="W16" i="3"/>
  <c r="W17" i="3" s="1"/>
  <c r="X16" i="3"/>
  <c r="X17" i="3" l="1"/>
  <c r="X12" i="3"/>
  <c r="X15" i="3" s="1"/>
  <c r="Y12" i="3" l="1"/>
  <c r="Q36" i="1"/>
  <c r="C20" i="3" s="1"/>
  <c r="C22" i="3" s="1"/>
  <c r="AD16" i="3"/>
  <c r="AJ16" i="3"/>
  <c r="AB16" i="3"/>
  <c r="AH16" i="3"/>
  <c r="AF16" i="3"/>
  <c r="AA16" i="3" l="1"/>
  <c r="AC36" i="1"/>
  <c r="D20" i="3" s="1"/>
  <c r="D22" i="3" s="1"/>
  <c r="B25" i="3" s="1"/>
  <c r="Z16" i="3"/>
  <c r="AC16" i="3"/>
  <c r="AG16" i="3"/>
  <c r="AK16" i="3"/>
  <c r="AE16" i="3"/>
  <c r="AI16" i="3"/>
  <c r="Y15" i="3"/>
  <c r="Y16" i="3"/>
  <c r="Y17" i="3" s="1"/>
  <c r="C23" i="3"/>
  <c r="E22" i="3" l="1"/>
  <c r="Z17" i="3"/>
  <c r="AA17" i="3" s="1"/>
  <c r="AB17" i="3" s="1"/>
  <c r="AC17" i="3" s="1"/>
  <c r="AD17" i="3" s="1"/>
  <c r="AE17" i="3" s="1"/>
  <c r="AF17" i="3" s="1"/>
  <c r="AG17" i="3" s="1"/>
  <c r="AH17" i="3" s="1"/>
  <c r="AI17" i="3" s="1"/>
  <c r="AJ17" i="3" s="1"/>
  <c r="AK17" i="3" s="1"/>
  <c r="Z12" i="3"/>
  <c r="AA12" i="3" s="1"/>
  <c r="AB12" i="3" s="1"/>
  <c r="E20" i="3"/>
  <c r="Z15" i="3" l="1"/>
  <c r="AA15" i="3"/>
  <c r="AC12" i="3"/>
  <c r="AB15" i="3"/>
  <c r="D23" i="3"/>
  <c r="B24" i="3" s="1"/>
  <c r="AD12" i="3" l="1"/>
  <c r="AC15" i="3"/>
  <c r="AE12" i="3" l="1"/>
  <c r="AD15" i="3"/>
  <c r="AF12" i="3" l="1"/>
  <c r="AE15" i="3"/>
  <c r="AG12" i="3" l="1"/>
  <c r="AF15" i="3"/>
  <c r="AH12" i="3" l="1"/>
  <c r="AG15" i="3"/>
  <c r="AI12" i="3" l="1"/>
  <c r="AH15" i="3"/>
  <c r="AJ12" i="3" l="1"/>
  <c r="AI15" i="3"/>
  <c r="AK12" i="3" l="1"/>
  <c r="AK15" i="3" s="1"/>
  <c r="AJ15" i="3"/>
</calcChain>
</file>

<file path=xl/sharedStrings.xml><?xml version="1.0" encoding="utf-8"?>
<sst xmlns="http://schemas.openxmlformats.org/spreadsheetml/2006/main" count="192" uniqueCount="147">
  <si>
    <t>شرح</t>
  </si>
  <si>
    <t>هزینه عملیاتی</t>
  </si>
  <si>
    <t>حقوق و دستمزد</t>
  </si>
  <si>
    <t>پیش بینی نشده ثابت</t>
  </si>
  <si>
    <t xml:space="preserve">پیش بینی نشده </t>
  </si>
  <si>
    <t>تجهیزات اداری و دفتری</t>
  </si>
  <si>
    <t xml:space="preserve">جمع هزینه های ثابت </t>
  </si>
  <si>
    <t>مدیر مالی</t>
  </si>
  <si>
    <t>جمع هزینه های عملیاتی ماهانه</t>
  </si>
  <si>
    <t>جمع هزینه های عملیاتی سالانه</t>
  </si>
  <si>
    <t xml:space="preserve">شرح </t>
  </si>
  <si>
    <t>سود ناخالص</t>
  </si>
  <si>
    <t>هزینه کل</t>
  </si>
  <si>
    <t>درآمد کل</t>
  </si>
  <si>
    <t xml:space="preserve">خالص جریان نقد </t>
  </si>
  <si>
    <t>مدیر توسعه کسب و کار</t>
  </si>
  <si>
    <t xml:space="preserve">سال اول </t>
  </si>
  <si>
    <t>عنوان</t>
  </si>
  <si>
    <t>هزینه ثابت (اولیه)</t>
  </si>
  <si>
    <t>اجاره سرور</t>
  </si>
  <si>
    <t>جمع درآمد سالانه (تومان)</t>
  </si>
  <si>
    <t>جمع کل</t>
  </si>
  <si>
    <t>خالص جریان نقد تجمعی</t>
  </si>
  <si>
    <t>هزینه تجمعی</t>
  </si>
  <si>
    <t>درآمد تجمعی</t>
  </si>
  <si>
    <t>نقطه سر به سر</t>
  </si>
  <si>
    <t>درآمد</t>
  </si>
  <si>
    <t>هزینه</t>
  </si>
  <si>
    <t>مدیر نرم افزار</t>
  </si>
  <si>
    <t>برنامه نویس</t>
  </si>
  <si>
    <t xml:space="preserve"> پشتیبانی فنی</t>
  </si>
  <si>
    <t>کارشناس حسابداری</t>
  </si>
  <si>
    <t>مدیر بازرگانی</t>
  </si>
  <si>
    <t>کارشناس تولید محتوا</t>
  </si>
  <si>
    <t>کارشناس بازاریابی</t>
  </si>
  <si>
    <t>کارشناس اقتصادی</t>
  </si>
  <si>
    <t>مدیر منابع انسانی</t>
  </si>
  <si>
    <t xml:space="preserve">مسئول دفتر </t>
  </si>
  <si>
    <t>کارشناس وب (ASP/PHP)</t>
  </si>
  <si>
    <t>طراح UI- اندروید و IOS</t>
  </si>
  <si>
    <t>کارشناس ارشد بازاریابی</t>
  </si>
  <si>
    <t>واحد فنی</t>
  </si>
  <si>
    <t xml:space="preserve">واحد مالی </t>
  </si>
  <si>
    <t>واحد بازرگانی</t>
  </si>
  <si>
    <t>واحد مطالعات اقتصادی</t>
  </si>
  <si>
    <t xml:space="preserve">واحد اداری </t>
  </si>
  <si>
    <t>کارشناس مسؤول تولید محتوا</t>
  </si>
  <si>
    <t>کارشناس مسؤول حسابداری</t>
  </si>
  <si>
    <t>درآمد حاصل</t>
  </si>
  <si>
    <t>اجاره دفتر</t>
  </si>
  <si>
    <t>بیمه</t>
  </si>
  <si>
    <t>پرسنل</t>
  </si>
  <si>
    <t>آتش سوزی</t>
  </si>
  <si>
    <t>مسئولیت</t>
  </si>
  <si>
    <t>کارشناس توسعه  iOS و اندروید</t>
  </si>
  <si>
    <t xml:space="preserve">زیرساخت / سخت افزار / طراحی و ساخت نرم افزار </t>
  </si>
  <si>
    <t>تزریق سرمایه</t>
  </si>
  <si>
    <t>راند A</t>
  </si>
  <si>
    <t>راند B</t>
  </si>
  <si>
    <t>راند C</t>
  </si>
  <si>
    <t>مدیر عامل</t>
  </si>
  <si>
    <t>تراز حساب</t>
  </si>
  <si>
    <t>هزینه‌های جاری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</si>
  <si>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</si>
  <si>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</si>
  <si>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</si>
  <si>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</si>
  <si>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</si>
  <si>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</si>
  <si>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</si>
  <si>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</si>
  <si>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</si>
  <si>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</si>
  <si>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</si>
  <si>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</si>
  <si>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</si>
  <si>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</si>
  <si>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</si>
  <si>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</si>
  <si>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</si>
  <si>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</si>
  <si>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</si>
  <si>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</si>
  <si>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</si>
  <si>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</si>
  <si>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</si>
  <si>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</si>
  <si>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</si>
  <si>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</si>
  <si>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</si>
  <si>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</si>
  <si>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</si>
  <si>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</si>
  <si>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</si>
  <si>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</si>
  <si>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</si>
  <si>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</si>
  <si>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</si>
  <si>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</si>
  <si>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سال صفر</t>
  </si>
  <si>
    <t>سال اول</t>
  </si>
  <si>
    <t>سال دوم</t>
  </si>
  <si>
    <t xml:space="preserve"> 1 </t>
  </si>
  <si>
    <t xml:space="preserve"> 2 </t>
  </si>
  <si>
    <t xml:space="preserve"> 3 </t>
  </si>
  <si>
    <t xml:space="preserve"> 4 </t>
  </si>
  <si>
    <t xml:space="preserve"> 5 </t>
  </si>
  <si>
    <t xml:space="preserve"> 6 </t>
  </si>
  <si>
    <t xml:space="preserve"> 7 </t>
  </si>
  <si>
    <t xml:space="preserve"> 8 </t>
  </si>
  <si>
    <t xml:space="preserve"> 9 </t>
  </si>
  <si>
    <t xml:space="preserve"> 10 </t>
  </si>
  <si>
    <t xml:space="preserve"> 11 </t>
  </si>
  <si>
    <t xml:space="preserve"> 12 </t>
  </si>
  <si>
    <t xml:space="preserve"> 13 </t>
  </si>
  <si>
    <t xml:space="preserve"> 14 </t>
  </si>
  <si>
    <t xml:space="preserve"> 15 </t>
  </si>
  <si>
    <t xml:space="preserve"> 16 </t>
  </si>
  <si>
    <t xml:space="preserve"> 17 </t>
  </si>
  <si>
    <t xml:space="preserve"> 18 </t>
  </si>
  <si>
    <t xml:space="preserve"> 19 </t>
  </si>
  <si>
    <t xml:space="preserve"> 20 </t>
  </si>
  <si>
    <t xml:space="preserve"> 21 </t>
  </si>
  <si>
    <t xml:space="preserve"> 22 </t>
  </si>
  <si>
    <t xml:space="preserve"> 23 </t>
  </si>
  <si>
    <t xml:space="preserve"> 24 </t>
  </si>
  <si>
    <t xml:space="preserve"> 25 </t>
  </si>
  <si>
    <t xml:space="preserve"> 26 </t>
  </si>
  <si>
    <t xml:space="preserve"> 27 </t>
  </si>
  <si>
    <t xml:space="preserve"> 28 </t>
  </si>
  <si>
    <t xml:space="preserve"> 29 </t>
  </si>
  <si>
    <t xml:space="preserve"> 30 </t>
  </si>
  <si>
    <t xml:space="preserve"> 31 </t>
  </si>
  <si>
    <t xml:space="preserve"> 32 </t>
  </si>
  <si>
    <t xml:space="preserve"> 33 </t>
  </si>
  <si>
    <t xml:space="preserve"> 34 </t>
  </si>
  <si>
    <t xml:space="preserve"> 35 </t>
  </si>
  <si>
    <t xml:space="preserve"> 36 </t>
  </si>
  <si>
    <t xml:space="preserve">سال صفر </t>
  </si>
  <si>
    <t>جریان نقدینگی</t>
  </si>
  <si>
    <t>Bootstrap</t>
  </si>
  <si>
    <t>Pre-Seed</t>
  </si>
  <si>
    <t>Seed</t>
  </si>
  <si>
    <t>ارزش فعلی</t>
  </si>
  <si>
    <t>IRR</t>
  </si>
  <si>
    <t>ماموریت تهران</t>
  </si>
  <si>
    <t>آب، برق، گاز،اینترنت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</si>
</sst>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_-* #,##0.00\-;_-* &quot;-&quot;??_-;_-@_-"/>
    <numFmt numFmtId="165" formatCode="_-* #,##0_-;_-* #,##0\-;_-* &quot;-&quot;??_-;_-@_-"/>
    <numFmt numFmtId="166" formatCode="0.0"/>
    <numFmt numFmtId="167" formatCode="_-* #,##0_-;\-* #,##0_-;_-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B Nazanin"/>
      <charset val="178"/>
    </font>
    <font>
      <sz val="11"/>
      <color theme="1"/>
      <name val="B Nazanin"/>
      <charset val="178"/>
    </font>
    <font>
      <b/>
      <sz val="11"/>
      <color theme="1"/>
      <name val="B Nazanin"/>
      <charset val="178"/>
    </font>
    <font>
      <sz val="14"/>
      <color theme="1"/>
      <name val="B Nazanin"/>
      <charset val="178"/>
    </font>
    <font>
      <b/>
      <sz val="11"/>
      <color theme="1"/>
      <name val="Calibri"/>
      <family val="2"/>
      <scheme val="minor"/>
    </font>
    <font>
      <b/>
      <sz val="11"/>
      <color theme="0"/>
      <name val="B Nazanin"/>
      <charset val="178"/>
    </font>
    <font>
      <sz val="11"/>
      <color theme="0"/>
      <name val="B Nazanin"/>
      <charset val="178"/>
    </font>
    <font>
      <b/>
      <sz val="10"/>
      <color theme="0"/>
      <name val="B Nazanin"/>
      <charset val="178"/>
    </font>
    <font>
      <b/>
      <sz val="11"/>
      <color theme="1"/>
      <name val="B Nazanin"/>
    </font>
  </fonts>
  <fills count="1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lightUp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6" tint="-0.499984740745262"/>
      </left>
      <right/>
      <top style="thin">
        <color theme="6" tint="-0.499984740745262"/>
      </top>
      <bottom/>
      <diagonal/>
    </border>
    <border>
      <left/>
      <right/>
      <top style="thin">
        <color theme="6" tint="-0.499984740745262"/>
      </top>
      <bottom/>
      <diagonal/>
    </border>
    <border>
      <left/>
      <right style="thin">
        <color theme="6" tint="-0.499984740745262"/>
      </right>
      <top style="thin">
        <color theme="6" tint="-0.499984740745262"/>
      </top>
      <bottom/>
      <diagonal/>
    </border>
    <border>
      <left style="thin">
        <color theme="6" tint="-0.499984740745262"/>
      </left>
      <right/>
      <top/>
      <bottom/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499984740745262"/>
      </right>
      <top/>
      <bottom style="thin">
        <color theme="6" tint="-0.499984740745262"/>
      </bottom>
      <diagonal/>
    </border>
    <border>
      <left style="thin">
        <color theme="7" tint="-0.24994659260841701"/>
      </left>
      <right/>
      <top style="thin">
        <color theme="7" tint="-0.24994659260841701"/>
      </top>
      <bottom/>
      <diagonal/>
    </border>
    <border>
      <left/>
      <right/>
      <top style="thin">
        <color theme="7" tint="-0.24994659260841701"/>
      </top>
      <bottom/>
      <diagonal/>
    </border>
    <border>
      <left/>
      <right style="thin">
        <color theme="7" tint="-0.24994659260841701"/>
      </right>
      <top style="thin">
        <color theme="7" tint="-0.24994659260841701"/>
      </top>
      <bottom/>
      <diagonal/>
    </border>
    <border>
      <left style="thin">
        <color theme="7" tint="-0.24994659260841701"/>
      </left>
      <right/>
      <top/>
      <bottom/>
      <diagonal/>
    </border>
    <border>
      <left/>
      <right style="thin">
        <color theme="7" tint="-0.24994659260841701"/>
      </right>
      <top/>
      <bottom/>
      <diagonal/>
    </border>
    <border>
      <left style="thin">
        <color theme="7" tint="-0.24994659260841701"/>
      </left>
      <right/>
      <top/>
      <bottom style="thin">
        <color theme="7" tint="-0.24994659260841701"/>
      </bottom>
      <diagonal/>
    </border>
    <border>
      <left/>
      <right/>
      <top/>
      <bottom style="thin">
        <color theme="7" tint="-0.24994659260841701"/>
      </bottom>
      <diagonal/>
    </border>
    <border>
      <left/>
      <right style="thin">
        <color theme="7" tint="-0.24994659260841701"/>
      </right>
      <top/>
      <bottom style="thin">
        <color theme="7" tint="-0.2499465926084170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5" fontId="3" fillId="0" borderId="1" xfId="1" applyNumberFormat="1" applyFont="1" applyBorder="1" applyAlignment="1">
      <alignment horizontal="center" vertical="center" readingOrder="1"/>
    </xf>
    <xf numFmtId="0" fontId="4" fillId="0" borderId="1" xfId="0" applyFont="1" applyBorder="1" applyAlignment="1">
      <alignment horizontal="center" vertical="center" wrapText="1"/>
    </xf>
    <xf numFmtId="165" fontId="3" fillId="0" borderId="0" xfId="1" applyNumberFormat="1" applyFont="1"/>
    <xf numFmtId="0" fontId="3" fillId="3" borderId="4" xfId="0" applyFont="1" applyFill="1" applyBorder="1" applyAlignment="1">
      <alignment vertical="center"/>
    </xf>
    <xf numFmtId="0" fontId="3" fillId="3" borderId="3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164" fontId="3" fillId="0" borderId="0" xfId="1" applyFont="1" applyFill="1" applyBorder="1" applyAlignment="1">
      <alignment horizontal="center" vertical="center"/>
    </xf>
    <xf numFmtId="164" fontId="4" fillId="0" borderId="0" xfId="1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7" borderId="4" xfId="0" applyFont="1" applyFill="1" applyBorder="1" applyAlignment="1">
      <alignment horizontal="right" vertical="center"/>
    </xf>
    <xf numFmtId="0" fontId="3" fillId="7" borderId="3" xfId="0" applyFont="1" applyFill="1" applyBorder="1" applyAlignment="1">
      <alignment vertical="center"/>
    </xf>
    <xf numFmtId="0" fontId="3" fillId="7" borderId="4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8" fillId="10" borderId="4" xfId="0" applyFont="1" applyFill="1" applyBorder="1" applyAlignment="1">
      <alignment vertical="center"/>
    </xf>
    <xf numFmtId="0" fontId="8" fillId="10" borderId="3" xfId="0" applyFont="1" applyFill="1" applyBorder="1" applyAlignment="1">
      <alignment vertical="center"/>
    </xf>
    <xf numFmtId="0" fontId="7" fillId="10" borderId="4" xfId="0" applyFont="1" applyFill="1" applyBorder="1" applyAlignment="1">
      <alignment vertical="center"/>
    </xf>
    <xf numFmtId="0" fontId="7" fillId="10" borderId="3" xfId="0" applyFont="1" applyFill="1" applyBorder="1" applyAlignment="1">
      <alignment vertical="center"/>
    </xf>
    <xf numFmtId="0" fontId="7" fillId="10" borderId="1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6" borderId="3" xfId="0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/>
    <xf numFmtId="167" fontId="3" fillId="0" borderId="0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165" fontId="3" fillId="0" borderId="14" xfId="1" applyNumberFormat="1" applyFont="1" applyFill="1" applyBorder="1" applyAlignment="1">
      <alignment horizontal="center" vertical="center"/>
    </xf>
    <xf numFmtId="165" fontId="3" fillId="0" borderId="15" xfId="1" applyNumberFormat="1" applyFont="1" applyFill="1" applyBorder="1" applyAlignment="1">
      <alignment horizontal="center" vertical="center"/>
    </xf>
    <xf numFmtId="167" fontId="3" fillId="0" borderId="15" xfId="1" applyNumberFormat="1" applyFont="1" applyFill="1" applyBorder="1" applyAlignment="1">
      <alignment horizontal="center" vertical="center"/>
    </xf>
    <xf numFmtId="165" fontId="5" fillId="0" borderId="16" xfId="1" applyNumberFormat="1" applyFont="1" applyFill="1" applyBorder="1" applyAlignment="1">
      <alignment vertical="center"/>
    </xf>
    <xf numFmtId="165" fontId="5" fillId="0" borderId="17" xfId="1" applyNumberFormat="1" applyFont="1" applyFill="1" applyBorder="1" applyAlignment="1">
      <alignment vertical="center"/>
    </xf>
    <xf numFmtId="165" fontId="5" fillId="0" borderId="18" xfId="1" applyNumberFormat="1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164" fontId="3" fillId="0" borderId="22" xfId="1" applyFont="1" applyFill="1" applyBorder="1" applyAlignment="1">
      <alignment horizontal="center" vertical="center"/>
    </xf>
    <xf numFmtId="164" fontId="3" fillId="0" borderId="23" xfId="1" applyFont="1" applyFill="1" applyBorder="1" applyAlignment="1">
      <alignment horizontal="center" vertical="center"/>
    </xf>
    <xf numFmtId="164" fontId="4" fillId="0" borderId="22" xfId="1" applyFont="1" applyFill="1" applyBorder="1" applyAlignment="1">
      <alignment horizontal="center" vertical="center"/>
    </xf>
    <xf numFmtId="164" fontId="4" fillId="0" borderId="23" xfId="1" applyFont="1" applyFill="1" applyBorder="1" applyAlignment="1">
      <alignment horizontal="center" vertical="center"/>
    </xf>
    <xf numFmtId="164" fontId="4" fillId="0" borderId="24" xfId="1" applyFont="1" applyFill="1" applyBorder="1" applyAlignment="1">
      <alignment horizontal="center" vertical="center"/>
    </xf>
    <xf numFmtId="164" fontId="4" fillId="0" borderId="25" xfId="1" applyFont="1" applyFill="1" applyBorder="1" applyAlignment="1">
      <alignment horizontal="center" vertical="center"/>
    </xf>
    <xf numFmtId="164" fontId="4" fillId="0" borderId="26" xfId="1" applyFont="1" applyFill="1" applyBorder="1" applyAlignment="1">
      <alignment horizontal="center" vertical="center"/>
    </xf>
    <xf numFmtId="0" fontId="4" fillId="5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1" fontId="3" fillId="0" borderId="0" xfId="0" applyNumberFormat="1" applyFont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6" fillId="0" borderId="0" xfId="0" applyFont="1" applyAlignment="1">
      <alignment horizontal="right" vertical="center"/>
    </xf>
    <xf numFmtId="166" fontId="3" fillId="0" borderId="0" xfId="0" applyNumberFormat="1" applyFont="1" applyAlignment="1">
      <alignment vertical="center"/>
    </xf>
    <xf numFmtId="165" fontId="3" fillId="0" borderId="1" xfId="1" applyNumberFormat="1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165" fontId="3" fillId="0" borderId="22" xfId="1" applyNumberFormat="1" applyFont="1" applyFill="1" applyBorder="1" applyAlignment="1">
      <alignment horizontal="center" vertical="center"/>
    </xf>
    <xf numFmtId="0" fontId="4" fillId="8" borderId="19" xfId="0" applyFont="1" applyFill="1" applyBorder="1" applyAlignment="1">
      <alignment horizontal="center" vertical="center"/>
    </xf>
    <xf numFmtId="0" fontId="4" fillId="8" borderId="20" xfId="0" applyFont="1" applyFill="1" applyBorder="1" applyAlignment="1">
      <alignment horizontal="center" vertical="center"/>
    </xf>
    <xf numFmtId="0" fontId="4" fillId="8" borderId="21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9" fontId="10" fillId="0" borderId="4" xfId="2" applyFont="1" applyBorder="1" applyAlignment="1">
      <alignment horizontal="center" vertical="center"/>
    </xf>
    <xf numFmtId="9" fontId="10" fillId="0" borderId="3" xfId="2" applyFont="1" applyBorder="1" applyAlignment="1">
      <alignment horizontal="center" vertical="center"/>
    </xf>
    <xf numFmtId="9" fontId="10" fillId="0" borderId="6" xfId="2" applyFont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165" fontId="10" fillId="0" borderId="4" xfId="1" applyNumberFormat="1" applyFont="1" applyBorder="1" applyAlignment="1">
      <alignment horizontal="center" vertical="center"/>
    </xf>
    <xf numFmtId="165" fontId="10" fillId="0" borderId="3" xfId="1" applyNumberFormat="1" applyFont="1" applyBorder="1" applyAlignment="1">
      <alignment horizontal="center" vertical="center"/>
    </xf>
    <xf numFmtId="165" fontId="10" fillId="0" borderId="6" xfId="1" applyNumberFormat="1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125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6" tint="-0.499984740745262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499984740745262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6" tint="-0.499984740745262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499984740745262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6" tint="-0.499984740745262"/>
        </right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-0.499984740745262"/>
        </left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5" formatCode="_-* #,##0_-;_-* #,##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7" tint="-0.2499465926084170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7" tint="-0.2499465926084170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theme="7" tint="-0.2499465926084170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numFmt numFmtId="164" formatCode="_-* #,##0.00_-;_-* #,##0.00\-;_-* &quot;-&quot;??_-;_-@_-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7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indexed="64"/>
          <bgColor theme="8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D3:AN36" totalsRowShown="0" headerRowDxfId="124" dataDxfId="122" headerRowBorderDxfId="123" tableBorderDxfId="121" totalsRowBorderDxfId="120" dataCellStyle="Comma">
  <tableColumns count="37">
    <tableColumn id="1" xr3:uid="{00000000-0010-0000-0000-000001000000}" name="شرح" dataDxfId="119"/>
    <tableColumn id="2" xr3:uid="{00000000-0010-0000-0000-000002000000}" name="1" dataDxfId="118" dataCellStyle="Comma"/>
    <tableColumn id="3" xr3:uid="{00000000-0010-0000-0000-000003000000}" name="2" dataDxfId="117" dataCellStyle="Comma"/>
    <tableColumn id="4" xr3:uid="{00000000-0010-0000-0000-000004000000}" name="3" dataDxfId="116" dataCellStyle="Comma"/>
    <tableColumn id="5" xr3:uid="{00000000-0010-0000-0000-000005000000}" name="4" dataDxfId="115" dataCellStyle="Comma"/>
    <tableColumn id="6" xr3:uid="{00000000-0010-0000-0000-000006000000}" name="5" dataDxfId="114" dataCellStyle="Comma"/>
    <tableColumn id="7" xr3:uid="{00000000-0010-0000-0000-000007000000}" name="6" dataDxfId="113" dataCellStyle="Comma"/>
    <tableColumn id="8" xr3:uid="{00000000-0010-0000-0000-000008000000}" name="7" dataDxfId="112" dataCellStyle="Comma"/>
    <tableColumn id="9" xr3:uid="{00000000-0010-0000-0000-000009000000}" name="8" dataDxfId="111" dataCellStyle="Comma"/>
    <tableColumn id="10" xr3:uid="{00000000-0010-0000-0000-00000A000000}" name="9" dataDxfId="110" dataCellStyle="Comma"/>
    <tableColumn id="11" xr3:uid="{00000000-0010-0000-0000-00000B000000}" name="10" dataDxfId="109" dataCellStyle="Comma"/>
    <tableColumn id="12" xr3:uid="{00000000-0010-0000-0000-00000C000000}" name="11" dataDxfId="108" dataCellStyle="Comma"/>
    <tableColumn id="13" xr3:uid="{00000000-0010-0000-0000-00000D000000}" name="12" dataDxfId="107" dataCellStyle="Comma"/>
    <tableColumn id="14" xr3:uid="{00000000-0010-0000-0000-00000E000000}" name="13" dataDxfId="106" dataCellStyle="Comma"/>
    <tableColumn id="15" xr3:uid="{00000000-0010-0000-0000-00000F000000}" name="14" dataDxfId="105" dataCellStyle="Comma"/>
    <tableColumn id="16" xr3:uid="{00000000-0010-0000-0000-000010000000}" name="15" dataDxfId="104" dataCellStyle="Comma"/>
    <tableColumn id="17" xr3:uid="{00000000-0010-0000-0000-000011000000}" name="16" dataDxfId="103" dataCellStyle="Comma"/>
    <tableColumn id="18" xr3:uid="{00000000-0010-0000-0000-000012000000}" name="17" dataDxfId="102" dataCellStyle="Comma"/>
    <tableColumn id="19" xr3:uid="{00000000-0010-0000-0000-000013000000}" name="18" dataDxfId="101" dataCellStyle="Comma"/>
    <tableColumn id="20" xr3:uid="{00000000-0010-0000-0000-000014000000}" name="19" dataDxfId="100" dataCellStyle="Comma"/>
    <tableColumn id="21" xr3:uid="{00000000-0010-0000-0000-000015000000}" name="20" dataDxfId="99" dataCellStyle="Comma"/>
    <tableColumn id="22" xr3:uid="{00000000-0010-0000-0000-000016000000}" name="21" dataDxfId="98" dataCellStyle="Comma"/>
    <tableColumn id="23" xr3:uid="{00000000-0010-0000-0000-000017000000}" name="22" dataDxfId="97" dataCellStyle="Comma"/>
    <tableColumn id="24" xr3:uid="{00000000-0010-0000-0000-000018000000}" name="23" dataDxfId="96" dataCellStyle="Comma"/>
    <tableColumn id="25" xr3:uid="{00000000-0010-0000-0000-000019000000}" name="24" dataDxfId="95" dataCellStyle="Comma"/>
    <tableColumn id="26" xr3:uid="{00000000-0010-0000-0000-00001A000000}" name="25" dataDxfId="94" dataCellStyle="Comma"/>
    <tableColumn id="27" xr3:uid="{00000000-0010-0000-0000-00001B000000}" name="26" dataDxfId="93" dataCellStyle="Comma"/>
    <tableColumn id="28" xr3:uid="{00000000-0010-0000-0000-00001C000000}" name="27" dataDxfId="92" dataCellStyle="Comma"/>
    <tableColumn id="29" xr3:uid="{00000000-0010-0000-0000-00001D000000}" name="28" dataDxfId="91" dataCellStyle="Comma"/>
    <tableColumn id="30" xr3:uid="{00000000-0010-0000-0000-00001E000000}" name="29" dataDxfId="90" dataCellStyle="Comma"/>
    <tableColumn id="31" xr3:uid="{00000000-0010-0000-0000-00001F000000}" name="30" dataDxfId="89" dataCellStyle="Comma"/>
    <tableColumn id="32" xr3:uid="{00000000-0010-0000-0000-000020000000}" name="31" dataDxfId="88" dataCellStyle="Comma"/>
    <tableColumn id="33" xr3:uid="{00000000-0010-0000-0000-000021000000}" name="32" dataDxfId="87" dataCellStyle="Comma"/>
    <tableColumn id="34" xr3:uid="{00000000-0010-0000-0000-000022000000}" name="33" dataDxfId="86" dataCellStyle="Comma"/>
    <tableColumn id="35" xr3:uid="{00000000-0010-0000-0000-000023000000}" name="34" dataDxfId="85" dataCellStyle="Comma"/>
    <tableColumn id="36" xr3:uid="{00000000-0010-0000-0000-000024000000}" name="35" dataDxfId="84" dataCellStyle="Comma"/>
    <tableColumn id="37" xr3:uid="{00000000-0010-0000-0000-000025000000}" name="36" dataDxfId="83" dataCellStyle="Comma"/>
  </tableColumns>
  <tableStyleInfo name="TableStyleMedium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AK7" totalsRowShown="0" headerRowDxfId="82" dataDxfId="81" headerRowCellStyle="Comma">
  <tableColumns count="37">
    <tableColumn id="1" xr3:uid="{00000000-0010-0000-0100-000001000000}" name="شرح " dataDxfId="80"/>
    <tableColumn id="2" xr3:uid="{00000000-0010-0000-0100-000002000000}" name=" 1 " dataDxfId="79" dataCellStyle="Comma"/>
    <tableColumn id="3" xr3:uid="{00000000-0010-0000-0100-000003000000}" name=" 2 " dataDxfId="78"/>
    <tableColumn id="4" xr3:uid="{00000000-0010-0000-0100-000004000000}" name=" 3 " dataDxfId="77"/>
    <tableColumn id="5" xr3:uid="{00000000-0010-0000-0100-000005000000}" name=" 4 " dataDxfId="76"/>
    <tableColumn id="6" xr3:uid="{00000000-0010-0000-0100-000006000000}" name=" 5 " dataDxfId="75"/>
    <tableColumn id="7" xr3:uid="{00000000-0010-0000-0100-000007000000}" name=" 6 " dataDxfId="74"/>
    <tableColumn id="8" xr3:uid="{00000000-0010-0000-0100-000008000000}" name=" 7 " dataDxfId="73"/>
    <tableColumn id="9" xr3:uid="{00000000-0010-0000-0100-000009000000}" name=" 8 " dataDxfId="72"/>
    <tableColumn id="10" xr3:uid="{00000000-0010-0000-0100-00000A000000}" name=" 9 " dataDxfId="71"/>
    <tableColumn id="11" xr3:uid="{00000000-0010-0000-0100-00000B000000}" name=" 10 " dataDxfId="70"/>
    <tableColumn id="12" xr3:uid="{00000000-0010-0000-0100-00000C000000}" name=" 11 " dataDxfId="69"/>
    <tableColumn id="13" xr3:uid="{00000000-0010-0000-0100-00000D000000}" name=" 12 " dataDxfId="68"/>
    <tableColumn id="14" xr3:uid="{00000000-0010-0000-0100-00000E000000}" name=" 13 " dataDxfId="67" dataCellStyle="Comma"/>
    <tableColumn id="15" xr3:uid="{00000000-0010-0000-0100-00000F000000}" name=" 14 " dataDxfId="66"/>
    <tableColumn id="16" xr3:uid="{00000000-0010-0000-0100-000010000000}" name=" 15 " dataDxfId="65"/>
    <tableColumn id="17" xr3:uid="{00000000-0010-0000-0100-000011000000}" name=" 16 " dataDxfId="64"/>
    <tableColumn id="18" xr3:uid="{00000000-0010-0000-0100-000012000000}" name=" 17 " dataDxfId="63"/>
    <tableColumn id="19" xr3:uid="{00000000-0010-0000-0100-000013000000}" name=" 18 " dataDxfId="62"/>
    <tableColumn id="20" xr3:uid="{00000000-0010-0000-0100-000014000000}" name=" 19 " dataDxfId="61"/>
    <tableColumn id="21" xr3:uid="{00000000-0010-0000-0100-000015000000}" name=" 20 " dataDxfId="60"/>
    <tableColumn id="22" xr3:uid="{00000000-0010-0000-0100-000016000000}" name=" 21 " dataDxfId="59"/>
    <tableColumn id="23" xr3:uid="{00000000-0010-0000-0100-000017000000}" name=" 22 " dataDxfId="58"/>
    <tableColumn id="24" xr3:uid="{00000000-0010-0000-0100-000018000000}" name=" 23 " dataDxfId="57"/>
    <tableColumn id="25" xr3:uid="{00000000-0010-0000-0100-000019000000}" name=" 24 " dataDxfId="56"/>
    <tableColumn id="26" xr3:uid="{00000000-0010-0000-0100-00001A000000}" name=" 25 " dataDxfId="55" dataCellStyle="Comma"/>
    <tableColumn id="27" xr3:uid="{00000000-0010-0000-0100-00001B000000}" name=" 26 " dataDxfId="54"/>
    <tableColumn id="28" xr3:uid="{00000000-0010-0000-0100-00001C000000}" name=" 27 " dataDxfId="53"/>
    <tableColumn id="29" xr3:uid="{00000000-0010-0000-0100-00001D000000}" name=" 28 " dataDxfId="52"/>
    <tableColumn id="30" xr3:uid="{00000000-0010-0000-0100-00001E000000}" name=" 29 " dataDxfId="51"/>
    <tableColumn id="31" xr3:uid="{00000000-0010-0000-0100-00001F000000}" name=" 30 " dataDxfId="50"/>
    <tableColumn id="32" xr3:uid="{00000000-0010-0000-0100-000020000000}" name=" 31 " dataDxfId="49"/>
    <tableColumn id="33" xr3:uid="{00000000-0010-0000-0100-000021000000}" name=" 32 " dataDxfId="48"/>
    <tableColumn id="34" xr3:uid="{00000000-0010-0000-0100-000022000000}" name=" 33 " dataDxfId="47"/>
    <tableColumn id="35" xr3:uid="{00000000-0010-0000-0100-000023000000}" name=" 34 " dataDxfId="46"/>
    <tableColumn id="36" xr3:uid="{00000000-0010-0000-0100-000024000000}" name=" 35 " dataDxfId="45"/>
    <tableColumn id="37" xr3:uid="{00000000-0010-0000-0100-000025000000}" name=" 36 " dataDxfId="44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AK17" totalsRowShown="0" headerRowDxfId="43" dataDxfId="41" headerRowBorderDxfId="42" tableBorderDxfId="40" totalsRowBorderDxfId="39">
  <tableColumns count="37">
    <tableColumn id="1" xr3:uid="{00000000-0010-0000-0200-000001000000}" name="عنوان" dataDxfId="38"/>
    <tableColumn id="2" xr3:uid="{00000000-0010-0000-0200-000002000000}" name="1" dataDxfId="37"/>
    <tableColumn id="3" xr3:uid="{00000000-0010-0000-0200-000003000000}" name="2" dataDxfId="36"/>
    <tableColumn id="4" xr3:uid="{00000000-0010-0000-0200-000004000000}" name="3" dataDxfId="35"/>
    <tableColumn id="5" xr3:uid="{00000000-0010-0000-0200-000005000000}" name="4" dataDxfId="34"/>
    <tableColumn id="6" xr3:uid="{00000000-0010-0000-0200-000006000000}" name="5" dataDxfId="33"/>
    <tableColumn id="7" xr3:uid="{00000000-0010-0000-0200-000007000000}" name="6" dataDxfId="32"/>
    <tableColumn id="8" xr3:uid="{00000000-0010-0000-0200-000008000000}" name="7" dataDxfId="31"/>
    <tableColumn id="9" xr3:uid="{00000000-0010-0000-0200-000009000000}" name="8" dataDxfId="30"/>
    <tableColumn id="10" xr3:uid="{00000000-0010-0000-0200-00000A000000}" name="9" dataDxfId="29"/>
    <tableColumn id="11" xr3:uid="{00000000-0010-0000-0200-00000B000000}" name="10" dataDxfId="28"/>
    <tableColumn id="12" xr3:uid="{00000000-0010-0000-0200-00000C000000}" name="11" dataDxfId="27"/>
    <tableColumn id="13" xr3:uid="{00000000-0010-0000-0200-00000D000000}" name="12" dataDxfId="26"/>
    <tableColumn id="14" xr3:uid="{00000000-0010-0000-0200-00000E000000}" name="13" dataDxfId="25"/>
    <tableColumn id="15" xr3:uid="{00000000-0010-0000-0200-00000F000000}" name="14" dataDxfId="24"/>
    <tableColumn id="16" xr3:uid="{00000000-0010-0000-0200-000010000000}" name="15" dataDxfId="23"/>
    <tableColumn id="17" xr3:uid="{00000000-0010-0000-0200-000011000000}" name="16" dataDxfId="22"/>
    <tableColumn id="18" xr3:uid="{00000000-0010-0000-0200-000012000000}" name="17" dataDxfId="21"/>
    <tableColumn id="19" xr3:uid="{00000000-0010-0000-0200-000013000000}" name="18" dataDxfId="20"/>
    <tableColumn id="20" xr3:uid="{00000000-0010-0000-0200-000014000000}" name="19" dataDxfId="19"/>
    <tableColumn id="21" xr3:uid="{00000000-0010-0000-0200-000015000000}" name="20" dataDxfId="18"/>
    <tableColumn id="22" xr3:uid="{00000000-0010-0000-0200-000016000000}" name="21" dataDxfId="17"/>
    <tableColumn id="23" xr3:uid="{00000000-0010-0000-0200-000017000000}" name="22" dataDxfId="16"/>
    <tableColumn id="24" xr3:uid="{00000000-0010-0000-0200-000018000000}" name="23" dataDxfId="15"/>
    <tableColumn id="25" xr3:uid="{00000000-0010-0000-0200-000019000000}" name="24" dataDxfId="14"/>
    <tableColumn id="26" xr3:uid="{00000000-0010-0000-0200-00001A000000}" name="25" dataDxfId="13"/>
    <tableColumn id="27" xr3:uid="{00000000-0010-0000-0200-00001B000000}" name="26" dataDxfId="12"/>
    <tableColumn id="28" xr3:uid="{00000000-0010-0000-0200-00001C000000}" name="27" dataDxfId="11"/>
    <tableColumn id="29" xr3:uid="{00000000-0010-0000-0200-00001D000000}" name="28" dataDxfId="10"/>
    <tableColumn id="30" xr3:uid="{00000000-0010-0000-0200-00001E000000}" name="29" dataDxfId="9"/>
    <tableColumn id="31" xr3:uid="{00000000-0010-0000-0200-00001F000000}" name="30" dataDxfId="8"/>
    <tableColumn id="32" xr3:uid="{00000000-0010-0000-0200-000020000000}" name="31" dataDxfId="7"/>
    <tableColumn id="33" xr3:uid="{00000000-0010-0000-0200-000021000000}" name="32" dataDxfId="6"/>
    <tableColumn id="34" xr3:uid="{00000000-0010-0000-0200-000022000000}" name="33" dataDxfId="5"/>
    <tableColumn id="35" xr3:uid="{00000000-0010-0000-0200-000023000000}" name="34" dataDxfId="4"/>
    <tableColumn id="36" xr3:uid="{00000000-0010-0000-0200-000024000000}" name="35" dataDxfId="3"/>
    <tableColumn id="37" xr3:uid="{00000000-0010-0000-0200-000025000000}" name="36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N36"/>
  <sheetViews>
    <sheetView tabSelected="1" zoomScaleNormal="100" zoomScaleSheetLayoutView="100" workbookViewId="0">
      <pane xSplit="4" ySplit="3" topLeftCell="E25" activePane="bottomRight" state="frozen"/>
      <selection pane="topRight" activeCell="E1" sqref="E1"/>
      <selection pane="bottomLeft" activeCell="A4" sqref="A4"/>
      <selection pane="bottomRight" activeCell="G12" sqref="G12"/>
    </sheetView>
  </sheetViews>
  <sheetFormatPr defaultColWidth="9" defaultRowHeight="16.8"/>
  <cols>
    <col min="1" max="1" width="14.44140625" style="25" bestFit="1" customWidth="1"/>
    <col min="2" max="2" width="12.109375" style="25" customWidth="1"/>
    <col min="3" max="3" width="12.33203125" style="25" customWidth="1"/>
    <col min="4" max="4" width="24" style="25" customWidth="1"/>
    <col min="5" max="5" width="17.5546875" style="25" bestFit="1" customWidth="1"/>
    <col min="6" max="16" width="15.109375" style="25" bestFit="1" customWidth="1"/>
    <col min="17" max="17" width="16.44140625" style="25" bestFit="1" customWidth="1"/>
    <col min="18" max="22" width="15.44140625" style="25" bestFit="1" customWidth="1"/>
    <col min="23" max="23" width="14.77734375" style="25" bestFit="1" customWidth="1"/>
    <col min="24" max="27" width="15.44140625" style="25" bestFit="1" customWidth="1"/>
    <col min="28" max="28" width="16.109375" style="25" bestFit="1" customWidth="1"/>
    <col min="29" max="29" width="12.44140625" style="25" bestFit="1" customWidth="1"/>
    <col min="30" max="34" width="11.5546875" style="25" bestFit="1" customWidth="1"/>
    <col min="35" max="35" width="12.44140625" style="25" bestFit="1" customWidth="1"/>
    <col min="36" max="39" width="11.5546875" style="25" bestFit="1" customWidth="1"/>
    <col min="40" max="40" width="12.44140625" style="25" bestFit="1" customWidth="1"/>
    <col min="41" max="16384" width="9" style="25"/>
  </cols>
  <sheetData>
    <row r="1" spans="1:40" ht="73.2">
      <c r="A1" s="69" t="s">
        <v>27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  <c r="AM1" s="69"/>
      <c r="AN1" s="69"/>
    </row>
    <row r="2" spans="1:40" ht="18.600000000000001">
      <c r="A2" s="73"/>
      <c r="B2" s="73"/>
      <c r="C2" s="73"/>
      <c r="D2" s="73"/>
      <c r="E2" s="57" t="s">
        <v>99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7" t="s">
        <v>100</v>
      </c>
      <c r="R2" s="58"/>
      <c r="S2" s="58"/>
      <c r="T2" s="58"/>
      <c r="U2" s="58"/>
      <c r="V2" s="58"/>
      <c r="W2" s="58"/>
      <c r="X2" s="58"/>
      <c r="Y2" s="58"/>
      <c r="Z2" s="58"/>
      <c r="AA2" s="58"/>
      <c r="AB2" s="59"/>
      <c r="AC2" s="57" t="s">
        <v>101</v>
      </c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9"/>
    </row>
    <row r="3" spans="1:40" ht="18.600000000000001">
      <c r="A3" s="26"/>
      <c r="B3" s="26"/>
      <c r="C3" s="26"/>
      <c r="D3" s="37" t="s">
        <v>0</v>
      </c>
      <c r="E3" s="38" t="s">
        <v>63</v>
      </c>
      <c r="F3" s="3" t="s">
        <v>64</v>
      </c>
      <c r="G3" s="3" t="s">
        <v>65</v>
      </c>
      <c r="H3" s="3" t="s">
        <v>66</v>
      </c>
      <c r="I3" s="3" t="s">
        <v>67</v>
      </c>
      <c r="J3" s="3" t="s">
        <v>68</v>
      </c>
      <c r="K3" s="3" t="s">
        <v>69</v>
      </c>
      <c r="L3" s="3" t="s">
        <v>70</v>
      </c>
      <c r="M3" s="3" t="s">
        <v>71</v>
      </c>
      <c r="N3" s="3" t="s">
        <v>72</v>
      </c>
      <c r="O3" s="3" t="s">
        <v>73</v>
      </c>
      <c r="P3" s="3" t="s">
        <v>74</v>
      </c>
      <c r="Q3" s="38" t="s">
        <v>75</v>
      </c>
      <c r="R3" s="3" t="s">
        <v>76</v>
      </c>
      <c r="S3" s="3" t="s">
        <v>77</v>
      </c>
      <c r="T3" s="3" t="s">
        <v>78</v>
      </c>
      <c r="U3" s="3" t="s">
        <v>79</v>
      </c>
      <c r="V3" s="3" t="s">
        <v>80</v>
      </c>
      <c r="W3" s="3" t="s">
        <v>81</v>
      </c>
      <c r="X3" s="3" t="s">
        <v>82</v>
      </c>
      <c r="Y3" s="3" t="s">
        <v>83</v>
      </c>
      <c r="Z3" s="3" t="s">
        <v>84</v>
      </c>
      <c r="AA3" s="3" t="s">
        <v>85</v>
      </c>
      <c r="AB3" s="39" t="s">
        <v>86</v>
      </c>
      <c r="AC3" s="38" t="s">
        <v>87</v>
      </c>
      <c r="AD3" s="3" t="s">
        <v>88</v>
      </c>
      <c r="AE3" s="3" t="s">
        <v>89</v>
      </c>
      <c r="AF3" s="3" t="s">
        <v>90</v>
      </c>
      <c r="AG3" s="3" t="s">
        <v>91</v>
      </c>
      <c r="AH3" s="3" t="s">
        <v>92</v>
      </c>
      <c r="AI3" s="3" t="s">
        <v>93</v>
      </c>
      <c r="AJ3" s="3" t="s">
        <v>94</v>
      </c>
      <c r="AK3" s="3" t="s">
        <v>95</v>
      </c>
      <c r="AL3" s="3" t="s">
        <v>96</v>
      </c>
      <c r="AM3" s="3" t="s">
        <v>97</v>
      </c>
      <c r="AN3" s="39" t="s">
        <v>98</v>
      </c>
    </row>
    <row r="4" spans="1:40">
      <c r="A4" s="70" t="s">
        <v>18</v>
      </c>
      <c r="B4" s="10"/>
      <c r="C4" s="11"/>
      <c r="D4" s="11" t="s">
        <v>5</v>
      </c>
      <c r="E4" s="56">
        <v>5000000</v>
      </c>
      <c r="F4" s="56">
        <v>7500000</v>
      </c>
      <c r="G4" s="56">
        <v>7500000</v>
      </c>
      <c r="H4" s="56">
        <v>7500000</v>
      </c>
      <c r="I4" s="56">
        <v>7500000</v>
      </c>
      <c r="J4" s="56">
        <v>7500000</v>
      </c>
      <c r="K4" s="56">
        <v>7500000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40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2000000</v>
      </c>
      <c r="X4" s="13">
        <v>2000000</v>
      </c>
      <c r="Y4" s="13">
        <v>2000000</v>
      </c>
      <c r="Z4" s="13">
        <v>2000000</v>
      </c>
      <c r="AA4" s="13">
        <v>2000000</v>
      </c>
      <c r="AB4" s="41">
        <v>2500000</v>
      </c>
      <c r="AC4" s="40">
        <v>25000000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25000000</v>
      </c>
      <c r="AJ4" s="13"/>
      <c r="AK4" s="13"/>
      <c r="AL4" s="13"/>
      <c r="AM4" s="13"/>
      <c r="AN4" s="41">
        <v>15000000</v>
      </c>
    </row>
    <row r="5" spans="1:40">
      <c r="A5" s="71"/>
      <c r="B5" s="10"/>
      <c r="C5" s="11"/>
      <c r="D5" s="11" t="s">
        <v>55</v>
      </c>
      <c r="E5" s="40">
        <v>0</v>
      </c>
      <c r="F5" s="40">
        <v>1000000</v>
      </c>
      <c r="G5" s="40">
        <v>1000000</v>
      </c>
      <c r="H5" s="40">
        <v>1000000</v>
      </c>
      <c r="I5" s="40">
        <v>1000000</v>
      </c>
      <c r="J5" s="40">
        <v>1000000</v>
      </c>
      <c r="K5" s="40">
        <v>1000000</v>
      </c>
      <c r="L5" s="13">
        <v>1000000</v>
      </c>
      <c r="M5" s="13">
        <v>1000000</v>
      </c>
      <c r="N5" s="13">
        <v>1000000</v>
      </c>
      <c r="O5" s="13">
        <v>1000000</v>
      </c>
      <c r="P5" s="13">
        <v>1000000</v>
      </c>
      <c r="Q5" s="40">
        <v>1000000</v>
      </c>
      <c r="R5" s="13">
        <v>1000000</v>
      </c>
      <c r="S5" s="13">
        <v>1000000</v>
      </c>
      <c r="T5" s="13">
        <v>1000000</v>
      </c>
      <c r="U5" s="13">
        <v>1000000</v>
      </c>
      <c r="V5" s="13">
        <v>1000000</v>
      </c>
      <c r="W5" s="13">
        <v>0</v>
      </c>
      <c r="X5" s="13">
        <v>0</v>
      </c>
      <c r="Y5" s="13">
        <v>0</v>
      </c>
      <c r="Z5" s="13">
        <v>0</v>
      </c>
      <c r="AA5" s="13">
        <v>1000000</v>
      </c>
      <c r="AB5" s="41">
        <v>1000000</v>
      </c>
      <c r="AC5" s="40">
        <v>0</v>
      </c>
      <c r="AD5" s="13">
        <v>3000000</v>
      </c>
      <c r="AE5" s="13">
        <v>3000000</v>
      </c>
      <c r="AF5" s="13">
        <v>3000000</v>
      </c>
      <c r="AG5" s="13">
        <v>3000000</v>
      </c>
      <c r="AH5" s="13">
        <v>3000000</v>
      </c>
      <c r="AI5" s="13">
        <v>3000000</v>
      </c>
      <c r="AJ5" s="13">
        <v>3000000</v>
      </c>
      <c r="AK5" s="13">
        <v>3000000</v>
      </c>
      <c r="AL5" s="13">
        <v>3000000</v>
      </c>
      <c r="AM5" s="13">
        <v>3000000</v>
      </c>
      <c r="AN5" s="41">
        <v>3000000</v>
      </c>
    </row>
    <row r="6" spans="1:40">
      <c r="A6" s="71"/>
      <c r="B6" s="10"/>
      <c r="C6" s="11"/>
      <c r="D6" s="11" t="s">
        <v>3</v>
      </c>
      <c r="E6" s="40">
        <f>0.05*SUM(E4:E5)</f>
        <v>250000</v>
      </c>
      <c r="F6" s="13">
        <f t="shared" ref="F6:AN6" si="0">0.05*SUM(F4:F5)</f>
        <v>425000</v>
      </c>
      <c r="G6" s="13">
        <f t="shared" si="0"/>
        <v>425000</v>
      </c>
      <c r="H6" s="13">
        <f t="shared" si="0"/>
        <v>425000</v>
      </c>
      <c r="I6" s="13">
        <f t="shared" si="0"/>
        <v>425000</v>
      </c>
      <c r="J6" s="13">
        <f t="shared" si="0"/>
        <v>425000</v>
      </c>
      <c r="K6" s="13">
        <f t="shared" si="0"/>
        <v>425000</v>
      </c>
      <c r="L6" s="13">
        <f t="shared" si="0"/>
        <v>50000</v>
      </c>
      <c r="M6" s="13">
        <f t="shared" si="0"/>
        <v>50000</v>
      </c>
      <c r="N6" s="13">
        <f t="shared" si="0"/>
        <v>50000</v>
      </c>
      <c r="O6" s="13">
        <f t="shared" si="0"/>
        <v>50000</v>
      </c>
      <c r="P6" s="13">
        <f t="shared" si="0"/>
        <v>50000</v>
      </c>
      <c r="Q6" s="40">
        <f t="shared" si="0"/>
        <v>50000</v>
      </c>
      <c r="R6" s="13">
        <f t="shared" si="0"/>
        <v>50000</v>
      </c>
      <c r="S6" s="13">
        <f t="shared" si="0"/>
        <v>50000</v>
      </c>
      <c r="T6" s="13">
        <f t="shared" si="0"/>
        <v>50000</v>
      </c>
      <c r="U6" s="13">
        <f t="shared" si="0"/>
        <v>50000</v>
      </c>
      <c r="V6" s="13">
        <f t="shared" si="0"/>
        <v>50000</v>
      </c>
      <c r="W6" s="13">
        <f t="shared" si="0"/>
        <v>100000</v>
      </c>
      <c r="X6" s="13">
        <f t="shared" si="0"/>
        <v>100000</v>
      </c>
      <c r="Y6" s="13">
        <f t="shared" si="0"/>
        <v>100000</v>
      </c>
      <c r="Z6" s="13">
        <f t="shared" si="0"/>
        <v>100000</v>
      </c>
      <c r="AA6" s="13">
        <f t="shared" si="0"/>
        <v>150000</v>
      </c>
      <c r="AB6" s="41">
        <f t="shared" si="0"/>
        <v>175000</v>
      </c>
      <c r="AC6" s="40">
        <f t="shared" si="0"/>
        <v>1250000</v>
      </c>
      <c r="AD6" s="13">
        <f t="shared" si="0"/>
        <v>150000</v>
      </c>
      <c r="AE6" s="13">
        <f t="shared" si="0"/>
        <v>150000</v>
      </c>
      <c r="AF6" s="13">
        <f t="shared" si="0"/>
        <v>150000</v>
      </c>
      <c r="AG6" s="13">
        <f t="shared" si="0"/>
        <v>150000</v>
      </c>
      <c r="AH6" s="13">
        <f t="shared" si="0"/>
        <v>150000</v>
      </c>
      <c r="AI6" s="13">
        <f t="shared" si="0"/>
        <v>1400000</v>
      </c>
      <c r="AJ6" s="13">
        <f t="shared" si="0"/>
        <v>150000</v>
      </c>
      <c r="AK6" s="13">
        <f t="shared" si="0"/>
        <v>150000</v>
      </c>
      <c r="AL6" s="13">
        <f t="shared" si="0"/>
        <v>150000</v>
      </c>
      <c r="AM6" s="13">
        <f t="shared" si="0"/>
        <v>150000</v>
      </c>
      <c r="AN6" s="41">
        <f t="shared" si="0"/>
        <v>900000</v>
      </c>
    </row>
    <row r="7" spans="1:40" ht="18.600000000000001">
      <c r="A7" s="72"/>
      <c r="B7" s="12"/>
      <c r="C7" s="12"/>
      <c r="D7" s="19" t="s">
        <v>6</v>
      </c>
      <c r="E7" s="40">
        <f>SUM(E4:E6)</f>
        <v>5250000</v>
      </c>
      <c r="F7" s="13">
        <f t="shared" ref="F7:AN7" si="1">SUM(F4:F6)</f>
        <v>8925000</v>
      </c>
      <c r="G7" s="13">
        <f t="shared" si="1"/>
        <v>8925000</v>
      </c>
      <c r="H7" s="13">
        <f t="shared" si="1"/>
        <v>8925000</v>
      </c>
      <c r="I7" s="13">
        <f t="shared" si="1"/>
        <v>8925000</v>
      </c>
      <c r="J7" s="13">
        <f t="shared" si="1"/>
        <v>8925000</v>
      </c>
      <c r="K7" s="13">
        <f t="shared" si="1"/>
        <v>8925000</v>
      </c>
      <c r="L7" s="13">
        <f t="shared" si="1"/>
        <v>1050000</v>
      </c>
      <c r="M7" s="13">
        <f t="shared" si="1"/>
        <v>1050000</v>
      </c>
      <c r="N7" s="13">
        <f t="shared" si="1"/>
        <v>1050000</v>
      </c>
      <c r="O7" s="13">
        <f t="shared" si="1"/>
        <v>1050000</v>
      </c>
      <c r="P7" s="13">
        <f t="shared" si="1"/>
        <v>1050000</v>
      </c>
      <c r="Q7" s="40">
        <f t="shared" si="1"/>
        <v>1050000</v>
      </c>
      <c r="R7" s="13">
        <f t="shared" si="1"/>
        <v>1050000</v>
      </c>
      <c r="S7" s="13">
        <f t="shared" si="1"/>
        <v>1050000</v>
      </c>
      <c r="T7" s="13">
        <f t="shared" si="1"/>
        <v>1050000</v>
      </c>
      <c r="U7" s="13">
        <f t="shared" si="1"/>
        <v>1050000</v>
      </c>
      <c r="V7" s="13">
        <f t="shared" si="1"/>
        <v>1050000</v>
      </c>
      <c r="W7" s="13">
        <f t="shared" si="1"/>
        <v>2100000</v>
      </c>
      <c r="X7" s="13">
        <f t="shared" si="1"/>
        <v>2100000</v>
      </c>
      <c r="Y7" s="13">
        <f t="shared" si="1"/>
        <v>2100000</v>
      </c>
      <c r="Z7" s="13">
        <f t="shared" si="1"/>
        <v>2100000</v>
      </c>
      <c r="AA7" s="13">
        <f t="shared" si="1"/>
        <v>3150000</v>
      </c>
      <c r="AB7" s="41">
        <f t="shared" si="1"/>
        <v>3675000</v>
      </c>
      <c r="AC7" s="40">
        <f t="shared" si="1"/>
        <v>26250000</v>
      </c>
      <c r="AD7" s="13">
        <f t="shared" si="1"/>
        <v>3150000</v>
      </c>
      <c r="AE7" s="13">
        <f t="shared" si="1"/>
        <v>3150000</v>
      </c>
      <c r="AF7" s="13">
        <f t="shared" si="1"/>
        <v>3150000</v>
      </c>
      <c r="AG7" s="13">
        <f t="shared" si="1"/>
        <v>3150000</v>
      </c>
      <c r="AH7" s="13">
        <f t="shared" si="1"/>
        <v>3150000</v>
      </c>
      <c r="AI7" s="13">
        <f t="shared" si="1"/>
        <v>29400000</v>
      </c>
      <c r="AJ7" s="13">
        <f t="shared" si="1"/>
        <v>3150000</v>
      </c>
      <c r="AK7" s="13">
        <f t="shared" si="1"/>
        <v>3150000</v>
      </c>
      <c r="AL7" s="13">
        <f t="shared" si="1"/>
        <v>3150000</v>
      </c>
      <c r="AM7" s="13">
        <f t="shared" si="1"/>
        <v>3150000</v>
      </c>
      <c r="AN7" s="41">
        <f t="shared" si="1"/>
        <v>18900000</v>
      </c>
    </row>
    <row r="8" spans="1:40">
      <c r="A8" s="66" t="s">
        <v>1</v>
      </c>
      <c r="B8" s="63" t="s">
        <v>2</v>
      </c>
      <c r="C8" s="60" t="s">
        <v>45</v>
      </c>
      <c r="D8" s="16" t="s">
        <v>60</v>
      </c>
      <c r="E8" s="40">
        <v>0</v>
      </c>
      <c r="F8" s="40">
        <v>0</v>
      </c>
      <c r="G8" s="40">
        <v>0</v>
      </c>
      <c r="H8" s="40">
        <v>7200000</v>
      </c>
      <c r="I8" s="40">
        <v>7200000</v>
      </c>
      <c r="J8" s="40">
        <v>7200000</v>
      </c>
      <c r="K8" s="40">
        <v>7200000</v>
      </c>
      <c r="L8" s="40">
        <v>7200000</v>
      </c>
      <c r="M8" s="40">
        <v>7200000</v>
      </c>
      <c r="N8" s="40">
        <v>7200000</v>
      </c>
      <c r="O8" s="40">
        <v>7200000</v>
      </c>
      <c r="P8" s="40">
        <v>7200000</v>
      </c>
      <c r="Q8" s="40">
        <v>10000000</v>
      </c>
      <c r="R8" s="13">
        <v>10000000</v>
      </c>
      <c r="S8" s="13">
        <v>10000000</v>
      </c>
      <c r="T8" s="13">
        <v>10000000</v>
      </c>
      <c r="U8" s="13">
        <v>10000000</v>
      </c>
      <c r="V8" s="13">
        <v>10000000</v>
      </c>
      <c r="W8" s="13">
        <v>10000000</v>
      </c>
      <c r="X8" s="13">
        <v>10000000</v>
      </c>
      <c r="Y8" s="13">
        <v>10000000</v>
      </c>
      <c r="Z8" s="13">
        <v>10000000</v>
      </c>
      <c r="AA8" s="13">
        <v>10000000</v>
      </c>
      <c r="AB8" s="41">
        <v>10000000</v>
      </c>
      <c r="AC8" s="40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41"/>
    </row>
    <row r="9" spans="1:40">
      <c r="A9" s="67"/>
      <c r="B9" s="64"/>
      <c r="C9" s="61"/>
      <c r="D9" s="16" t="s">
        <v>36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0</v>
      </c>
      <c r="N9" s="40">
        <v>0</v>
      </c>
      <c r="O9" s="40">
        <v>7200000</v>
      </c>
      <c r="P9" s="40">
        <v>7200000</v>
      </c>
      <c r="Q9" s="40">
        <v>7200000</v>
      </c>
      <c r="R9" s="40">
        <v>7200000</v>
      </c>
      <c r="S9" s="40">
        <v>7200000</v>
      </c>
      <c r="T9" s="40">
        <v>7200000</v>
      </c>
      <c r="U9" s="40">
        <v>7200000</v>
      </c>
      <c r="V9" s="40">
        <v>7200000</v>
      </c>
      <c r="W9" s="40">
        <v>7200000</v>
      </c>
      <c r="X9" s="40">
        <v>7200000</v>
      </c>
      <c r="Y9" s="40">
        <v>7200000</v>
      </c>
      <c r="Z9" s="40">
        <v>7200000</v>
      </c>
      <c r="AA9" s="40">
        <v>7200000</v>
      </c>
      <c r="AB9" s="40">
        <v>7200000</v>
      </c>
      <c r="AC9" s="40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41"/>
    </row>
    <row r="10" spans="1:40">
      <c r="A10" s="67"/>
      <c r="B10" s="64"/>
      <c r="C10" s="62"/>
      <c r="D10" s="16" t="s">
        <v>37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6900000</v>
      </c>
      <c r="P10" s="40">
        <v>6900000</v>
      </c>
      <c r="Q10" s="40">
        <v>6900000</v>
      </c>
      <c r="R10" s="40">
        <v>6900000</v>
      </c>
      <c r="S10" s="40">
        <v>6900000</v>
      </c>
      <c r="T10" s="40">
        <v>6900000</v>
      </c>
      <c r="U10" s="40">
        <v>6900000</v>
      </c>
      <c r="V10" s="40">
        <v>6900000</v>
      </c>
      <c r="W10" s="40">
        <v>6900000</v>
      </c>
      <c r="X10" s="40">
        <v>6900000</v>
      </c>
      <c r="Y10" s="40">
        <v>6900000</v>
      </c>
      <c r="Z10" s="40">
        <v>6900000</v>
      </c>
      <c r="AA10" s="40">
        <v>6900000</v>
      </c>
      <c r="AB10" s="40">
        <v>6900000</v>
      </c>
      <c r="AC10" s="40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41"/>
    </row>
    <row r="11" spans="1:40">
      <c r="A11" s="67"/>
      <c r="B11" s="64"/>
      <c r="C11" s="74" t="s">
        <v>41</v>
      </c>
      <c r="D11" s="16" t="s">
        <v>28</v>
      </c>
      <c r="E11" s="40">
        <v>0</v>
      </c>
      <c r="F11" s="40">
        <v>0</v>
      </c>
      <c r="G11" s="40">
        <v>0</v>
      </c>
      <c r="H11" s="40">
        <v>0</v>
      </c>
      <c r="I11" s="40">
        <v>7200000</v>
      </c>
      <c r="J11" s="40">
        <v>7200000</v>
      </c>
      <c r="K11" s="40">
        <v>7200000</v>
      </c>
      <c r="L11" s="40">
        <v>7200000</v>
      </c>
      <c r="M11" s="40">
        <v>7200000</v>
      </c>
      <c r="N11" s="40">
        <v>7200000</v>
      </c>
      <c r="O11" s="40">
        <v>7200000</v>
      </c>
      <c r="P11" s="40">
        <v>7200000</v>
      </c>
      <c r="Q11" s="40">
        <v>7200000</v>
      </c>
      <c r="R11" s="40">
        <v>7200000</v>
      </c>
      <c r="S11" s="40">
        <v>7200000</v>
      </c>
      <c r="T11" s="40">
        <v>7200000</v>
      </c>
      <c r="U11" s="40">
        <v>7200000</v>
      </c>
      <c r="V11" s="40">
        <v>7200000</v>
      </c>
      <c r="W11" s="40">
        <v>7200000</v>
      </c>
      <c r="X11" s="40">
        <v>7200000</v>
      </c>
      <c r="Y11" s="40">
        <v>7200000</v>
      </c>
      <c r="Z11" s="40">
        <v>7200000</v>
      </c>
      <c r="AA11" s="40">
        <v>7200000</v>
      </c>
      <c r="AB11" s="40">
        <v>7200000</v>
      </c>
      <c r="AC11" s="40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41"/>
    </row>
    <row r="12" spans="1:40">
      <c r="A12" s="67"/>
      <c r="B12" s="64"/>
      <c r="C12" s="74"/>
      <c r="D12" s="16" t="s">
        <v>29</v>
      </c>
      <c r="E12" s="40">
        <v>0</v>
      </c>
      <c r="F12" s="40">
        <v>0</v>
      </c>
      <c r="G12" s="40">
        <v>0</v>
      </c>
      <c r="H12" s="40">
        <v>5400000</v>
      </c>
      <c r="I12" s="40">
        <v>5400000</v>
      </c>
      <c r="J12" s="40">
        <v>5400000</v>
      </c>
      <c r="K12" s="40">
        <v>5400000</v>
      </c>
      <c r="L12" s="40">
        <v>5400000</v>
      </c>
      <c r="M12" s="40">
        <v>5400000</v>
      </c>
      <c r="N12" s="40">
        <v>5400000</v>
      </c>
      <c r="O12" s="40">
        <v>6900000</v>
      </c>
      <c r="P12" s="40">
        <v>6900000</v>
      </c>
      <c r="Q12" s="40">
        <v>6900000</v>
      </c>
      <c r="R12" s="40">
        <v>6900000</v>
      </c>
      <c r="S12" s="40">
        <v>6900000</v>
      </c>
      <c r="T12" s="40">
        <v>6900000</v>
      </c>
      <c r="U12" s="40">
        <v>6900000</v>
      </c>
      <c r="V12" s="40">
        <v>6900000</v>
      </c>
      <c r="W12" s="40">
        <v>6900000</v>
      </c>
      <c r="X12" s="40">
        <v>6900000</v>
      </c>
      <c r="Y12" s="40">
        <v>6900000</v>
      </c>
      <c r="Z12" s="40">
        <v>6900000</v>
      </c>
      <c r="AA12" s="40">
        <v>6900000</v>
      </c>
      <c r="AB12" s="40">
        <v>6900000</v>
      </c>
      <c r="AC12" s="40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41"/>
    </row>
    <row r="13" spans="1:40">
      <c r="A13" s="67"/>
      <c r="B13" s="64"/>
      <c r="C13" s="74"/>
      <c r="D13" s="16" t="s">
        <v>54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10000000</v>
      </c>
      <c r="P13" s="40">
        <v>10000000</v>
      </c>
      <c r="Q13" s="40">
        <v>10000000</v>
      </c>
      <c r="R13" s="40">
        <v>10000000</v>
      </c>
      <c r="S13" s="40">
        <v>10000000</v>
      </c>
      <c r="T13" s="40">
        <v>10000000</v>
      </c>
      <c r="U13" s="40">
        <v>10000000</v>
      </c>
      <c r="V13" s="40">
        <v>10000000</v>
      </c>
      <c r="W13" s="40">
        <v>10000000</v>
      </c>
      <c r="X13" s="40">
        <v>10000000</v>
      </c>
      <c r="Y13" s="40">
        <v>10000000</v>
      </c>
      <c r="Z13" s="40">
        <v>10000000</v>
      </c>
      <c r="AA13" s="40">
        <v>10000000</v>
      </c>
      <c r="AB13" s="40">
        <v>10000000</v>
      </c>
      <c r="AC13" s="40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41"/>
    </row>
    <row r="14" spans="1:40">
      <c r="A14" s="67"/>
      <c r="B14" s="64"/>
      <c r="C14" s="74"/>
      <c r="D14" s="16" t="s">
        <v>38</v>
      </c>
      <c r="E14" s="40">
        <v>0</v>
      </c>
      <c r="F14" s="40">
        <v>0</v>
      </c>
      <c r="G14" s="40">
        <v>0</v>
      </c>
      <c r="H14" s="40">
        <v>5400000</v>
      </c>
      <c r="I14" s="40">
        <v>5400000</v>
      </c>
      <c r="J14" s="40">
        <v>5400000</v>
      </c>
      <c r="K14" s="40">
        <v>5400000</v>
      </c>
      <c r="L14" s="40">
        <v>5400000</v>
      </c>
      <c r="M14" s="40">
        <v>5400000</v>
      </c>
      <c r="N14" s="40">
        <v>5400000</v>
      </c>
      <c r="O14" s="40">
        <v>5400000</v>
      </c>
      <c r="P14" s="40">
        <v>5400000</v>
      </c>
      <c r="Q14" s="40">
        <v>5400000</v>
      </c>
      <c r="R14" s="40">
        <v>5400000</v>
      </c>
      <c r="S14" s="40">
        <v>5400000</v>
      </c>
      <c r="T14" s="40">
        <v>5400000</v>
      </c>
      <c r="U14" s="40">
        <v>5400000</v>
      </c>
      <c r="V14" s="40">
        <v>5400000</v>
      </c>
      <c r="W14" s="40">
        <v>5400000</v>
      </c>
      <c r="X14" s="40">
        <v>5400000</v>
      </c>
      <c r="Y14" s="40">
        <v>5400000</v>
      </c>
      <c r="Z14" s="40">
        <v>5400000</v>
      </c>
      <c r="AA14" s="40">
        <v>5400000</v>
      </c>
      <c r="AB14" s="40">
        <v>5400000</v>
      </c>
      <c r="AC14" s="40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41"/>
    </row>
    <row r="15" spans="1:40">
      <c r="A15" s="67"/>
      <c r="B15" s="64"/>
      <c r="C15" s="74"/>
      <c r="D15" s="16" t="s">
        <v>39</v>
      </c>
      <c r="E15" s="40">
        <v>0</v>
      </c>
      <c r="F15" s="4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0</v>
      </c>
      <c r="N15" s="40">
        <v>0</v>
      </c>
      <c r="O15" s="40">
        <v>0</v>
      </c>
      <c r="P15" s="40">
        <v>0</v>
      </c>
      <c r="Q15" s="40">
        <v>7200000</v>
      </c>
      <c r="R15" s="40">
        <v>7200000</v>
      </c>
      <c r="S15" s="40">
        <v>7200000</v>
      </c>
      <c r="T15" s="40">
        <v>7200000</v>
      </c>
      <c r="U15" s="40">
        <v>7200000</v>
      </c>
      <c r="V15" s="40">
        <v>7200000</v>
      </c>
      <c r="W15" s="40">
        <v>7200000</v>
      </c>
      <c r="X15" s="40">
        <v>7200000</v>
      </c>
      <c r="Y15" s="40">
        <v>7200000</v>
      </c>
      <c r="Z15" s="40">
        <v>7200000</v>
      </c>
      <c r="AA15" s="40">
        <v>7200000</v>
      </c>
      <c r="AB15" s="40">
        <v>7200000</v>
      </c>
      <c r="AC15" s="40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41"/>
    </row>
    <row r="16" spans="1:40">
      <c r="A16" s="67"/>
      <c r="B16" s="64"/>
      <c r="C16" s="74"/>
      <c r="D16" s="16" t="s">
        <v>30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0</v>
      </c>
      <c r="N16" s="40">
        <v>0</v>
      </c>
      <c r="O16" s="40">
        <v>0</v>
      </c>
      <c r="P16" s="40">
        <v>0</v>
      </c>
      <c r="Q16" s="40">
        <v>7200000</v>
      </c>
      <c r="R16" s="40">
        <v>7200000</v>
      </c>
      <c r="S16" s="40">
        <v>7200000</v>
      </c>
      <c r="T16" s="40">
        <v>7200000</v>
      </c>
      <c r="U16" s="40">
        <v>7200000</v>
      </c>
      <c r="V16" s="40">
        <v>7200000</v>
      </c>
      <c r="W16" s="40">
        <v>7200000</v>
      </c>
      <c r="X16" s="40">
        <v>7200000</v>
      </c>
      <c r="Y16" s="40">
        <v>7200000</v>
      </c>
      <c r="Z16" s="40">
        <v>7200000</v>
      </c>
      <c r="AA16" s="40">
        <v>7200000</v>
      </c>
      <c r="AB16" s="40">
        <v>7200000</v>
      </c>
      <c r="AC16" s="40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41"/>
    </row>
    <row r="17" spans="1:40">
      <c r="A17" s="67"/>
      <c r="B17" s="64"/>
      <c r="C17" s="74" t="s">
        <v>42</v>
      </c>
      <c r="D17" s="16" t="s">
        <v>7</v>
      </c>
      <c r="E17" s="40"/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0</v>
      </c>
      <c r="N17" s="40">
        <v>0</v>
      </c>
      <c r="O17" s="40">
        <v>0</v>
      </c>
      <c r="P17" s="40">
        <v>0</v>
      </c>
      <c r="Q17" s="40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41"/>
      <c r="AC17" s="40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41"/>
    </row>
    <row r="18" spans="1:40">
      <c r="A18" s="67"/>
      <c r="B18" s="64"/>
      <c r="C18" s="74"/>
      <c r="D18" s="16" t="s">
        <v>31</v>
      </c>
      <c r="E18" s="40">
        <v>0</v>
      </c>
      <c r="F18" s="4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6000000</v>
      </c>
      <c r="R18" s="40">
        <v>6000000</v>
      </c>
      <c r="S18" s="40">
        <v>6000000</v>
      </c>
      <c r="T18" s="40">
        <v>6000000</v>
      </c>
      <c r="U18" s="40">
        <v>6000000</v>
      </c>
      <c r="V18" s="40">
        <v>6000000</v>
      </c>
      <c r="W18" s="13">
        <v>7200000</v>
      </c>
      <c r="X18" s="13">
        <v>7200000</v>
      </c>
      <c r="Y18" s="13">
        <v>7200000</v>
      </c>
      <c r="Z18" s="13">
        <v>7200000</v>
      </c>
      <c r="AA18" s="13">
        <v>7200000</v>
      </c>
      <c r="AB18" s="13">
        <v>7200000</v>
      </c>
      <c r="AC18" s="40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41"/>
    </row>
    <row r="19" spans="1:40">
      <c r="A19" s="67"/>
      <c r="B19" s="64"/>
      <c r="C19" s="74"/>
      <c r="D19" s="16" t="s">
        <v>47</v>
      </c>
      <c r="E19" s="40">
        <v>0</v>
      </c>
      <c r="F19" s="40">
        <v>0</v>
      </c>
      <c r="G19" s="40">
        <v>0</v>
      </c>
      <c r="H19" s="40">
        <v>7400000</v>
      </c>
      <c r="I19" s="40">
        <v>7400000</v>
      </c>
      <c r="J19" s="40">
        <v>7400000</v>
      </c>
      <c r="K19" s="40">
        <v>7400000</v>
      </c>
      <c r="L19" s="40">
        <v>7400000</v>
      </c>
      <c r="M19" s="40">
        <v>7400000</v>
      </c>
      <c r="N19" s="40">
        <v>7400000</v>
      </c>
      <c r="O19" s="40">
        <v>7400000</v>
      </c>
      <c r="P19" s="40">
        <v>7400000</v>
      </c>
      <c r="Q19" s="40">
        <v>8000000</v>
      </c>
      <c r="R19" s="40">
        <v>8000000</v>
      </c>
      <c r="S19" s="40">
        <v>8000000</v>
      </c>
      <c r="T19" s="40">
        <v>8000000</v>
      </c>
      <c r="U19" s="40">
        <v>8000000</v>
      </c>
      <c r="V19" s="40">
        <v>8000000</v>
      </c>
      <c r="W19" s="40">
        <v>8000000</v>
      </c>
      <c r="X19" s="40">
        <v>8000000</v>
      </c>
      <c r="Y19" s="40">
        <v>8000000</v>
      </c>
      <c r="Z19" s="40">
        <v>8000000</v>
      </c>
      <c r="AA19" s="40">
        <v>8000000</v>
      </c>
      <c r="AB19" s="40">
        <v>8000000</v>
      </c>
      <c r="AC19" s="40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41"/>
    </row>
    <row r="20" spans="1:40">
      <c r="A20" s="67"/>
      <c r="B20" s="64"/>
      <c r="C20" s="74" t="s">
        <v>43</v>
      </c>
      <c r="D20" s="16" t="s">
        <v>32</v>
      </c>
      <c r="E20" s="40">
        <v>0</v>
      </c>
      <c r="F20" s="40">
        <v>0</v>
      </c>
      <c r="G20" s="40">
        <v>0</v>
      </c>
      <c r="H20" s="40">
        <v>0</v>
      </c>
      <c r="I20" s="40">
        <v>0</v>
      </c>
      <c r="J20" s="40">
        <v>0</v>
      </c>
      <c r="K20" s="40">
        <v>0</v>
      </c>
      <c r="L20" s="40">
        <v>0</v>
      </c>
      <c r="M20" s="40">
        <v>0</v>
      </c>
      <c r="N20" s="40">
        <v>0</v>
      </c>
      <c r="O20" s="40">
        <v>7400000</v>
      </c>
      <c r="P20" s="40">
        <v>7400000</v>
      </c>
      <c r="Q20" s="40">
        <v>7400000</v>
      </c>
      <c r="R20" s="40">
        <v>7400000</v>
      </c>
      <c r="S20" s="40">
        <v>7400000</v>
      </c>
      <c r="T20" s="40">
        <v>7400000</v>
      </c>
      <c r="U20" s="40">
        <v>7400000</v>
      </c>
      <c r="V20" s="40">
        <v>7400000</v>
      </c>
      <c r="W20" s="40">
        <v>7400000</v>
      </c>
      <c r="X20" s="40">
        <v>7400000</v>
      </c>
      <c r="Y20" s="40">
        <v>7400000</v>
      </c>
      <c r="Z20" s="40">
        <v>7400000</v>
      </c>
      <c r="AA20" s="40">
        <v>7400000</v>
      </c>
      <c r="AB20" s="40">
        <v>7400000</v>
      </c>
      <c r="AC20" s="40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40">
        <v>7400000</v>
      </c>
    </row>
    <row r="21" spans="1:40">
      <c r="A21" s="67"/>
      <c r="B21" s="64"/>
      <c r="C21" s="74"/>
      <c r="D21" s="16" t="s">
        <v>46</v>
      </c>
      <c r="E21" s="40">
        <v>0</v>
      </c>
      <c r="F21" s="40">
        <v>0</v>
      </c>
      <c r="G21" s="40">
        <v>0</v>
      </c>
      <c r="H21" s="40">
        <v>0</v>
      </c>
      <c r="I21" s="40">
        <v>0</v>
      </c>
      <c r="J21" s="40">
        <v>0</v>
      </c>
      <c r="K21" s="40">
        <v>0</v>
      </c>
      <c r="L21" s="40">
        <v>0</v>
      </c>
      <c r="M21" s="40">
        <v>0</v>
      </c>
      <c r="N21" s="40">
        <v>0</v>
      </c>
      <c r="O21" s="40">
        <v>7400000</v>
      </c>
      <c r="P21" s="40">
        <v>7400000</v>
      </c>
      <c r="Q21" s="40">
        <v>7400000</v>
      </c>
      <c r="R21" s="40">
        <v>7400000</v>
      </c>
      <c r="S21" s="40">
        <v>7400000</v>
      </c>
      <c r="T21" s="40">
        <v>7400000</v>
      </c>
      <c r="U21" s="40">
        <v>7400000</v>
      </c>
      <c r="V21" s="40">
        <v>7400000</v>
      </c>
      <c r="W21" s="40">
        <v>7400000</v>
      </c>
      <c r="X21" s="40">
        <v>7400000</v>
      </c>
      <c r="Y21" s="40">
        <v>7400000</v>
      </c>
      <c r="Z21" s="40">
        <v>7400000</v>
      </c>
      <c r="AA21" s="40">
        <v>7400000</v>
      </c>
      <c r="AB21" s="40">
        <v>7400000</v>
      </c>
      <c r="AC21" s="40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41"/>
    </row>
    <row r="22" spans="1:40">
      <c r="A22" s="67"/>
      <c r="B22" s="64"/>
      <c r="C22" s="74"/>
      <c r="D22" s="16" t="s">
        <v>33</v>
      </c>
      <c r="E22" s="40">
        <v>0</v>
      </c>
      <c r="F22" s="40">
        <v>0</v>
      </c>
      <c r="G22" s="40">
        <v>0</v>
      </c>
      <c r="H22" s="40">
        <v>0</v>
      </c>
      <c r="I22" s="40">
        <v>0</v>
      </c>
      <c r="J22" s="40">
        <v>0</v>
      </c>
      <c r="K22" s="40">
        <v>0</v>
      </c>
      <c r="L22" s="40">
        <v>0</v>
      </c>
      <c r="M22" s="40">
        <v>0</v>
      </c>
      <c r="N22" s="40">
        <v>0</v>
      </c>
      <c r="O22" s="40">
        <v>7400000</v>
      </c>
      <c r="P22" s="40">
        <v>7400000</v>
      </c>
      <c r="Q22" s="40">
        <v>7400000</v>
      </c>
      <c r="R22" s="40">
        <v>7400000</v>
      </c>
      <c r="S22" s="40">
        <v>7400000</v>
      </c>
      <c r="T22" s="40">
        <v>7400000</v>
      </c>
      <c r="U22" s="40">
        <v>7400000</v>
      </c>
      <c r="V22" s="40">
        <v>7400000</v>
      </c>
      <c r="W22" s="40">
        <v>7400000</v>
      </c>
      <c r="X22" s="40">
        <v>7400000</v>
      </c>
      <c r="Y22" s="40">
        <v>7400000</v>
      </c>
      <c r="Z22" s="40">
        <v>7400000</v>
      </c>
      <c r="AA22" s="40">
        <v>7400000</v>
      </c>
      <c r="AB22" s="40">
        <v>7400000</v>
      </c>
      <c r="AC22" s="40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41"/>
    </row>
    <row r="23" spans="1:40">
      <c r="A23" s="67"/>
      <c r="B23" s="64"/>
      <c r="C23" s="74"/>
      <c r="D23" s="16" t="s">
        <v>40</v>
      </c>
      <c r="E23" s="40">
        <v>0</v>
      </c>
      <c r="F23" s="40">
        <v>0</v>
      </c>
      <c r="G23" s="40">
        <v>0</v>
      </c>
      <c r="H23" s="40">
        <v>5400000</v>
      </c>
      <c r="I23" s="40">
        <v>5400000</v>
      </c>
      <c r="J23" s="40">
        <v>5400000</v>
      </c>
      <c r="K23" s="40">
        <v>5400000</v>
      </c>
      <c r="L23" s="40">
        <v>5400000</v>
      </c>
      <c r="M23" s="40">
        <v>5400000</v>
      </c>
      <c r="N23" s="40">
        <v>5400000</v>
      </c>
      <c r="O23" s="40">
        <v>7400000</v>
      </c>
      <c r="P23" s="40">
        <v>7400000</v>
      </c>
      <c r="Q23" s="40">
        <v>7400000</v>
      </c>
      <c r="R23" s="40">
        <v>7400000</v>
      </c>
      <c r="S23" s="40">
        <v>7400000</v>
      </c>
      <c r="T23" s="40">
        <v>7400000</v>
      </c>
      <c r="U23" s="40">
        <v>7400000</v>
      </c>
      <c r="V23" s="40">
        <v>7400000</v>
      </c>
      <c r="W23" s="40">
        <v>7400000</v>
      </c>
      <c r="X23" s="40">
        <v>7400000</v>
      </c>
      <c r="Y23" s="40">
        <v>7400000</v>
      </c>
      <c r="Z23" s="40">
        <v>7400000</v>
      </c>
      <c r="AA23" s="40">
        <v>7400000</v>
      </c>
      <c r="AB23" s="40">
        <v>7400000</v>
      </c>
      <c r="AC23" s="40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41"/>
    </row>
    <row r="24" spans="1:40">
      <c r="A24" s="67"/>
      <c r="B24" s="64"/>
      <c r="C24" s="74"/>
      <c r="D24" s="16" t="s">
        <v>34</v>
      </c>
      <c r="E24" s="40">
        <v>0</v>
      </c>
      <c r="F24" s="40">
        <v>0</v>
      </c>
      <c r="G24" s="40">
        <v>0</v>
      </c>
      <c r="H24" s="40">
        <v>0</v>
      </c>
      <c r="I24" s="40">
        <v>0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41"/>
      <c r="AC24" s="40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41"/>
    </row>
    <row r="25" spans="1:40">
      <c r="A25" s="67"/>
      <c r="B25" s="64"/>
      <c r="C25" s="75" t="s">
        <v>44</v>
      </c>
      <c r="D25" s="16" t="s">
        <v>15</v>
      </c>
      <c r="E25" s="40">
        <v>0</v>
      </c>
      <c r="F25" s="4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41"/>
      <c r="AC25" s="40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41"/>
    </row>
    <row r="26" spans="1:40">
      <c r="A26" s="67"/>
      <c r="B26" s="65"/>
      <c r="C26" s="75"/>
      <c r="D26" s="16" t="s">
        <v>35</v>
      </c>
      <c r="E26" s="40">
        <v>0</v>
      </c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40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41"/>
      <c r="AC26" s="40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41"/>
    </row>
    <row r="27" spans="1:40">
      <c r="A27" s="67"/>
      <c r="B27" s="63" t="s">
        <v>62</v>
      </c>
      <c r="C27" s="60" t="s">
        <v>50</v>
      </c>
      <c r="D27" s="17" t="s">
        <v>51</v>
      </c>
      <c r="E27" s="13">
        <f>COUNT(E8:E26)*0.3</f>
        <v>5.3999999999999995</v>
      </c>
      <c r="F27" s="13">
        <f t="shared" ref="F27:AN27" si="2">COUNT(F8:F26)*0.3</f>
        <v>5.3999999999999995</v>
      </c>
      <c r="G27" s="13">
        <f t="shared" si="2"/>
        <v>5.3999999999999995</v>
      </c>
      <c r="H27" s="13">
        <f t="shared" si="2"/>
        <v>5.3999999999999995</v>
      </c>
      <c r="I27" s="13">
        <f t="shared" si="2"/>
        <v>5.3999999999999995</v>
      </c>
      <c r="J27" s="13">
        <f t="shared" si="2"/>
        <v>5.3999999999999995</v>
      </c>
      <c r="K27" s="13">
        <f t="shared" si="2"/>
        <v>5.3999999999999995</v>
      </c>
      <c r="L27" s="13">
        <f t="shared" si="2"/>
        <v>5.3999999999999995</v>
      </c>
      <c r="M27" s="13">
        <f t="shared" si="2"/>
        <v>5.3999999999999995</v>
      </c>
      <c r="N27" s="13">
        <f t="shared" si="2"/>
        <v>5.3999999999999995</v>
      </c>
      <c r="O27" s="13">
        <f t="shared" si="2"/>
        <v>5.3999999999999995</v>
      </c>
      <c r="P27" s="13">
        <f t="shared" si="2"/>
        <v>5.3999999999999995</v>
      </c>
      <c r="Q27" s="40">
        <f t="shared" si="2"/>
        <v>4.5</v>
      </c>
      <c r="R27" s="13">
        <f t="shared" si="2"/>
        <v>4.5</v>
      </c>
      <c r="S27" s="13">
        <f t="shared" si="2"/>
        <v>4.5</v>
      </c>
      <c r="T27" s="13">
        <f t="shared" si="2"/>
        <v>4.5</v>
      </c>
      <c r="U27" s="13">
        <f t="shared" si="2"/>
        <v>4.5</v>
      </c>
      <c r="V27" s="13">
        <f t="shared" si="2"/>
        <v>4.5</v>
      </c>
      <c r="W27" s="13">
        <f t="shared" si="2"/>
        <v>4.5</v>
      </c>
      <c r="X27" s="13">
        <f t="shared" si="2"/>
        <v>4.5</v>
      </c>
      <c r="Y27" s="13">
        <f t="shared" si="2"/>
        <v>4.5</v>
      </c>
      <c r="Z27" s="13">
        <f t="shared" si="2"/>
        <v>4.5</v>
      </c>
      <c r="AA27" s="13">
        <f t="shared" si="2"/>
        <v>4.5</v>
      </c>
      <c r="AB27" s="41">
        <f t="shared" si="2"/>
        <v>4.5</v>
      </c>
      <c r="AC27" s="40">
        <f t="shared" si="2"/>
        <v>0</v>
      </c>
      <c r="AD27" s="13">
        <f t="shared" si="2"/>
        <v>0</v>
      </c>
      <c r="AE27" s="13">
        <f t="shared" si="2"/>
        <v>0</v>
      </c>
      <c r="AF27" s="13">
        <f t="shared" si="2"/>
        <v>0</v>
      </c>
      <c r="AG27" s="13">
        <f t="shared" si="2"/>
        <v>0</v>
      </c>
      <c r="AH27" s="13">
        <f t="shared" si="2"/>
        <v>0</v>
      </c>
      <c r="AI27" s="13">
        <f t="shared" si="2"/>
        <v>0</v>
      </c>
      <c r="AJ27" s="13">
        <f t="shared" si="2"/>
        <v>0</v>
      </c>
      <c r="AK27" s="13">
        <f t="shared" si="2"/>
        <v>0</v>
      </c>
      <c r="AL27" s="13">
        <f t="shared" si="2"/>
        <v>0</v>
      </c>
      <c r="AM27" s="13">
        <f t="shared" si="2"/>
        <v>0</v>
      </c>
      <c r="AN27" s="41">
        <f t="shared" si="2"/>
        <v>0.3</v>
      </c>
    </row>
    <row r="28" spans="1:40">
      <c r="A28" s="67"/>
      <c r="B28" s="64"/>
      <c r="C28" s="61"/>
      <c r="D28" s="17" t="s">
        <v>52</v>
      </c>
      <c r="E28" s="40">
        <v>0</v>
      </c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40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41"/>
      <c r="AC28" s="40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41"/>
    </row>
    <row r="29" spans="1:40">
      <c r="A29" s="67"/>
      <c r="B29" s="64"/>
      <c r="C29" s="62"/>
      <c r="D29" s="17" t="s">
        <v>53</v>
      </c>
      <c r="E29" s="40">
        <v>0</v>
      </c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40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41"/>
      <c r="AC29" s="40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41"/>
    </row>
    <row r="30" spans="1:40">
      <c r="A30" s="67"/>
      <c r="B30" s="64"/>
      <c r="C30" s="17"/>
      <c r="D30" s="17" t="s">
        <v>49</v>
      </c>
      <c r="E30" s="40">
        <v>6000000</v>
      </c>
      <c r="F30" s="40">
        <v>6000000</v>
      </c>
      <c r="G30" s="40">
        <v>6000000</v>
      </c>
      <c r="H30" s="40">
        <v>6000000</v>
      </c>
      <c r="I30" s="40">
        <v>6000000</v>
      </c>
      <c r="J30" s="40">
        <v>6000000</v>
      </c>
      <c r="K30" s="40">
        <v>6000000</v>
      </c>
      <c r="L30" s="40">
        <v>6000000</v>
      </c>
      <c r="M30" s="40">
        <v>6000000</v>
      </c>
      <c r="N30" s="40">
        <v>6000000</v>
      </c>
      <c r="O30" s="40">
        <v>11000000</v>
      </c>
      <c r="P30" s="40">
        <v>11000000</v>
      </c>
      <c r="Q30" s="40">
        <v>11000000</v>
      </c>
      <c r="R30" s="40">
        <v>11000000</v>
      </c>
      <c r="S30" s="40">
        <v>11000000</v>
      </c>
      <c r="T30" s="40">
        <v>11000000</v>
      </c>
      <c r="U30" s="40">
        <v>11000000</v>
      </c>
      <c r="V30" s="40">
        <v>11000000</v>
      </c>
      <c r="W30" s="40">
        <v>11000000</v>
      </c>
      <c r="X30" s="40">
        <v>11000000</v>
      </c>
      <c r="Y30" s="40">
        <v>11000000</v>
      </c>
      <c r="Z30" s="40">
        <v>11000000</v>
      </c>
      <c r="AA30" s="40">
        <v>11000000</v>
      </c>
      <c r="AB30" s="40">
        <v>11000000</v>
      </c>
      <c r="AC30" s="40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41"/>
    </row>
    <row r="31" spans="1:40">
      <c r="A31" s="67"/>
      <c r="B31" s="64"/>
      <c r="C31" s="17"/>
      <c r="D31" s="17" t="s">
        <v>146</v>
      </c>
      <c r="E31" s="40">
        <v>2500000</v>
      </c>
      <c r="F31" s="40">
        <v>2500000</v>
      </c>
      <c r="G31" s="40">
        <v>2500000</v>
      </c>
      <c r="H31" s="40">
        <v>2500000</v>
      </c>
      <c r="I31" s="40">
        <v>2500000</v>
      </c>
      <c r="J31" s="40">
        <v>2500000</v>
      </c>
      <c r="K31" s="40">
        <v>2500000</v>
      </c>
      <c r="L31" s="40">
        <v>2500000</v>
      </c>
      <c r="M31" s="40">
        <v>2500000</v>
      </c>
      <c r="N31" s="40">
        <v>2500000</v>
      </c>
      <c r="O31" s="40">
        <v>2500000</v>
      </c>
      <c r="P31" s="40">
        <v>2500000</v>
      </c>
      <c r="Q31" s="40">
        <v>3500000</v>
      </c>
      <c r="R31" s="40">
        <v>3500000</v>
      </c>
      <c r="S31" s="40">
        <v>3500000</v>
      </c>
      <c r="T31" s="40">
        <v>3500000</v>
      </c>
      <c r="U31" s="40">
        <v>3500000</v>
      </c>
      <c r="V31" s="40">
        <v>3500000</v>
      </c>
      <c r="W31" s="40">
        <v>3500000</v>
      </c>
      <c r="X31" s="40">
        <v>3500000</v>
      </c>
      <c r="Y31" s="40">
        <v>3500000</v>
      </c>
      <c r="Z31" s="40">
        <v>3500000</v>
      </c>
      <c r="AA31" s="40">
        <v>3500000</v>
      </c>
      <c r="AB31" s="40">
        <v>3500000</v>
      </c>
      <c r="AC31" s="40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41"/>
    </row>
    <row r="32" spans="1:40">
      <c r="A32" s="67"/>
      <c r="B32" s="64"/>
      <c r="C32" s="17"/>
      <c r="D32" s="17" t="s">
        <v>145</v>
      </c>
      <c r="E32" s="40">
        <v>1000000</v>
      </c>
      <c r="F32" s="40">
        <v>1000000</v>
      </c>
      <c r="G32" s="40">
        <v>1000000</v>
      </c>
      <c r="H32" s="40">
        <v>1000000</v>
      </c>
      <c r="I32" s="40">
        <v>1000000</v>
      </c>
      <c r="J32" s="40">
        <v>1000000</v>
      </c>
      <c r="K32" s="40">
        <v>1000000</v>
      </c>
      <c r="L32" s="40">
        <v>1000000</v>
      </c>
      <c r="M32" s="40">
        <v>1000000</v>
      </c>
      <c r="N32" s="40">
        <v>1000000</v>
      </c>
      <c r="O32" s="40">
        <v>1000000</v>
      </c>
      <c r="P32" s="40">
        <v>1000000</v>
      </c>
      <c r="Q32" s="40">
        <v>2000000</v>
      </c>
      <c r="R32" s="40">
        <v>2000000</v>
      </c>
      <c r="S32" s="40">
        <v>2000000</v>
      </c>
      <c r="T32" s="40">
        <v>2000000</v>
      </c>
      <c r="U32" s="40">
        <v>2000000</v>
      </c>
      <c r="V32" s="40">
        <v>2000000</v>
      </c>
      <c r="W32" s="40">
        <v>2000000</v>
      </c>
      <c r="X32" s="13"/>
      <c r="Y32" s="13"/>
      <c r="Z32" s="13"/>
      <c r="AA32" s="13"/>
      <c r="AB32" s="41"/>
      <c r="AC32" s="40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41"/>
    </row>
    <row r="33" spans="1:40">
      <c r="A33" s="67"/>
      <c r="B33" s="65"/>
      <c r="C33" s="17"/>
      <c r="D33" s="17" t="s">
        <v>19</v>
      </c>
      <c r="E33" s="40">
        <v>4800000</v>
      </c>
      <c r="F33" s="40">
        <v>4800000</v>
      </c>
      <c r="G33" s="40">
        <v>4800000</v>
      </c>
      <c r="H33" s="40">
        <v>4800000</v>
      </c>
      <c r="I33" s="40">
        <v>4800000</v>
      </c>
      <c r="J33" s="40">
        <v>4800000</v>
      </c>
      <c r="K33" s="40">
        <v>4800000</v>
      </c>
      <c r="L33" s="40">
        <v>4800000</v>
      </c>
      <c r="M33" s="40">
        <v>4800000</v>
      </c>
      <c r="N33" s="40">
        <v>4800000</v>
      </c>
      <c r="O33" s="40">
        <v>4800000</v>
      </c>
      <c r="P33" s="40">
        <v>4800000</v>
      </c>
      <c r="Q33" s="40">
        <v>4800000</v>
      </c>
      <c r="R33" s="40">
        <v>4800000</v>
      </c>
      <c r="S33" s="40">
        <v>4800000</v>
      </c>
      <c r="T33" s="40">
        <v>4800000</v>
      </c>
      <c r="U33" s="40">
        <v>4800000</v>
      </c>
      <c r="V33" s="40">
        <v>4800000</v>
      </c>
      <c r="W33" s="40">
        <v>4800000</v>
      </c>
      <c r="X33" s="40">
        <v>4800000</v>
      </c>
      <c r="Y33" s="40">
        <v>4800000</v>
      </c>
      <c r="Z33" s="40">
        <v>4800000</v>
      </c>
      <c r="AA33" s="40">
        <v>4800000</v>
      </c>
      <c r="AB33" s="40">
        <v>4800000</v>
      </c>
      <c r="AC33" s="40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41"/>
    </row>
    <row r="34" spans="1:40">
      <c r="A34" s="68"/>
      <c r="B34" s="18"/>
      <c r="C34" s="17"/>
      <c r="D34" s="17" t="s">
        <v>4</v>
      </c>
      <c r="E34" s="40">
        <f>5%*SUM(E7:E33)</f>
        <v>977500.27</v>
      </c>
      <c r="F34" s="13">
        <f t="shared" ref="F34:AN34" si="3">5%*SUM(F7:F33)</f>
        <v>1161250.27</v>
      </c>
      <c r="G34" s="13">
        <f t="shared" si="3"/>
        <v>1161250.27</v>
      </c>
      <c r="H34" s="13">
        <f t="shared" si="3"/>
        <v>2701250.27</v>
      </c>
      <c r="I34" s="13">
        <f t="shared" si="3"/>
        <v>3061250.27</v>
      </c>
      <c r="J34" s="13">
        <f t="shared" si="3"/>
        <v>3061250.27</v>
      </c>
      <c r="K34" s="13">
        <f t="shared" si="3"/>
        <v>3061250.27</v>
      </c>
      <c r="L34" s="13">
        <f t="shared" si="3"/>
        <v>2667500.27</v>
      </c>
      <c r="M34" s="13">
        <f t="shared" si="3"/>
        <v>2667500.27</v>
      </c>
      <c r="N34" s="13">
        <f t="shared" si="3"/>
        <v>2667500.27</v>
      </c>
      <c r="O34" s="13">
        <f t="shared" si="3"/>
        <v>5407500.2700000005</v>
      </c>
      <c r="P34" s="13">
        <f t="shared" si="3"/>
        <v>5407500.2700000005</v>
      </c>
      <c r="Q34" s="40">
        <f t="shared" si="3"/>
        <v>6697500.2250000006</v>
      </c>
      <c r="R34" s="13">
        <f t="shared" si="3"/>
        <v>6697500.2250000006</v>
      </c>
      <c r="S34" s="13">
        <f t="shared" si="3"/>
        <v>6697500.2250000006</v>
      </c>
      <c r="T34" s="13">
        <f t="shared" si="3"/>
        <v>6697500.2250000006</v>
      </c>
      <c r="U34" s="13">
        <f t="shared" si="3"/>
        <v>6697500.2250000006</v>
      </c>
      <c r="V34" s="13">
        <f t="shared" si="3"/>
        <v>6697500.2250000006</v>
      </c>
      <c r="W34" s="13">
        <f t="shared" si="3"/>
        <v>6810000.2250000006</v>
      </c>
      <c r="X34" s="13">
        <f t="shared" si="3"/>
        <v>6710000.2250000006</v>
      </c>
      <c r="Y34" s="13">
        <f t="shared" si="3"/>
        <v>6710000.2250000006</v>
      </c>
      <c r="Z34" s="13">
        <f t="shared" si="3"/>
        <v>6710000.2250000006</v>
      </c>
      <c r="AA34" s="13">
        <f t="shared" si="3"/>
        <v>6762500.2250000006</v>
      </c>
      <c r="AB34" s="41">
        <f t="shared" si="3"/>
        <v>6788750.2250000006</v>
      </c>
      <c r="AC34" s="40">
        <f t="shared" si="3"/>
        <v>1312500</v>
      </c>
      <c r="AD34" s="13">
        <f t="shared" si="3"/>
        <v>157500</v>
      </c>
      <c r="AE34" s="13">
        <f t="shared" si="3"/>
        <v>157500</v>
      </c>
      <c r="AF34" s="13">
        <f t="shared" si="3"/>
        <v>157500</v>
      </c>
      <c r="AG34" s="13">
        <f t="shared" si="3"/>
        <v>157500</v>
      </c>
      <c r="AH34" s="13">
        <f t="shared" si="3"/>
        <v>157500</v>
      </c>
      <c r="AI34" s="13">
        <f t="shared" si="3"/>
        <v>1470000</v>
      </c>
      <c r="AJ34" s="13">
        <f t="shared" si="3"/>
        <v>157500</v>
      </c>
      <c r="AK34" s="13">
        <f t="shared" si="3"/>
        <v>157500</v>
      </c>
      <c r="AL34" s="13">
        <f t="shared" si="3"/>
        <v>157500</v>
      </c>
      <c r="AM34" s="13">
        <f t="shared" si="3"/>
        <v>157500</v>
      </c>
      <c r="AN34" s="41">
        <f t="shared" si="3"/>
        <v>1315000.0150000001</v>
      </c>
    </row>
    <row r="35" spans="1:40" ht="18.600000000000001">
      <c r="A35" s="20"/>
      <c r="B35" s="21"/>
      <c r="C35" s="21"/>
      <c r="D35" s="21" t="s">
        <v>8</v>
      </c>
      <c r="E35" s="42">
        <f>SUM(E8:E34)</f>
        <v>15277505.67</v>
      </c>
      <c r="F35" s="14">
        <f t="shared" ref="F35:AN35" si="4">SUM(F8:F34)</f>
        <v>15461255.67</v>
      </c>
      <c r="G35" s="14">
        <f t="shared" si="4"/>
        <v>15461255.67</v>
      </c>
      <c r="H35" s="14">
        <f t="shared" si="4"/>
        <v>47801255.670000002</v>
      </c>
      <c r="I35" s="14">
        <f t="shared" si="4"/>
        <v>55361255.670000002</v>
      </c>
      <c r="J35" s="14">
        <f t="shared" si="4"/>
        <v>55361255.670000002</v>
      </c>
      <c r="K35" s="14">
        <f t="shared" si="4"/>
        <v>55361255.670000002</v>
      </c>
      <c r="L35" s="14">
        <f t="shared" si="4"/>
        <v>54967505.670000002</v>
      </c>
      <c r="M35" s="14">
        <f t="shared" si="4"/>
        <v>54967505.670000002</v>
      </c>
      <c r="N35" s="14">
        <f t="shared" si="4"/>
        <v>54967505.670000002</v>
      </c>
      <c r="O35" s="14">
        <f t="shared" si="4"/>
        <v>112507505.67</v>
      </c>
      <c r="P35" s="14">
        <f t="shared" si="4"/>
        <v>112507505.67</v>
      </c>
      <c r="Q35" s="42">
        <f t="shared" si="4"/>
        <v>139597504.72499999</v>
      </c>
      <c r="R35" s="14">
        <f t="shared" si="4"/>
        <v>139597504.72499999</v>
      </c>
      <c r="S35" s="14">
        <f t="shared" si="4"/>
        <v>139597504.72499999</v>
      </c>
      <c r="T35" s="14">
        <f t="shared" si="4"/>
        <v>139597504.72499999</v>
      </c>
      <c r="U35" s="14">
        <f t="shared" si="4"/>
        <v>139597504.72499999</v>
      </c>
      <c r="V35" s="14">
        <f t="shared" si="4"/>
        <v>139597504.72499999</v>
      </c>
      <c r="W35" s="14">
        <f t="shared" si="4"/>
        <v>140910004.72499999</v>
      </c>
      <c r="X35" s="14">
        <f t="shared" si="4"/>
        <v>138810004.72499999</v>
      </c>
      <c r="Y35" s="14">
        <f t="shared" si="4"/>
        <v>138810004.72499999</v>
      </c>
      <c r="Z35" s="14">
        <f t="shared" si="4"/>
        <v>138810004.72499999</v>
      </c>
      <c r="AA35" s="14">
        <f t="shared" si="4"/>
        <v>138862504.72499999</v>
      </c>
      <c r="AB35" s="43">
        <f t="shared" si="4"/>
        <v>138888754.72499999</v>
      </c>
      <c r="AC35" s="42">
        <f t="shared" si="4"/>
        <v>1312500</v>
      </c>
      <c r="AD35" s="14">
        <f t="shared" si="4"/>
        <v>157500</v>
      </c>
      <c r="AE35" s="14">
        <f t="shared" si="4"/>
        <v>157500</v>
      </c>
      <c r="AF35" s="14">
        <f t="shared" si="4"/>
        <v>157500</v>
      </c>
      <c r="AG35" s="14">
        <f t="shared" si="4"/>
        <v>157500</v>
      </c>
      <c r="AH35" s="14">
        <f t="shared" si="4"/>
        <v>157500</v>
      </c>
      <c r="AI35" s="14">
        <f t="shared" si="4"/>
        <v>1470000</v>
      </c>
      <c r="AJ35" s="14">
        <f t="shared" si="4"/>
        <v>157500</v>
      </c>
      <c r="AK35" s="14">
        <f t="shared" si="4"/>
        <v>157500</v>
      </c>
      <c r="AL35" s="14">
        <f t="shared" si="4"/>
        <v>157500</v>
      </c>
      <c r="AM35" s="14">
        <f t="shared" si="4"/>
        <v>157500</v>
      </c>
      <c r="AN35" s="43">
        <f t="shared" si="4"/>
        <v>8715000.3149999995</v>
      </c>
    </row>
    <row r="36" spans="1:40" ht="18.600000000000001">
      <c r="A36" s="22"/>
      <c r="B36" s="23"/>
      <c r="C36" s="23"/>
      <c r="D36" s="24" t="s">
        <v>9</v>
      </c>
      <c r="E36" s="44">
        <f>SUM(E35:P35)</f>
        <v>650002568.04000008</v>
      </c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4">
        <f>SUM(Q35:AB35)</f>
        <v>1672676306.6999996</v>
      </c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6"/>
      <c r="AC36" s="44">
        <f>SUM(AC35:AN35)</f>
        <v>12915000.314999999</v>
      </c>
      <c r="AD36" s="45"/>
      <c r="AE36" s="45"/>
      <c r="AF36" s="45"/>
      <c r="AG36" s="45"/>
      <c r="AH36" s="45"/>
      <c r="AI36" s="45"/>
      <c r="AJ36" s="45"/>
      <c r="AK36" s="45"/>
      <c r="AL36" s="45"/>
      <c r="AM36" s="45"/>
      <c r="AN36" s="46"/>
    </row>
  </sheetData>
  <mergeCells count="15">
    <mergeCell ref="AC2:AN2"/>
    <mergeCell ref="C8:C10"/>
    <mergeCell ref="B8:B26"/>
    <mergeCell ref="A8:A34"/>
    <mergeCell ref="A1:AN1"/>
    <mergeCell ref="B27:B33"/>
    <mergeCell ref="A4:A7"/>
    <mergeCell ref="A2:D2"/>
    <mergeCell ref="E2:P2"/>
    <mergeCell ref="Q2:AB2"/>
    <mergeCell ref="C11:C16"/>
    <mergeCell ref="C20:C24"/>
    <mergeCell ref="C25:C26"/>
    <mergeCell ref="C17:C19"/>
    <mergeCell ref="C27:C29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4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8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4" sqref="K4"/>
    </sheetView>
  </sheetViews>
  <sheetFormatPr defaultColWidth="9" defaultRowHeight="16.8"/>
  <cols>
    <col min="1" max="1" width="23.33203125" style="1" bestFit="1" customWidth="1"/>
    <col min="2" max="2" width="15.21875" style="1" bestFit="1" customWidth="1"/>
    <col min="3" max="8" width="5.44140625" style="1" bestFit="1" customWidth="1"/>
    <col min="9" max="12" width="10.33203125" style="1" bestFit="1" customWidth="1"/>
    <col min="13" max="13" width="9.44140625" style="1" bestFit="1" customWidth="1"/>
    <col min="14" max="14" width="15.21875" style="1" bestFit="1" customWidth="1"/>
    <col min="15" max="25" width="10.33203125" style="1" bestFit="1" customWidth="1"/>
    <col min="26" max="26" width="17" style="1" bestFit="1" customWidth="1"/>
    <col min="27" max="30" width="10.33203125" style="1" bestFit="1" customWidth="1"/>
    <col min="31" max="37" width="11.21875" style="1" bestFit="1" customWidth="1"/>
    <col min="38" max="16384" width="9" style="1"/>
  </cols>
  <sheetData>
    <row r="1" spans="1:37" ht="73.2">
      <c r="A1" s="69" t="s">
        <v>26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</row>
    <row r="2" spans="1:37" ht="18.600000000000001">
      <c r="A2" s="15"/>
      <c r="B2" s="76" t="s">
        <v>99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8"/>
      <c r="N2" s="76" t="s">
        <v>100</v>
      </c>
      <c r="O2" s="77"/>
      <c r="P2" s="77"/>
      <c r="Q2" s="77"/>
      <c r="R2" s="77"/>
      <c r="S2" s="77"/>
      <c r="T2" s="77"/>
      <c r="U2" s="77"/>
      <c r="V2" s="77"/>
      <c r="W2" s="77"/>
      <c r="X2" s="77"/>
      <c r="Y2" s="78"/>
      <c r="Z2" s="76" t="s">
        <v>101</v>
      </c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8"/>
    </row>
    <row r="3" spans="1:37" s="9" customFormat="1">
      <c r="A3" s="15" t="s">
        <v>10</v>
      </c>
      <c r="B3" s="31" t="s">
        <v>102</v>
      </c>
      <c r="C3" s="27" t="s">
        <v>103</v>
      </c>
      <c r="D3" s="27" t="s">
        <v>104</v>
      </c>
      <c r="E3" s="27" t="s">
        <v>105</v>
      </c>
      <c r="F3" s="27" t="s">
        <v>106</v>
      </c>
      <c r="G3" s="27" t="s">
        <v>107</v>
      </c>
      <c r="H3" s="27" t="s">
        <v>108</v>
      </c>
      <c r="I3" s="27" t="s">
        <v>109</v>
      </c>
      <c r="J3" s="27" t="s">
        <v>110</v>
      </c>
      <c r="K3" s="27" t="s">
        <v>111</v>
      </c>
      <c r="L3" s="27" t="s">
        <v>112</v>
      </c>
      <c r="M3" s="32" t="s">
        <v>113</v>
      </c>
      <c r="N3" s="31" t="s">
        <v>114</v>
      </c>
      <c r="O3" s="27" t="s">
        <v>115</v>
      </c>
      <c r="P3" s="27" t="s">
        <v>116</v>
      </c>
      <c r="Q3" s="27" t="s">
        <v>117</v>
      </c>
      <c r="R3" s="27" t="s">
        <v>118</v>
      </c>
      <c r="S3" s="27" t="s">
        <v>119</v>
      </c>
      <c r="T3" s="27" t="s">
        <v>120</v>
      </c>
      <c r="U3" s="27" t="s">
        <v>121</v>
      </c>
      <c r="V3" s="27" t="s">
        <v>122</v>
      </c>
      <c r="W3" s="27" t="s">
        <v>123</v>
      </c>
      <c r="X3" s="27" t="s">
        <v>124</v>
      </c>
      <c r="Y3" s="32" t="s">
        <v>125</v>
      </c>
      <c r="Z3" s="31" t="s">
        <v>126</v>
      </c>
      <c r="AA3" s="27" t="s">
        <v>127</v>
      </c>
      <c r="AB3" s="27" t="s">
        <v>128</v>
      </c>
      <c r="AC3" s="27" t="s">
        <v>129</v>
      </c>
      <c r="AD3" s="27" t="s">
        <v>130</v>
      </c>
      <c r="AE3" s="27" t="s">
        <v>131</v>
      </c>
      <c r="AF3" s="27" t="s">
        <v>132</v>
      </c>
      <c r="AG3" s="27" t="s">
        <v>133</v>
      </c>
      <c r="AH3" s="27" t="s">
        <v>134</v>
      </c>
      <c r="AI3" s="27" t="s">
        <v>135</v>
      </c>
      <c r="AJ3" s="27" t="s">
        <v>136</v>
      </c>
      <c r="AK3" s="32" t="s">
        <v>137</v>
      </c>
    </row>
    <row r="4" spans="1:37" s="9" customFormat="1">
      <c r="A4" s="28"/>
      <c r="B4" s="31">
        <v>0</v>
      </c>
      <c r="C4" s="27">
        <v>0</v>
      </c>
      <c r="D4" s="27">
        <v>0</v>
      </c>
      <c r="E4" s="27">
        <v>0</v>
      </c>
      <c r="F4" s="27">
        <v>0</v>
      </c>
      <c r="G4" s="27">
        <v>0</v>
      </c>
      <c r="H4" s="27">
        <v>0</v>
      </c>
      <c r="I4" s="27">
        <v>80000000</v>
      </c>
      <c r="J4" s="27">
        <v>65000000</v>
      </c>
      <c r="K4" s="27">
        <v>19000000</v>
      </c>
      <c r="L4" s="27">
        <v>19000000</v>
      </c>
      <c r="M4" s="32">
        <v>8000000</v>
      </c>
      <c r="N4" s="31">
        <v>9500000</v>
      </c>
      <c r="O4" s="27">
        <v>19000000</v>
      </c>
      <c r="P4" s="27">
        <v>19000000</v>
      </c>
      <c r="Q4" s="27">
        <v>19000000</v>
      </c>
      <c r="R4" s="27">
        <v>19000000</v>
      </c>
      <c r="S4" s="27">
        <v>19000000</v>
      </c>
      <c r="T4" s="27">
        <v>23000000</v>
      </c>
      <c r="U4" s="27">
        <v>23000000</v>
      </c>
      <c r="V4" s="27">
        <v>25000000</v>
      </c>
      <c r="W4" s="27">
        <v>27000000</v>
      </c>
      <c r="X4" s="27">
        <v>3000000</v>
      </c>
      <c r="Y4" s="32">
        <v>30000000</v>
      </c>
      <c r="Z4" s="31">
        <v>17000000</v>
      </c>
      <c r="AA4" s="27">
        <v>30000000</v>
      </c>
      <c r="AB4" s="27">
        <v>33000000</v>
      </c>
      <c r="AC4" s="27">
        <v>35000000</v>
      </c>
      <c r="AD4" s="27">
        <v>35000000</v>
      </c>
      <c r="AE4" s="27">
        <v>37000000</v>
      </c>
      <c r="AF4" s="27">
        <v>40000000</v>
      </c>
      <c r="AG4" s="27">
        <v>60000000</v>
      </c>
      <c r="AH4" s="27">
        <v>70000000</v>
      </c>
      <c r="AI4" s="27">
        <v>75000000</v>
      </c>
      <c r="AJ4" s="27">
        <v>100000000</v>
      </c>
      <c r="AK4" s="32">
        <v>100000000</v>
      </c>
    </row>
    <row r="5" spans="1:37" s="9" customFormat="1">
      <c r="A5" s="28"/>
      <c r="B5" s="31">
        <v>0</v>
      </c>
      <c r="C5" s="27">
        <v>0</v>
      </c>
      <c r="D5" s="27">
        <v>0</v>
      </c>
      <c r="E5" s="27">
        <v>0</v>
      </c>
      <c r="F5" s="27">
        <v>0</v>
      </c>
      <c r="G5" s="27">
        <v>0</v>
      </c>
      <c r="H5" s="27">
        <v>0</v>
      </c>
      <c r="I5" s="27">
        <v>0</v>
      </c>
      <c r="J5" s="27">
        <v>0</v>
      </c>
      <c r="K5" s="27">
        <v>0</v>
      </c>
      <c r="L5" s="27">
        <v>0</v>
      </c>
      <c r="M5" s="32">
        <v>0</v>
      </c>
      <c r="N5" s="31">
        <v>15000000</v>
      </c>
      <c r="O5" s="27">
        <v>15000000</v>
      </c>
      <c r="P5" s="27">
        <v>15000000</v>
      </c>
      <c r="Q5" s="27">
        <v>15000000</v>
      </c>
      <c r="R5" s="27">
        <v>15000000</v>
      </c>
      <c r="S5" s="27">
        <v>15000000</v>
      </c>
      <c r="T5" s="27">
        <v>30000000</v>
      </c>
      <c r="U5" s="27">
        <v>30000000</v>
      </c>
      <c r="V5" s="27">
        <v>30000000</v>
      </c>
      <c r="W5" s="27">
        <v>30000000</v>
      </c>
      <c r="X5" s="27">
        <v>45000000</v>
      </c>
      <c r="Y5" s="32">
        <v>60000000</v>
      </c>
      <c r="Z5" s="31">
        <v>17000000</v>
      </c>
      <c r="AA5" s="27">
        <v>30000000</v>
      </c>
      <c r="AB5" s="27">
        <v>45000000</v>
      </c>
      <c r="AC5" s="27">
        <v>45000000</v>
      </c>
      <c r="AD5" s="27">
        <v>60000000</v>
      </c>
      <c r="AE5" s="27">
        <v>75000000</v>
      </c>
      <c r="AF5" s="27">
        <v>100000000</v>
      </c>
      <c r="AG5" s="27">
        <v>150000000</v>
      </c>
      <c r="AH5" s="27">
        <v>175000000</v>
      </c>
      <c r="AI5" s="27">
        <v>200000000</v>
      </c>
      <c r="AJ5" s="27">
        <v>250000000</v>
      </c>
      <c r="AK5" s="32">
        <v>250000000</v>
      </c>
    </row>
    <row r="6" spans="1:37" s="9" customFormat="1">
      <c r="A6" s="28" t="s">
        <v>48</v>
      </c>
      <c r="B6" s="31">
        <f>SUM(B4:B5)</f>
        <v>0</v>
      </c>
      <c r="C6" s="29">
        <f t="shared" ref="C6:AK6" si="0">SUM(C4:C5)</f>
        <v>0</v>
      </c>
      <c r="D6" s="29">
        <f t="shared" si="0"/>
        <v>0</v>
      </c>
      <c r="E6" s="29">
        <f t="shared" si="0"/>
        <v>0</v>
      </c>
      <c r="F6" s="29">
        <f t="shared" si="0"/>
        <v>0</v>
      </c>
      <c r="G6" s="29">
        <f t="shared" si="0"/>
        <v>0</v>
      </c>
      <c r="H6" s="29">
        <f t="shared" si="0"/>
        <v>0</v>
      </c>
      <c r="I6" s="29">
        <f t="shared" si="0"/>
        <v>80000000</v>
      </c>
      <c r="J6" s="29">
        <f t="shared" si="0"/>
        <v>65000000</v>
      </c>
      <c r="K6" s="29">
        <f t="shared" si="0"/>
        <v>19000000</v>
      </c>
      <c r="L6" s="29">
        <f t="shared" si="0"/>
        <v>19000000</v>
      </c>
      <c r="M6" s="33">
        <f t="shared" si="0"/>
        <v>8000000</v>
      </c>
      <c r="N6" s="31">
        <f t="shared" si="0"/>
        <v>24500000</v>
      </c>
      <c r="O6" s="29">
        <f t="shared" si="0"/>
        <v>34000000</v>
      </c>
      <c r="P6" s="29">
        <f t="shared" si="0"/>
        <v>34000000</v>
      </c>
      <c r="Q6" s="29">
        <f t="shared" si="0"/>
        <v>34000000</v>
      </c>
      <c r="R6" s="29">
        <f t="shared" si="0"/>
        <v>34000000</v>
      </c>
      <c r="S6" s="29">
        <f t="shared" si="0"/>
        <v>34000000</v>
      </c>
      <c r="T6" s="29">
        <f t="shared" si="0"/>
        <v>53000000</v>
      </c>
      <c r="U6" s="29">
        <f t="shared" si="0"/>
        <v>53000000</v>
      </c>
      <c r="V6" s="29">
        <f t="shared" si="0"/>
        <v>55000000</v>
      </c>
      <c r="W6" s="29">
        <f t="shared" si="0"/>
        <v>57000000</v>
      </c>
      <c r="X6" s="29">
        <f t="shared" si="0"/>
        <v>48000000</v>
      </c>
      <c r="Y6" s="33">
        <f t="shared" si="0"/>
        <v>90000000</v>
      </c>
      <c r="Z6" s="31">
        <f t="shared" si="0"/>
        <v>34000000</v>
      </c>
      <c r="AA6" s="29">
        <f t="shared" si="0"/>
        <v>60000000</v>
      </c>
      <c r="AB6" s="29">
        <f t="shared" si="0"/>
        <v>78000000</v>
      </c>
      <c r="AC6" s="29">
        <f t="shared" si="0"/>
        <v>80000000</v>
      </c>
      <c r="AD6" s="29">
        <f t="shared" si="0"/>
        <v>95000000</v>
      </c>
      <c r="AE6" s="29">
        <f t="shared" si="0"/>
        <v>112000000</v>
      </c>
      <c r="AF6" s="29">
        <f t="shared" si="0"/>
        <v>140000000</v>
      </c>
      <c r="AG6" s="29">
        <f t="shared" si="0"/>
        <v>210000000</v>
      </c>
      <c r="AH6" s="29">
        <f t="shared" si="0"/>
        <v>245000000</v>
      </c>
      <c r="AI6" s="29">
        <f t="shared" si="0"/>
        <v>275000000</v>
      </c>
      <c r="AJ6" s="29">
        <f t="shared" si="0"/>
        <v>350000000</v>
      </c>
      <c r="AK6" s="33">
        <f t="shared" si="0"/>
        <v>350000000</v>
      </c>
    </row>
    <row r="7" spans="1:37" ht="21.6">
      <c r="A7" s="30" t="s">
        <v>20</v>
      </c>
      <c r="B7" s="34">
        <f>SUM(B6:M6)</f>
        <v>191000000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6"/>
      <c r="N7" s="34">
        <f>SUM(N6:Y6)</f>
        <v>550500000</v>
      </c>
      <c r="O7" s="35"/>
      <c r="P7" s="35"/>
      <c r="Q7" s="35"/>
      <c r="R7" s="35"/>
      <c r="S7" s="35"/>
      <c r="T7" s="35"/>
      <c r="U7" s="35"/>
      <c r="V7" s="35"/>
      <c r="W7" s="35"/>
      <c r="X7" s="35"/>
      <c r="Y7" s="36"/>
      <c r="Z7" s="34">
        <f>SUM(Z6:AK6)</f>
        <v>2029000000</v>
      </c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6"/>
    </row>
    <row r="8" spans="1:37">
      <c r="Z8" s="9"/>
    </row>
  </sheetData>
  <mergeCells count="4">
    <mergeCell ref="A1:AK1"/>
    <mergeCell ref="B2:M2"/>
    <mergeCell ref="N2:Y2"/>
    <mergeCell ref="Z2:AK2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40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L25"/>
  <sheetViews>
    <sheetView zoomScaleNormal="100" zoomScaleSheetLayoutView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2" sqref="E22"/>
    </sheetView>
  </sheetViews>
  <sheetFormatPr defaultColWidth="6.33203125" defaultRowHeight="16.8"/>
  <cols>
    <col min="1" max="1" width="15.6640625" style="25" bestFit="1" customWidth="1"/>
    <col min="2" max="4" width="12.5546875" style="25" bestFit="1" customWidth="1"/>
    <col min="5" max="5" width="14.88671875" style="25" bestFit="1" customWidth="1"/>
    <col min="6" max="6" width="9.5546875" style="25" bestFit="1" customWidth="1"/>
    <col min="7" max="14" width="10.44140625" style="25" bestFit="1" customWidth="1"/>
    <col min="15" max="15" width="9.6640625" style="25" bestFit="1" customWidth="1"/>
    <col min="16" max="32" width="10.44140625" style="25" bestFit="1" customWidth="1"/>
    <col min="33" max="37" width="9.6640625" style="25" bestFit="1" customWidth="1"/>
    <col min="38" max="16384" width="6.33203125" style="25"/>
  </cols>
  <sheetData>
    <row r="1" spans="1:38" ht="64.5" customHeight="1">
      <c r="A1" s="69" t="s">
        <v>139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69"/>
      <c r="AL1" s="69"/>
    </row>
    <row r="2" spans="1:38" ht="18.600000000000001">
      <c r="A2" s="47"/>
      <c r="B2" s="82" t="s">
        <v>99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4"/>
      <c r="N2" s="82" t="s">
        <v>100</v>
      </c>
      <c r="O2" s="83"/>
      <c r="P2" s="83"/>
      <c r="Q2" s="83"/>
      <c r="R2" s="83"/>
      <c r="S2" s="83"/>
      <c r="T2" s="83"/>
      <c r="U2" s="83"/>
      <c r="V2" s="83"/>
      <c r="W2" s="83"/>
      <c r="X2" s="83"/>
      <c r="Y2" s="84"/>
      <c r="Z2" s="82" t="s">
        <v>101</v>
      </c>
      <c r="AA2" s="83"/>
      <c r="AB2" s="83"/>
      <c r="AC2" s="83"/>
      <c r="AD2" s="83"/>
      <c r="AE2" s="83"/>
      <c r="AF2" s="83"/>
      <c r="AG2" s="83"/>
      <c r="AH2" s="83"/>
      <c r="AI2" s="83"/>
      <c r="AJ2" s="83"/>
      <c r="AK2" s="84"/>
    </row>
    <row r="3" spans="1:38" ht="18" customHeight="1">
      <c r="A3" s="30" t="s">
        <v>17</v>
      </c>
      <c r="B3" s="3" t="s">
        <v>63</v>
      </c>
      <c r="C3" s="3" t="s">
        <v>64</v>
      </c>
      <c r="D3" s="3" t="s">
        <v>65</v>
      </c>
      <c r="E3" s="3" t="s">
        <v>66</v>
      </c>
      <c r="F3" s="3" t="s">
        <v>67</v>
      </c>
      <c r="G3" s="3" t="s">
        <v>68</v>
      </c>
      <c r="H3" s="3" t="s">
        <v>69</v>
      </c>
      <c r="I3" s="3" t="s">
        <v>70</v>
      </c>
      <c r="J3" s="3" t="s">
        <v>71</v>
      </c>
      <c r="K3" s="3" t="s">
        <v>72</v>
      </c>
      <c r="L3" s="3" t="s">
        <v>73</v>
      </c>
      <c r="M3" s="3" t="s">
        <v>74</v>
      </c>
      <c r="N3" s="3" t="s">
        <v>75</v>
      </c>
      <c r="O3" s="3" t="s">
        <v>76</v>
      </c>
      <c r="P3" s="3" t="s">
        <v>77</v>
      </c>
      <c r="Q3" s="3" t="s">
        <v>78</v>
      </c>
      <c r="R3" s="3" t="s">
        <v>79</v>
      </c>
      <c r="S3" s="3" t="s">
        <v>80</v>
      </c>
      <c r="T3" s="3" t="s">
        <v>81</v>
      </c>
      <c r="U3" s="3" t="s">
        <v>82</v>
      </c>
      <c r="V3" s="3" t="s">
        <v>83</v>
      </c>
      <c r="W3" s="3" t="s">
        <v>84</v>
      </c>
      <c r="X3" s="3" t="s">
        <v>85</v>
      </c>
      <c r="Y3" s="3" t="s">
        <v>86</v>
      </c>
      <c r="Z3" s="3" t="s">
        <v>87</v>
      </c>
      <c r="AA3" s="3" t="s">
        <v>88</v>
      </c>
      <c r="AB3" s="3" t="s">
        <v>89</v>
      </c>
      <c r="AC3" s="3" t="s">
        <v>90</v>
      </c>
      <c r="AD3" s="3" t="s">
        <v>91</v>
      </c>
      <c r="AE3" s="3" t="s">
        <v>92</v>
      </c>
      <c r="AF3" s="3" t="s">
        <v>93</v>
      </c>
      <c r="AG3" s="3" t="s">
        <v>94</v>
      </c>
      <c r="AH3" s="3" t="s">
        <v>95</v>
      </c>
      <c r="AI3" s="3" t="s">
        <v>96</v>
      </c>
      <c r="AJ3" s="3" t="s">
        <v>97</v>
      </c>
      <c r="AK3" s="3" t="s">
        <v>98</v>
      </c>
    </row>
    <row r="4" spans="1:38" ht="18.600000000000001">
      <c r="A4" s="48" t="s">
        <v>56</v>
      </c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</row>
    <row r="5" spans="1:38">
      <c r="A5" s="52" t="s">
        <v>140</v>
      </c>
      <c r="B5" s="50">
        <v>0</v>
      </c>
      <c r="C5" s="50">
        <v>0</v>
      </c>
      <c r="D5" s="50">
        <v>0</v>
      </c>
      <c r="E5" s="50">
        <v>0</v>
      </c>
      <c r="F5" s="50">
        <v>0</v>
      </c>
      <c r="G5" s="50">
        <v>0</v>
      </c>
      <c r="H5" s="50">
        <v>0</v>
      </c>
      <c r="I5" s="50">
        <v>0</v>
      </c>
      <c r="J5" s="50">
        <v>0</v>
      </c>
      <c r="K5" s="50">
        <v>0</v>
      </c>
      <c r="L5" s="50">
        <v>0</v>
      </c>
      <c r="M5" s="50">
        <v>0</v>
      </c>
      <c r="N5" s="50">
        <v>0</v>
      </c>
      <c r="O5" s="50">
        <v>0</v>
      </c>
      <c r="P5" s="50">
        <v>0</v>
      </c>
      <c r="Q5" s="50">
        <v>0</v>
      </c>
      <c r="R5" s="50">
        <v>0</v>
      </c>
      <c r="S5" s="50">
        <v>0</v>
      </c>
      <c r="T5" s="50">
        <v>0</v>
      </c>
      <c r="U5" s="50">
        <v>0</v>
      </c>
      <c r="V5" s="50">
        <v>0</v>
      </c>
      <c r="W5" s="50">
        <v>0</v>
      </c>
      <c r="X5" s="50">
        <v>0</v>
      </c>
      <c r="Y5" s="50">
        <v>0</v>
      </c>
      <c r="Z5" s="50">
        <v>0</v>
      </c>
      <c r="AA5" s="50">
        <v>0</v>
      </c>
      <c r="AB5" s="50">
        <v>0</v>
      </c>
      <c r="AC5" s="50">
        <v>0</v>
      </c>
      <c r="AD5" s="50">
        <v>0</v>
      </c>
      <c r="AE5" s="50">
        <v>0</v>
      </c>
      <c r="AF5" s="50">
        <v>0</v>
      </c>
      <c r="AG5" s="50">
        <v>0</v>
      </c>
      <c r="AH5" s="50">
        <v>0</v>
      </c>
      <c r="AI5" s="50">
        <v>0</v>
      </c>
      <c r="AJ5" s="50">
        <v>0</v>
      </c>
      <c r="AK5" s="50">
        <v>0</v>
      </c>
    </row>
    <row r="6" spans="1:38">
      <c r="A6" s="52" t="s">
        <v>141</v>
      </c>
      <c r="B6" s="50">
        <v>100000000</v>
      </c>
      <c r="C6" s="50">
        <v>70000000</v>
      </c>
      <c r="D6" s="50">
        <v>70000000</v>
      </c>
      <c r="E6" s="50">
        <v>70000000</v>
      </c>
      <c r="F6" s="50">
        <v>125000000</v>
      </c>
      <c r="G6" s="50">
        <v>30000000</v>
      </c>
      <c r="H6" s="50">
        <v>110000000</v>
      </c>
      <c r="I6" s="50">
        <v>45000000</v>
      </c>
      <c r="J6" s="50">
        <v>175000000</v>
      </c>
      <c r="K6" s="50">
        <v>35000000</v>
      </c>
      <c r="L6" s="50">
        <v>25000000</v>
      </c>
      <c r="M6" s="50">
        <v>40000000</v>
      </c>
      <c r="N6" s="50">
        <v>0</v>
      </c>
      <c r="O6" s="50">
        <v>0</v>
      </c>
      <c r="P6" s="50">
        <v>0</v>
      </c>
      <c r="Q6" s="50">
        <v>0</v>
      </c>
      <c r="R6" s="50">
        <v>0</v>
      </c>
      <c r="S6" s="50">
        <v>0</v>
      </c>
      <c r="T6" s="50">
        <v>0</v>
      </c>
      <c r="U6" s="50">
        <v>0</v>
      </c>
      <c r="V6" s="50">
        <v>0</v>
      </c>
      <c r="W6" s="50">
        <v>0</v>
      </c>
      <c r="X6" s="50">
        <v>0</v>
      </c>
      <c r="Y6" s="50">
        <v>0</v>
      </c>
      <c r="Z6" s="50">
        <v>0</v>
      </c>
      <c r="AA6" s="50">
        <v>0</v>
      </c>
      <c r="AB6" s="50">
        <v>0</v>
      </c>
      <c r="AC6" s="50">
        <v>0</v>
      </c>
      <c r="AD6" s="50">
        <v>0</v>
      </c>
      <c r="AE6" s="50">
        <v>0</v>
      </c>
      <c r="AF6" s="50">
        <v>0</v>
      </c>
      <c r="AG6" s="50">
        <v>0</v>
      </c>
      <c r="AH6" s="50">
        <v>0</v>
      </c>
      <c r="AI6" s="50">
        <v>0</v>
      </c>
      <c r="AJ6" s="50">
        <v>0</v>
      </c>
      <c r="AK6" s="50">
        <v>0</v>
      </c>
    </row>
    <row r="7" spans="1:38">
      <c r="A7" s="52" t="s">
        <v>142</v>
      </c>
      <c r="B7" s="50">
        <v>0</v>
      </c>
      <c r="C7" s="50">
        <v>0</v>
      </c>
      <c r="D7" s="50">
        <v>0</v>
      </c>
      <c r="E7" s="50">
        <v>0</v>
      </c>
      <c r="F7" s="50">
        <v>0</v>
      </c>
      <c r="G7" s="50">
        <v>0</v>
      </c>
      <c r="H7" s="50">
        <v>0</v>
      </c>
      <c r="I7" s="50">
        <v>0</v>
      </c>
      <c r="J7" s="50">
        <v>0</v>
      </c>
      <c r="K7" s="50">
        <v>0</v>
      </c>
      <c r="L7" s="50">
        <v>0</v>
      </c>
      <c r="M7" s="50">
        <v>0</v>
      </c>
      <c r="N7" s="50">
        <v>0</v>
      </c>
      <c r="O7" s="50">
        <v>0</v>
      </c>
      <c r="P7" s="50">
        <v>0</v>
      </c>
      <c r="Q7" s="50">
        <v>0</v>
      </c>
      <c r="R7" s="50">
        <v>0</v>
      </c>
      <c r="S7" s="50">
        <v>0</v>
      </c>
      <c r="T7" s="50">
        <v>0</v>
      </c>
      <c r="U7" s="50">
        <v>0</v>
      </c>
      <c r="V7" s="50">
        <v>0</v>
      </c>
      <c r="W7" s="50">
        <v>0</v>
      </c>
      <c r="X7" s="50">
        <v>0</v>
      </c>
      <c r="Y7" s="50">
        <v>0</v>
      </c>
      <c r="Z7" s="50">
        <v>100000000</v>
      </c>
      <c r="AA7" s="50">
        <v>0</v>
      </c>
      <c r="AB7" s="50">
        <v>0</v>
      </c>
      <c r="AC7" s="50">
        <v>0</v>
      </c>
      <c r="AD7" s="50">
        <v>0</v>
      </c>
      <c r="AE7" s="50">
        <v>0</v>
      </c>
      <c r="AF7" s="50">
        <v>0</v>
      </c>
      <c r="AG7" s="50">
        <v>0</v>
      </c>
      <c r="AH7" s="50">
        <v>0</v>
      </c>
      <c r="AI7" s="50">
        <v>0</v>
      </c>
      <c r="AJ7" s="50">
        <v>0</v>
      </c>
      <c r="AK7" s="50">
        <v>0</v>
      </c>
    </row>
    <row r="8" spans="1:38" ht="18.600000000000001">
      <c r="A8" s="49" t="s">
        <v>57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400000000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</row>
    <row r="9" spans="1:38" ht="18.600000000000001">
      <c r="A9" s="49" t="s">
        <v>58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500000000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</row>
    <row r="10" spans="1:38" ht="18.600000000000001">
      <c r="A10" s="49" t="s">
        <v>59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600000000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</row>
    <row r="11" spans="1:38" ht="18.600000000000001">
      <c r="A11" s="48" t="s">
        <v>27</v>
      </c>
      <c r="B11" s="50">
        <f>هزینه!E35+هزینه!E7</f>
        <v>20527505.670000002</v>
      </c>
      <c r="C11" s="50">
        <f>هزینه!F35+هزینه!F7</f>
        <v>24386255.670000002</v>
      </c>
      <c r="D11" s="50">
        <f>هزینه!G35+هزینه!G7</f>
        <v>24386255.670000002</v>
      </c>
      <c r="E11" s="50">
        <f>هزینه!H35+هزینه!H7</f>
        <v>56726255.670000002</v>
      </c>
      <c r="F11" s="50">
        <f>هزینه!I35+هزینه!I7</f>
        <v>64286255.670000002</v>
      </c>
      <c r="G11" s="50">
        <f>هزینه!J35+هزینه!J7</f>
        <v>64286255.670000002</v>
      </c>
      <c r="H11" s="50">
        <f>هزینه!K35+هزینه!K7</f>
        <v>64286255.670000002</v>
      </c>
      <c r="I11" s="50">
        <f>هزینه!L35+هزینه!L7</f>
        <v>56017505.670000002</v>
      </c>
      <c r="J11" s="50">
        <f>هزینه!M35+هزینه!M7</f>
        <v>56017505.670000002</v>
      </c>
      <c r="K11" s="50">
        <f>هزینه!N35+هزینه!N7</f>
        <v>56017505.670000002</v>
      </c>
      <c r="L11" s="50">
        <f>هزینه!O35+هزینه!O7</f>
        <v>113557505.67</v>
      </c>
      <c r="M11" s="50">
        <f>هزینه!P35+هزینه!P7</f>
        <v>113557505.67</v>
      </c>
      <c r="N11" s="50">
        <f>هزینه!Q35+هزینه!Q7</f>
        <v>140647504.72499999</v>
      </c>
      <c r="O11" s="50">
        <f>هزینه!R35+هزینه!R7</f>
        <v>140647504.72499999</v>
      </c>
      <c r="P11" s="50">
        <f>هزینه!S35+هزینه!S7</f>
        <v>140647504.72499999</v>
      </c>
      <c r="Q11" s="50">
        <f>هزینه!T35+هزینه!T7</f>
        <v>140647504.72499999</v>
      </c>
      <c r="R11" s="50">
        <f>هزینه!U35+هزینه!U7</f>
        <v>140647504.72499999</v>
      </c>
      <c r="S11" s="50">
        <f>هزینه!V35+هزینه!V7</f>
        <v>140647504.72499999</v>
      </c>
      <c r="T11" s="50">
        <f>هزینه!W35+هزینه!W7</f>
        <v>143010004.72499999</v>
      </c>
      <c r="U11" s="50">
        <f>هزینه!X35+هزینه!X7</f>
        <v>140910004.72499999</v>
      </c>
      <c r="V11" s="50">
        <f>هزینه!Y35+هزینه!Y7</f>
        <v>140910004.72499999</v>
      </c>
      <c r="W11" s="50">
        <f>هزینه!Z35+هزینه!Z7</f>
        <v>140910004.72499999</v>
      </c>
      <c r="X11" s="50">
        <f>هزینه!AA35+هزینه!AA7</f>
        <v>142012504.72499999</v>
      </c>
      <c r="Y11" s="50">
        <f>هزینه!AB35+هزینه!AB7</f>
        <v>142563754.72499999</v>
      </c>
      <c r="Z11" s="50">
        <f>هزینه!AC35+هزینه!AC7</f>
        <v>27562500</v>
      </c>
      <c r="AA11" s="50">
        <f>هزینه!AD35+هزینه!AD7</f>
        <v>3307500</v>
      </c>
      <c r="AB11" s="50">
        <f>هزینه!AE35+هزینه!AE7</f>
        <v>3307500</v>
      </c>
      <c r="AC11" s="50">
        <f>هزینه!AF35+هزینه!AF7</f>
        <v>3307500</v>
      </c>
      <c r="AD11" s="50">
        <f>هزینه!AG35+هزینه!AG7</f>
        <v>3307500</v>
      </c>
      <c r="AE11" s="50">
        <f>هزینه!AH35+هزینه!AH7</f>
        <v>3307500</v>
      </c>
      <c r="AF11" s="50">
        <f>هزینه!AI35+هزینه!AI7</f>
        <v>30870000</v>
      </c>
      <c r="AG11" s="50">
        <f>هزینه!AJ35+هزینه!AJ7</f>
        <v>3307500</v>
      </c>
      <c r="AH11" s="50">
        <f>هزینه!AK35+هزینه!AK7</f>
        <v>3307500</v>
      </c>
      <c r="AI11" s="50">
        <f>هزینه!AL35+هزینه!AL7</f>
        <v>3307500</v>
      </c>
      <c r="AJ11" s="50">
        <f>هزینه!AM35+هزینه!AM7</f>
        <v>3307500</v>
      </c>
      <c r="AK11" s="50">
        <f>هزینه!AN35+هزینه!AN7</f>
        <v>27615000.314999998</v>
      </c>
    </row>
    <row r="12" spans="1:38" ht="18.600000000000001">
      <c r="A12" s="48" t="s">
        <v>23</v>
      </c>
      <c r="B12" s="50">
        <f>B11</f>
        <v>20527505.670000002</v>
      </c>
      <c r="C12" s="50">
        <f>C11+B12</f>
        <v>44913761.340000004</v>
      </c>
      <c r="D12" s="50">
        <f t="shared" ref="D12:AK12" si="0">D11+C12</f>
        <v>69300017.010000005</v>
      </c>
      <c r="E12" s="50">
        <f t="shared" si="0"/>
        <v>126026272.68000001</v>
      </c>
      <c r="F12" s="50">
        <f t="shared" si="0"/>
        <v>190312528.35000002</v>
      </c>
      <c r="G12" s="50">
        <f t="shared" si="0"/>
        <v>254598784.02000004</v>
      </c>
      <c r="H12" s="50">
        <f t="shared" si="0"/>
        <v>318885039.69000006</v>
      </c>
      <c r="I12" s="50">
        <f t="shared" si="0"/>
        <v>374902545.36000007</v>
      </c>
      <c r="J12" s="50">
        <f t="shared" si="0"/>
        <v>430920051.03000009</v>
      </c>
      <c r="K12" s="50">
        <f t="shared" si="0"/>
        <v>486937556.70000011</v>
      </c>
      <c r="L12" s="50">
        <f t="shared" si="0"/>
        <v>600495062.37000012</v>
      </c>
      <c r="M12" s="50">
        <f t="shared" si="0"/>
        <v>714052568.04000008</v>
      </c>
      <c r="N12" s="50">
        <f t="shared" si="0"/>
        <v>854700072.7650001</v>
      </c>
      <c r="O12" s="50">
        <f t="shared" si="0"/>
        <v>995347577.49000013</v>
      </c>
      <c r="P12" s="50">
        <f t="shared" si="0"/>
        <v>1135995082.2150002</v>
      </c>
      <c r="Q12" s="50">
        <f t="shared" si="0"/>
        <v>1276642586.9400001</v>
      </c>
      <c r="R12" s="50">
        <f t="shared" si="0"/>
        <v>1417290091.665</v>
      </c>
      <c r="S12" s="50">
        <f t="shared" si="0"/>
        <v>1557937596.3899999</v>
      </c>
      <c r="T12" s="50">
        <f t="shared" si="0"/>
        <v>1700947601.1149998</v>
      </c>
      <c r="U12" s="50">
        <f t="shared" si="0"/>
        <v>1841857605.8399997</v>
      </c>
      <c r="V12" s="50">
        <f t="shared" si="0"/>
        <v>1982767610.5649996</v>
      </c>
      <c r="W12" s="50">
        <f t="shared" si="0"/>
        <v>2123677615.2899995</v>
      </c>
      <c r="X12" s="50">
        <f t="shared" si="0"/>
        <v>2265690120.0149994</v>
      </c>
      <c r="Y12" s="50">
        <f t="shared" si="0"/>
        <v>2408253874.7399993</v>
      </c>
      <c r="Z12" s="50">
        <f t="shared" si="0"/>
        <v>2435816374.7399993</v>
      </c>
      <c r="AA12" s="50">
        <f t="shared" si="0"/>
        <v>2439123874.7399993</v>
      </c>
      <c r="AB12" s="50">
        <f t="shared" si="0"/>
        <v>2442431374.7399993</v>
      </c>
      <c r="AC12" s="50">
        <f t="shared" si="0"/>
        <v>2445738874.7399993</v>
      </c>
      <c r="AD12" s="50">
        <f t="shared" si="0"/>
        <v>2449046374.7399993</v>
      </c>
      <c r="AE12" s="50">
        <f t="shared" si="0"/>
        <v>2452353874.7399993</v>
      </c>
      <c r="AF12" s="50">
        <f t="shared" si="0"/>
        <v>2483223874.7399993</v>
      </c>
      <c r="AG12" s="50">
        <f t="shared" si="0"/>
        <v>2486531374.7399993</v>
      </c>
      <c r="AH12" s="50">
        <f t="shared" si="0"/>
        <v>2489838874.7399993</v>
      </c>
      <c r="AI12" s="50">
        <f t="shared" si="0"/>
        <v>2493146374.7399993</v>
      </c>
      <c r="AJ12" s="50">
        <f t="shared" si="0"/>
        <v>2496453874.7399993</v>
      </c>
      <c r="AK12" s="50">
        <f t="shared" si="0"/>
        <v>2524068875.0549994</v>
      </c>
    </row>
    <row r="13" spans="1:38" ht="18.600000000000001">
      <c r="A13" s="48" t="s">
        <v>26</v>
      </c>
      <c r="B13" s="50">
        <f>(درآمد!B6)</f>
        <v>0</v>
      </c>
      <c r="C13" s="50">
        <f>(درآمد!C6)</f>
        <v>0</v>
      </c>
      <c r="D13" s="50">
        <f>(درآمد!D6)</f>
        <v>0</v>
      </c>
      <c r="E13" s="50">
        <f>(درآمد!E6)</f>
        <v>0</v>
      </c>
      <c r="F13" s="50">
        <f>(درآمد!F6)</f>
        <v>0</v>
      </c>
      <c r="G13" s="50">
        <f>(درآمد!G6)</f>
        <v>0</v>
      </c>
      <c r="H13" s="50">
        <f>(درآمد!H6)</f>
        <v>0</v>
      </c>
      <c r="I13" s="50">
        <f>(درآمد!I6)</f>
        <v>80000000</v>
      </c>
      <c r="J13" s="50">
        <f>(درآمد!J6)</f>
        <v>65000000</v>
      </c>
      <c r="K13" s="50">
        <f>(درآمد!K6)</f>
        <v>19000000</v>
      </c>
      <c r="L13" s="50">
        <f>(درآمد!L6)</f>
        <v>19000000</v>
      </c>
      <c r="M13" s="50">
        <f>(درآمد!M6)</f>
        <v>8000000</v>
      </c>
      <c r="N13" s="50">
        <f>(درآمد!N6)</f>
        <v>24500000</v>
      </c>
      <c r="O13" s="50">
        <f>(درآمد!O6)</f>
        <v>34000000</v>
      </c>
      <c r="P13" s="50">
        <f>(درآمد!P6)</f>
        <v>34000000</v>
      </c>
      <c r="Q13" s="50">
        <f>(درآمد!Q6)</f>
        <v>34000000</v>
      </c>
      <c r="R13" s="50">
        <f>(درآمد!R6)</f>
        <v>34000000</v>
      </c>
      <c r="S13" s="50">
        <f>(درآمد!S6)</f>
        <v>34000000</v>
      </c>
      <c r="T13" s="50">
        <f>(درآمد!T6)</f>
        <v>53000000</v>
      </c>
      <c r="U13" s="50">
        <f>(درآمد!U6)</f>
        <v>53000000</v>
      </c>
      <c r="V13" s="50">
        <f>(درآمد!V6)</f>
        <v>55000000</v>
      </c>
      <c r="W13" s="50">
        <f>(درآمد!W6)</f>
        <v>57000000</v>
      </c>
      <c r="X13" s="50">
        <f>(درآمد!X6)</f>
        <v>48000000</v>
      </c>
      <c r="Y13" s="50">
        <f>(درآمد!Y6)</f>
        <v>90000000</v>
      </c>
      <c r="Z13" s="50">
        <f>(درآمد!Z6)</f>
        <v>34000000</v>
      </c>
      <c r="AA13" s="50">
        <f>(درآمد!AA6)</f>
        <v>60000000</v>
      </c>
      <c r="AB13" s="50">
        <f>(درآمد!AB6)</f>
        <v>78000000</v>
      </c>
      <c r="AC13" s="50">
        <f>(درآمد!AC6)</f>
        <v>80000000</v>
      </c>
      <c r="AD13" s="50">
        <f>(درآمد!AD6)</f>
        <v>95000000</v>
      </c>
      <c r="AE13" s="50">
        <f>(درآمد!AE6)</f>
        <v>112000000</v>
      </c>
      <c r="AF13" s="50">
        <f>(درآمد!AF6)</f>
        <v>140000000</v>
      </c>
      <c r="AG13" s="50">
        <f>(درآمد!AG6)</f>
        <v>210000000</v>
      </c>
      <c r="AH13" s="50">
        <f>(درآمد!AH6)</f>
        <v>245000000</v>
      </c>
      <c r="AI13" s="50">
        <f>(درآمد!AI6)</f>
        <v>275000000</v>
      </c>
      <c r="AJ13" s="50">
        <f>(درآمد!AJ6)</f>
        <v>350000000</v>
      </c>
      <c r="AK13" s="50">
        <f>(درآمد!AK6)</f>
        <v>350000000</v>
      </c>
    </row>
    <row r="14" spans="1:38" ht="18.600000000000001">
      <c r="A14" s="48" t="s">
        <v>24</v>
      </c>
      <c r="B14" s="50">
        <f>B13</f>
        <v>0</v>
      </c>
      <c r="C14" s="50">
        <f>C13+B14</f>
        <v>0</v>
      </c>
      <c r="D14" s="50">
        <f t="shared" ref="D14:AK14" si="1">D13+C14</f>
        <v>0</v>
      </c>
      <c r="E14" s="50">
        <f t="shared" si="1"/>
        <v>0</v>
      </c>
      <c r="F14" s="50">
        <f t="shared" si="1"/>
        <v>0</v>
      </c>
      <c r="G14" s="50">
        <f t="shared" si="1"/>
        <v>0</v>
      </c>
      <c r="H14" s="50">
        <f t="shared" si="1"/>
        <v>0</v>
      </c>
      <c r="I14" s="50">
        <f t="shared" si="1"/>
        <v>80000000</v>
      </c>
      <c r="J14" s="50">
        <f t="shared" si="1"/>
        <v>145000000</v>
      </c>
      <c r="K14" s="50">
        <f t="shared" si="1"/>
        <v>164000000</v>
      </c>
      <c r="L14" s="50">
        <f t="shared" si="1"/>
        <v>183000000</v>
      </c>
      <c r="M14" s="50">
        <f t="shared" si="1"/>
        <v>191000000</v>
      </c>
      <c r="N14" s="50">
        <f t="shared" si="1"/>
        <v>215500000</v>
      </c>
      <c r="O14" s="50">
        <f t="shared" si="1"/>
        <v>249500000</v>
      </c>
      <c r="P14" s="50">
        <f t="shared" si="1"/>
        <v>283500000</v>
      </c>
      <c r="Q14" s="50">
        <f t="shared" si="1"/>
        <v>317500000</v>
      </c>
      <c r="R14" s="50">
        <f t="shared" si="1"/>
        <v>351500000</v>
      </c>
      <c r="S14" s="50">
        <f t="shared" si="1"/>
        <v>385500000</v>
      </c>
      <c r="T14" s="50">
        <f t="shared" si="1"/>
        <v>438500000</v>
      </c>
      <c r="U14" s="50">
        <f t="shared" si="1"/>
        <v>491500000</v>
      </c>
      <c r="V14" s="50">
        <f t="shared" si="1"/>
        <v>546500000</v>
      </c>
      <c r="W14" s="50">
        <f t="shared" si="1"/>
        <v>603500000</v>
      </c>
      <c r="X14" s="50">
        <f t="shared" si="1"/>
        <v>651500000</v>
      </c>
      <c r="Y14" s="50">
        <f t="shared" si="1"/>
        <v>741500000</v>
      </c>
      <c r="Z14" s="50">
        <f t="shared" si="1"/>
        <v>775500000</v>
      </c>
      <c r="AA14" s="50">
        <f t="shared" si="1"/>
        <v>835500000</v>
      </c>
      <c r="AB14" s="50">
        <f t="shared" si="1"/>
        <v>913500000</v>
      </c>
      <c r="AC14" s="50">
        <f t="shared" si="1"/>
        <v>993500000</v>
      </c>
      <c r="AD14" s="50">
        <f t="shared" si="1"/>
        <v>1088500000</v>
      </c>
      <c r="AE14" s="50">
        <f t="shared" si="1"/>
        <v>1200500000</v>
      </c>
      <c r="AF14" s="50">
        <f t="shared" si="1"/>
        <v>1340500000</v>
      </c>
      <c r="AG14" s="50">
        <f t="shared" si="1"/>
        <v>1550500000</v>
      </c>
      <c r="AH14" s="50">
        <f t="shared" si="1"/>
        <v>1795500000</v>
      </c>
      <c r="AI14" s="50">
        <f t="shared" si="1"/>
        <v>2070500000</v>
      </c>
      <c r="AJ14" s="50">
        <f t="shared" si="1"/>
        <v>2420500000</v>
      </c>
      <c r="AK14" s="50">
        <f t="shared" si="1"/>
        <v>2770500000</v>
      </c>
    </row>
    <row r="15" spans="1:38" ht="18.600000000000001">
      <c r="A15" s="48" t="s">
        <v>25</v>
      </c>
      <c r="B15" s="50">
        <f>B14-B12+B8+B9+B10</f>
        <v>-20527505.670000002</v>
      </c>
      <c r="C15" s="50">
        <f t="shared" ref="C15:AK15" si="2">C14-C12</f>
        <v>-44913761.340000004</v>
      </c>
      <c r="D15" s="50">
        <f t="shared" si="2"/>
        <v>-69300017.010000005</v>
      </c>
      <c r="E15" s="50">
        <f t="shared" si="2"/>
        <v>-126026272.68000001</v>
      </c>
      <c r="F15" s="50">
        <f t="shared" si="2"/>
        <v>-190312528.35000002</v>
      </c>
      <c r="G15" s="50">
        <f t="shared" si="2"/>
        <v>-254598784.02000004</v>
      </c>
      <c r="H15" s="50">
        <f t="shared" si="2"/>
        <v>-318885039.69000006</v>
      </c>
      <c r="I15" s="50">
        <f t="shared" si="2"/>
        <v>-294902545.36000007</v>
      </c>
      <c r="J15" s="50">
        <f t="shared" si="2"/>
        <v>-285920051.03000009</v>
      </c>
      <c r="K15" s="50">
        <f t="shared" si="2"/>
        <v>-322937556.70000011</v>
      </c>
      <c r="L15" s="50">
        <f t="shared" si="2"/>
        <v>-417495062.37000012</v>
      </c>
      <c r="M15" s="50">
        <f t="shared" si="2"/>
        <v>-523052568.04000008</v>
      </c>
      <c r="N15" s="50">
        <f t="shared" si="2"/>
        <v>-639200072.7650001</v>
      </c>
      <c r="O15" s="50">
        <f t="shared" si="2"/>
        <v>-745847577.49000013</v>
      </c>
      <c r="P15" s="50">
        <f t="shared" si="2"/>
        <v>-852495082.21500015</v>
      </c>
      <c r="Q15" s="50">
        <f t="shared" si="2"/>
        <v>-959142586.94000006</v>
      </c>
      <c r="R15" s="50">
        <f t="shared" si="2"/>
        <v>-1065790091.665</v>
      </c>
      <c r="S15" s="50">
        <f t="shared" si="2"/>
        <v>-1172437596.3899999</v>
      </c>
      <c r="T15" s="50">
        <f t="shared" si="2"/>
        <v>-1262447601.1149998</v>
      </c>
      <c r="U15" s="50">
        <f t="shared" si="2"/>
        <v>-1350357605.8399997</v>
      </c>
      <c r="V15" s="50">
        <f t="shared" si="2"/>
        <v>-1436267610.5649996</v>
      </c>
      <c r="W15" s="50">
        <f t="shared" si="2"/>
        <v>-1520177615.2899995</v>
      </c>
      <c r="X15" s="50">
        <f t="shared" si="2"/>
        <v>-1614190120.0149994</v>
      </c>
      <c r="Y15" s="50">
        <f t="shared" si="2"/>
        <v>-1666753874.7399993</v>
      </c>
      <c r="Z15" s="50">
        <f t="shared" si="2"/>
        <v>-1660316374.7399993</v>
      </c>
      <c r="AA15" s="50">
        <f t="shared" si="2"/>
        <v>-1603623874.7399993</v>
      </c>
      <c r="AB15" s="50">
        <f t="shared" si="2"/>
        <v>-1528931374.7399993</v>
      </c>
      <c r="AC15" s="50">
        <f t="shared" si="2"/>
        <v>-1452238874.7399993</v>
      </c>
      <c r="AD15" s="50">
        <f t="shared" si="2"/>
        <v>-1360546374.7399993</v>
      </c>
      <c r="AE15" s="50">
        <f t="shared" si="2"/>
        <v>-1251853874.7399993</v>
      </c>
      <c r="AF15" s="50">
        <f t="shared" si="2"/>
        <v>-1142723874.7399993</v>
      </c>
      <c r="AG15" s="50">
        <f t="shared" si="2"/>
        <v>-936031374.73999929</v>
      </c>
      <c r="AH15" s="50">
        <f t="shared" si="2"/>
        <v>-694338874.73999929</v>
      </c>
      <c r="AI15" s="50">
        <f t="shared" si="2"/>
        <v>-422646374.73999929</v>
      </c>
      <c r="AJ15" s="50">
        <f t="shared" si="2"/>
        <v>-75953874.739999294</v>
      </c>
      <c r="AK15" s="50">
        <f t="shared" si="2"/>
        <v>246431124.94500065</v>
      </c>
    </row>
    <row r="16" spans="1:38" ht="18.600000000000001">
      <c r="A16" s="48" t="s">
        <v>11</v>
      </c>
      <c r="B16" s="50">
        <f>B13-B11</f>
        <v>-20527505.670000002</v>
      </c>
      <c r="C16" s="50">
        <f t="shared" ref="C16:AK16" si="3">C13-C11</f>
        <v>-24386255.670000002</v>
      </c>
      <c r="D16" s="50">
        <f>D13-D11</f>
        <v>-24386255.670000002</v>
      </c>
      <c r="E16" s="50">
        <f>E13-E11</f>
        <v>-56726255.670000002</v>
      </c>
      <c r="F16" s="50">
        <f t="shared" si="3"/>
        <v>-64286255.670000002</v>
      </c>
      <c r="G16" s="50">
        <f t="shared" si="3"/>
        <v>-64286255.670000002</v>
      </c>
      <c r="H16" s="50">
        <f t="shared" si="3"/>
        <v>-64286255.670000002</v>
      </c>
      <c r="I16" s="50">
        <f t="shared" si="3"/>
        <v>23982494.329999998</v>
      </c>
      <c r="J16" s="50">
        <f t="shared" si="3"/>
        <v>8982494.3299999982</v>
      </c>
      <c r="K16" s="50">
        <f t="shared" si="3"/>
        <v>-37017505.670000002</v>
      </c>
      <c r="L16" s="50">
        <f t="shared" si="3"/>
        <v>-94557505.670000002</v>
      </c>
      <c r="M16" s="50">
        <f t="shared" si="3"/>
        <v>-105557505.67</v>
      </c>
      <c r="N16" s="50">
        <f t="shared" si="3"/>
        <v>-116147504.72499999</v>
      </c>
      <c r="O16" s="50">
        <f t="shared" si="3"/>
        <v>-106647504.72499999</v>
      </c>
      <c r="P16" s="50">
        <f t="shared" si="3"/>
        <v>-106647504.72499999</v>
      </c>
      <c r="Q16" s="50">
        <f t="shared" si="3"/>
        <v>-106647504.72499999</v>
      </c>
      <c r="R16" s="50">
        <f t="shared" si="3"/>
        <v>-106647504.72499999</v>
      </c>
      <c r="S16" s="50">
        <f t="shared" si="3"/>
        <v>-106647504.72499999</v>
      </c>
      <c r="T16" s="50">
        <f t="shared" si="3"/>
        <v>-90010004.724999994</v>
      </c>
      <c r="U16" s="50">
        <f t="shared" si="3"/>
        <v>-87910004.724999994</v>
      </c>
      <c r="V16" s="50">
        <f t="shared" si="3"/>
        <v>-85910004.724999994</v>
      </c>
      <c r="W16" s="50">
        <f t="shared" si="3"/>
        <v>-83910004.724999994</v>
      </c>
      <c r="X16" s="50">
        <f t="shared" si="3"/>
        <v>-94012504.724999994</v>
      </c>
      <c r="Y16" s="50">
        <f t="shared" si="3"/>
        <v>-52563754.724999994</v>
      </c>
      <c r="Z16" s="50">
        <f t="shared" si="3"/>
        <v>6437500</v>
      </c>
      <c r="AA16" s="50">
        <f t="shared" si="3"/>
        <v>56692500</v>
      </c>
      <c r="AB16" s="50">
        <f t="shared" si="3"/>
        <v>74692500</v>
      </c>
      <c r="AC16" s="50">
        <f t="shared" si="3"/>
        <v>76692500</v>
      </c>
      <c r="AD16" s="50">
        <f t="shared" si="3"/>
        <v>91692500</v>
      </c>
      <c r="AE16" s="50">
        <f t="shared" si="3"/>
        <v>108692500</v>
      </c>
      <c r="AF16" s="50">
        <f t="shared" si="3"/>
        <v>109130000</v>
      </c>
      <c r="AG16" s="50">
        <f t="shared" si="3"/>
        <v>206692500</v>
      </c>
      <c r="AH16" s="50">
        <f t="shared" si="3"/>
        <v>241692500</v>
      </c>
      <c r="AI16" s="50">
        <f t="shared" si="3"/>
        <v>271692500</v>
      </c>
      <c r="AJ16" s="50">
        <f t="shared" si="3"/>
        <v>346692500</v>
      </c>
      <c r="AK16" s="50">
        <f t="shared" si="3"/>
        <v>322384999.685</v>
      </c>
    </row>
    <row r="17" spans="1:37" ht="18.600000000000001">
      <c r="A17" s="48" t="s">
        <v>61</v>
      </c>
      <c r="B17" s="50">
        <f>B16+SUM(B5:B10)</f>
        <v>79472494.329999998</v>
      </c>
      <c r="C17" s="50">
        <f>C16+B17+SUM(C5:C10)</f>
        <v>125086238.66</v>
      </c>
      <c r="D17" s="50">
        <f>D16+C17+SUM(D5:D10)</f>
        <v>170699982.99000001</v>
      </c>
      <c r="E17" s="50">
        <f>E16+D17+SUM(E5:E10)</f>
        <v>183973727.31999999</v>
      </c>
      <c r="F17" s="50">
        <f t="shared" ref="F17:AK17" si="4">F16+E17+SUM(F5:F10)</f>
        <v>244687471.64999998</v>
      </c>
      <c r="G17" s="50">
        <f t="shared" si="4"/>
        <v>210401215.97999996</v>
      </c>
      <c r="H17" s="50">
        <f t="shared" si="4"/>
        <v>256114960.30999994</v>
      </c>
      <c r="I17" s="50">
        <f t="shared" si="4"/>
        <v>325097454.63999993</v>
      </c>
      <c r="J17" s="50">
        <f t="shared" si="4"/>
        <v>509079948.96999991</v>
      </c>
      <c r="K17" s="50">
        <f t="shared" si="4"/>
        <v>507062443.29999989</v>
      </c>
      <c r="L17" s="50">
        <f t="shared" si="4"/>
        <v>437504937.62999988</v>
      </c>
      <c r="M17" s="50">
        <f t="shared" si="4"/>
        <v>371947431.95999986</v>
      </c>
      <c r="N17" s="50">
        <f t="shared" si="4"/>
        <v>655799927.2349999</v>
      </c>
      <c r="O17" s="50">
        <f t="shared" si="4"/>
        <v>549152422.50999987</v>
      </c>
      <c r="P17" s="50">
        <f t="shared" si="4"/>
        <v>442504917.78499985</v>
      </c>
      <c r="Q17" s="50">
        <f t="shared" si="4"/>
        <v>835857413.05999982</v>
      </c>
      <c r="R17" s="50">
        <f t="shared" si="4"/>
        <v>729209908.3349998</v>
      </c>
      <c r="S17" s="50">
        <f t="shared" si="4"/>
        <v>622562403.60999978</v>
      </c>
      <c r="T17" s="50">
        <f t="shared" si="4"/>
        <v>1132552398.8849998</v>
      </c>
      <c r="U17" s="50">
        <f t="shared" si="4"/>
        <v>1044642394.1599997</v>
      </c>
      <c r="V17" s="50">
        <f t="shared" si="4"/>
        <v>958732389.4349997</v>
      </c>
      <c r="W17" s="50">
        <f t="shared" si="4"/>
        <v>874822384.70999968</v>
      </c>
      <c r="X17" s="50">
        <f t="shared" si="4"/>
        <v>780809879.98499966</v>
      </c>
      <c r="Y17" s="50">
        <f t="shared" si="4"/>
        <v>728246125.25999963</v>
      </c>
      <c r="Z17" s="50">
        <f t="shared" si="4"/>
        <v>834683625.25999963</v>
      </c>
      <c r="AA17" s="50">
        <f t="shared" si="4"/>
        <v>891376125.25999963</v>
      </c>
      <c r="AB17" s="50">
        <f t="shared" si="4"/>
        <v>966068625.25999963</v>
      </c>
      <c r="AC17" s="50">
        <f t="shared" si="4"/>
        <v>1042761125.2599996</v>
      </c>
      <c r="AD17" s="50">
        <f t="shared" si="4"/>
        <v>1134453625.2599998</v>
      </c>
      <c r="AE17" s="50">
        <f t="shared" si="4"/>
        <v>1243146125.2599998</v>
      </c>
      <c r="AF17" s="50">
        <f t="shared" si="4"/>
        <v>1352276125.2599998</v>
      </c>
      <c r="AG17" s="50">
        <f t="shared" si="4"/>
        <v>1558968625.2599998</v>
      </c>
      <c r="AH17" s="50">
        <f t="shared" si="4"/>
        <v>1800661125.2599998</v>
      </c>
      <c r="AI17" s="50">
        <f t="shared" si="4"/>
        <v>2072353625.2599998</v>
      </c>
      <c r="AJ17" s="50">
        <f t="shared" si="4"/>
        <v>2419046125.2599998</v>
      </c>
      <c r="AK17" s="50">
        <f t="shared" si="4"/>
        <v>2741431124.9449997</v>
      </c>
    </row>
    <row r="18" spans="1:37">
      <c r="A18" s="3"/>
      <c r="B18" s="53"/>
      <c r="C18" s="53"/>
      <c r="D18" s="53"/>
      <c r="E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</row>
    <row r="19" spans="1:37" ht="18.600000000000001">
      <c r="A19" s="4"/>
      <c r="B19" s="2" t="s">
        <v>138</v>
      </c>
      <c r="C19" s="2" t="s">
        <v>16</v>
      </c>
      <c r="D19" s="2" t="s">
        <v>101</v>
      </c>
      <c r="E19" s="2" t="s">
        <v>21</v>
      </c>
      <c r="N19" s="25">
        <v>1300000000</v>
      </c>
    </row>
    <row r="20" spans="1:37" ht="18.600000000000001">
      <c r="A20" s="2" t="s">
        <v>12</v>
      </c>
      <c r="B20" s="5">
        <f>هزینه!E36</f>
        <v>650002568.04000008</v>
      </c>
      <c r="C20" s="5">
        <f>هزینه!Q36</f>
        <v>1672676306.6999996</v>
      </c>
      <c r="D20" s="5">
        <f>هزینه!AC36</f>
        <v>12915000.314999999</v>
      </c>
      <c r="E20" s="6">
        <f>SUM(B20:D20)</f>
        <v>2335593875.0549998</v>
      </c>
    </row>
    <row r="21" spans="1:37" ht="18.600000000000001">
      <c r="A21" s="2" t="s">
        <v>13</v>
      </c>
      <c r="B21" s="5">
        <f>درآمد!B7</f>
        <v>191000000</v>
      </c>
      <c r="C21" s="5">
        <f>درآمد!N7</f>
        <v>550500000</v>
      </c>
      <c r="D21" s="5">
        <f>درآمد!Z7</f>
        <v>2029000000</v>
      </c>
      <c r="E21" s="6">
        <f t="shared" ref="E21:E22" si="5">SUM(B21:D21)</f>
        <v>2770500000</v>
      </c>
    </row>
    <row r="22" spans="1:37" ht="18.600000000000001">
      <c r="A22" s="2" t="s">
        <v>14</v>
      </c>
      <c r="B22" s="7">
        <f>B21-B20+SUM(B5:M10)</f>
        <v>435997431.95999992</v>
      </c>
      <c r="C22" s="5">
        <f>C21-C20+SUM(N5:Y10)</f>
        <v>377823693.30000043</v>
      </c>
      <c r="D22" s="5">
        <f>D21-D20+SUM(Z5:AK10)</f>
        <v>2116084999.6849999</v>
      </c>
      <c r="E22" s="6">
        <f t="shared" si="5"/>
        <v>2929906124.9450002</v>
      </c>
    </row>
    <row r="23" spans="1:37" ht="18.600000000000001">
      <c r="A23" s="2" t="s">
        <v>22</v>
      </c>
      <c r="B23" s="5">
        <f>B22</f>
        <v>435997431.95999992</v>
      </c>
      <c r="C23" s="5">
        <f>C22+B23</f>
        <v>813821125.26000035</v>
      </c>
      <c r="D23" s="5">
        <f>D22+C23</f>
        <v>2929906124.9450002</v>
      </c>
      <c r="E23" s="54"/>
    </row>
    <row r="24" spans="1:37" ht="18.600000000000001">
      <c r="A24" s="8" t="s">
        <v>143</v>
      </c>
      <c r="B24" s="85">
        <f>NPV(0.45,B23,C23,D23)</f>
        <v>1648819174.9617946</v>
      </c>
      <c r="C24" s="86"/>
      <c r="D24" s="86"/>
      <c r="E24" s="87"/>
    </row>
    <row r="25" spans="1:37">
      <c r="A25" s="55" t="s">
        <v>144</v>
      </c>
      <c r="B25" s="79" t="e">
        <f>IRR(B22:D22)</f>
        <v>#NUM!</v>
      </c>
      <c r="C25" s="80"/>
      <c r="D25" s="80"/>
      <c r="E25" s="81"/>
    </row>
  </sheetData>
  <mergeCells count="6">
    <mergeCell ref="B25:E25"/>
    <mergeCell ref="A1:AL1"/>
    <mergeCell ref="B2:M2"/>
    <mergeCell ref="N2:Y2"/>
    <mergeCell ref="Z2:AK2"/>
    <mergeCell ref="B24:E24"/>
  </mergeCells>
  <conditionalFormatting sqref="A17:XFD17">
    <cfRule type="cellIs" dxfId="1" priority="1" operator="lessThan">
      <formula>0</formula>
    </cfRule>
  </conditionalFormatting>
  <conditionalFormatting sqref="B15:AK15">
    <cfRule type="cellIs" dxfId="0" priority="2" operator="lessThan">
      <formula>0</formula>
    </cfRule>
  </conditionalFormatting>
  <printOptions horizontalCentered="1"/>
  <pageMargins left="0.39370078740157483" right="0.39370078740157483" top="0.39370078740157483" bottom="0.39370078740157483" header="0.31496062992125984" footer="0.31496062992125984"/>
  <pageSetup paperSize="32767" scale="41" orientation="landscape" horizontalDpi="1200" verticalDpi="1200" r:id="rId1"/>
  <ignoredErrors>
    <ignoredError sqref="B13:AK13" formula="1"/>
    <ignoredError sqref="B25" evalError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هزینه</vt:lpstr>
      <vt:lpstr>درآمد</vt:lpstr>
      <vt:lpstr>جریان نقدینگی</vt:lpstr>
      <vt:lpstr>'جریان نقدینگی'!Print_Area</vt:lpstr>
      <vt:lpstr>درآمد!Print_Area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Modeling</dc:title>
  <dc:subject/>
  <dc:creator/>
  <cp:keywords/>
  <dc:description/>
  <cp:lastModifiedBy/>
  <dcterms:created xsi:type="dcterms:W3CDTF">2006-09-16T00:00:00Z</dcterms:created>
  <dcterms:modified xsi:type="dcterms:W3CDTF">2023-09-20T08:22:27Z</dcterms:modified>
  <cp:category>Finance</cp:category>
</cp:coreProperties>
</file>