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<sst xmlns="http://schemas.openxmlformats.org/spreadsheetml/2006/main" count="64" uniqueCount="62">
  <si>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X (mm)</t>
  </si>
  <si>
    <t xml:space="preserve">Y (mm)</t>
  </si>
  <si>
    <t xml:space="preserve">Z (mm)</t>
  </si>
  <si>
    <t xml:space="preserve">Mass (kg)</t>
  </si>
  <si>
    <t xml:space="preserve">In gazebo the frames are in another orientation. In this case X in inventor is Y in gazebo, similarly Y is Z,  and Z is X. to the Y coordinate in inventor </t>
  </si>
  <si>
    <t xml:space="preserve">X (Gazebo)</t>
  </si>
  <si>
    <t xml:space="preserve">Y (Gazebo)</t>
  </si>
  <si>
    <t xml:space="preserve">Z (Gazebo)</t>
  </si>
  <si>
    <t xml:space="preserve">Mass</t>
  </si>
  <si>
    <t xml:space="preserve">BODY</t>
  </si>
  <si>
    <t xml:space="preserve">Wheel R</t>
  </si>
  <si>
    <t xml:space="preserve">PLATES</t>
  </si>
  <si>
    <t xml:space="preserve">Front Wheel plate1</t>
  </si>
  <si>
    <t xml:space="preserve">Wheel L</t>
  </si>
  <si>
    <t xml:space="preserve">Spessore route</t>
  </si>
  <si>
    <t xml:space="preserve">Chassis (including Body, Plates, Drawer, Sensors, Mounting and the power train that are not the wheels or casters)</t>
  </si>
  <si>
    <t xml:space="preserve">Motor plate1</t>
  </si>
  <si>
    <t xml:space="preserve">Check</t>
  </si>
  <si>
    <t xml:space="preserve">Side plate</t>
  </si>
  <si>
    <t xml:space="preserve">In addition, to obtain Z in gazebo we have to add 17.5 (lift of the body from the ground)  as in Inventor the XZ plane is on the base and not on the ground. </t>
  </si>
  <si>
    <t xml:space="preserve">Front Wheel plate2</t>
  </si>
  <si>
    <t xml:space="preserve">Real Z (gazebo)</t>
  </si>
  <si>
    <t xml:space="preserve">Base plate</t>
  </si>
  <si>
    <t xml:space="preserve">Motor plate2</t>
  </si>
  <si>
    <t xml:space="preserve">DRAWER</t>
  </si>
  <si>
    <t xml:space="preserve">2601-300</t>
  </si>
  <si>
    <t xml:space="preserve">Chassis</t>
  </si>
  <si>
    <t xml:space="preserve">2601-250</t>
  </si>
  <si>
    <t xml:space="preserve">POWER TRAIN</t>
  </si>
  <si>
    <t xml:space="preserve">Blickle 1</t>
  </si>
  <si>
    <t xml:space="preserve">Belt</t>
  </si>
  <si>
    <t xml:space="preserve">Blickle 2</t>
  </si>
  <si>
    <t xml:space="preserve">STHIRB15-1</t>
  </si>
  <si>
    <t xml:space="preserve">Rod</t>
  </si>
  <si>
    <t xml:space="preserve">Motor 1</t>
  </si>
  <si>
    <t xml:space="preserve">Wheel1</t>
  </si>
  <si>
    <t xml:space="preserve">STHIRB15-2</t>
  </si>
  <si>
    <t xml:space="preserve">Motor2</t>
  </si>
  <si>
    <t xml:space="preserve">Wheel2</t>
  </si>
  <si>
    <t xml:space="preserve">SENSORS</t>
  </si>
  <si>
    <t xml:space="preserve">Laser support</t>
  </si>
  <si>
    <t xml:space="preserve">TIM</t>
  </si>
  <si>
    <t xml:space="preserve">MOUNTING</t>
  </si>
  <si>
    <t xml:space="preserve">ecoru 1</t>
  </si>
  <si>
    <t xml:space="preserve">squadra 1</t>
  </si>
  <si>
    <t xml:space="preserve">squadra 2</t>
  </si>
  <si>
    <t xml:space="preserve">ecoru 2</t>
  </si>
  <si>
    <t xml:space="preserve">cilindrica 1</t>
  </si>
  <si>
    <t xml:space="preserve">cilindrica 2</t>
  </si>
  <si>
    <t xml:space="preserve">cilindrica 3</t>
  </si>
  <si>
    <t xml:space="preserve">cilindrica 4</t>
  </si>
  <si>
    <t xml:space="preserve">svasata 1</t>
  </si>
  <si>
    <t xml:space="preserve">svasata 2</t>
  </si>
  <si>
    <t xml:space="preserve">svasata 3</t>
  </si>
  <si>
    <t xml:space="preserve">svasata 4</t>
  </si>
  <si>
    <t xml:space="preserve">svasata 5</t>
  </si>
  <si>
    <t xml:space="preserve">svasata 6</t>
  </si>
  <si>
    <t xml:space="preserve">svasata 7</t>
  </si>
  <si>
    <t xml:space="preserve">svasata 8</t>
  </si>
  <si>
    <t xml:space="preserve">svasata 9</t>
  </si>
  <si>
    <t xml:space="preserve">WHOLE ROBOT</t>
  </si>
  <si>
    <t xml:space="preserve">INVENTOR COMPUTATION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</si>
</sst>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FAADC"/>
      </patternFill>
    </fill>
    <fill>
      <patternFill patternType="solid">
        <fgColor rgb="FFBDD7EE"/>
        <bgColor rgb="FF99CCFF"/>
      </patternFill>
    </fill>
    <fill>
      <patternFill patternType="solid">
        <fgColor rgb="FF8FAADC"/>
        <bgColor rgb="FF8497B0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H6" activeCellId="0" sqref="H6"/>
    </sheetView>
  </sheetViews>
  <sheetFormatPr defaultRowHeight="15"/>
  <cols>
    <col collapsed="false" hidden="false" max="1" min="1" style="0" width="13.497975708502"/>
    <col collapsed="false" hidden="false" max="2" min="2" style="0" width="24.6356275303644"/>
    <col collapsed="false" hidden="false" max="3" min="3" style="0" width="12.4251012145749"/>
    <col collapsed="false" hidden="false" max="4" min="4" style="0" width="13.6032388663968"/>
    <col collapsed="false" hidden="false" max="5" min="5" style="0" width="14.4615384615385"/>
    <col collapsed="false" hidden="false" max="6" min="6" style="0" width="12.6396761133603"/>
    <col collapsed="false" hidden="false" max="8" min="7" style="0" width="10.6032388663968"/>
    <col collapsed="false" hidden="false" max="9" min="9" style="0" width="12.4251012145749"/>
    <col collapsed="false" hidden="false" max="10" min="10" style="0" width="12.1052631578947"/>
    <col collapsed="false" hidden="false" max="11" min="11" style="0" width="14.5668016194332"/>
    <col collapsed="false" hidden="false" max="12" min="12" style="0" width="12.1052631578947"/>
    <col collapsed="false" hidden="false" max="1025" min="13" style="0" width="10.6032388663968"/>
  </cols>
  <sheetData>
    <row r="1" customFormat="false" ht="15.75" hidden="false" customHeight="false" outlineLevel="0" collapsed="false">
      <c r="C1" s="1" t="s">
        <v>0</v>
      </c>
      <c r="D1" s="1" t="s">
        <v>1</v>
      </c>
      <c r="E1" s="2" t="s">
        <v>2</v>
      </c>
      <c r="F1" s="3" t="s">
        <v>3</v>
      </c>
      <c r="H1" s="4" t="s">
        <v>4</v>
      </c>
      <c r="I1" s="1" t="s">
        <v>5</v>
      </c>
      <c r="J1" s="5" t="s">
        <v>6</v>
      </c>
      <c r="K1" s="5" t="s">
        <v>7</v>
      </c>
      <c r="L1" s="2" t="s">
        <v>8</v>
      </c>
    </row>
    <row r="2" customFormat="false" ht="15.75" hidden="false" customHeight="false" outlineLevel="0" collapsed="false">
      <c r="A2" s="6" t="s">
        <v>9</v>
      </c>
      <c r="B2" s="7"/>
      <c r="C2" s="8" t="n">
        <v>0</v>
      </c>
      <c r="D2" s="8" t="n">
        <v>146.585</v>
      </c>
      <c r="E2" s="9" t="n">
        <v>-309.956</v>
      </c>
      <c r="F2" s="10" t="n">
        <v>7.861</v>
      </c>
      <c r="H2" s="11" t="s">
        <v>10</v>
      </c>
      <c r="I2" s="12" t="n">
        <f aca="false">E18</f>
        <v>-125</v>
      </c>
      <c r="J2" s="13" t="n">
        <f aca="false">C18</f>
        <v>-260.772</v>
      </c>
      <c r="K2" s="13" t="n">
        <f aca="false">D18</f>
        <v>82.501</v>
      </c>
      <c r="L2" s="11" t="n">
        <f aca="false">F18</f>
        <v>1.789</v>
      </c>
    </row>
    <row r="3" customFormat="false" ht="15" hidden="false" customHeight="false" outlineLevel="0" collapsed="false">
      <c r="A3" s="1" t="s">
        <v>11</v>
      </c>
      <c r="B3" s="14" t="s">
        <v>12</v>
      </c>
      <c r="C3" s="12" t="n">
        <v>251.27</v>
      </c>
      <c r="D3" s="12" t="n">
        <v>35.493</v>
      </c>
      <c r="E3" s="11" t="n">
        <v>-546.638</v>
      </c>
      <c r="F3" s="15" t="n">
        <v>0.112</v>
      </c>
      <c r="H3" s="16" t="s">
        <v>13</v>
      </c>
      <c r="I3" s="17" t="n">
        <f aca="false">E21</f>
        <v>-125</v>
      </c>
      <c r="J3" s="18" t="n">
        <f aca="false">C21</f>
        <v>260.772</v>
      </c>
      <c r="K3" s="18" t="n">
        <f aca="false">D21</f>
        <v>82.501</v>
      </c>
      <c r="L3" s="16" t="n">
        <v>1.789</v>
      </c>
    </row>
    <row r="4" customFormat="false" ht="15.75" hidden="false" customHeight="false" outlineLevel="0" collapsed="false">
      <c r="A4" s="19"/>
      <c r="B4" s="20" t="s">
        <v>14</v>
      </c>
      <c r="C4" s="17" t="n">
        <v>-253.5</v>
      </c>
      <c r="D4" s="17" t="n">
        <v>26.25</v>
      </c>
      <c r="E4" s="16" t="n">
        <v>-517</v>
      </c>
      <c r="F4" s="21" t="n">
        <v>0.048</v>
      </c>
      <c r="H4" s="22" t="s">
        <v>15</v>
      </c>
      <c r="I4" s="23" t="n">
        <f aca="false">(SUMPRODUCT(E2:E17,$F$2:$F$17)+SUMPRODUCT(E19:E20,$F$19:$F$20)+SUMPRODUCT(E22:E40,$F$22:$F$40))/$L$4</f>
        <v>-269.695941507068</v>
      </c>
      <c r="J4" s="24" t="n">
        <f aca="false">(SUMPRODUCT(C2:C17,$F$2:$F$17)+SUMPRODUCT(C19:C20,$F$19:$F$20)+SUMPRODUCT(C22:C40,$F$22:$F$40))/$L$4</f>
        <v>-6.84394122019727</v>
      </c>
      <c r="K4" s="24" t="n">
        <f aca="false">(SUMPRODUCT(D2:D17,$F$2:$F$17)+SUMPRODUCT(D19:D20,$F$19:$F$20)+SUMPRODUCT(D22:D40,$F$22:$F$40))/$L$4</f>
        <v>112.23859374803</v>
      </c>
      <c r="L4" s="25" t="n">
        <f aca="false">SUM(F2:F17,F19:F20,F22:F40)</f>
        <v>13.740988923146</v>
      </c>
    </row>
    <row r="5" customFormat="false" ht="15" hidden="false" customHeight="false" outlineLevel="0" collapsed="false">
      <c r="A5" s="19"/>
      <c r="B5" s="20" t="s">
        <v>16</v>
      </c>
      <c r="C5" s="17" t="n">
        <v>207.997</v>
      </c>
      <c r="D5" s="17" t="n">
        <v>117.056</v>
      </c>
      <c r="E5" s="16" t="n">
        <v>-121.412</v>
      </c>
      <c r="F5" s="21" t="n">
        <v>0.804</v>
      </c>
      <c r="H5" s="26" t="s">
        <v>17</v>
      </c>
      <c r="I5" s="27" t="n">
        <f aca="false">SUMPRODUCT(I2:I4,$L$2:$L$4)/$L$5</f>
        <v>-239.802621463403</v>
      </c>
      <c r="J5" s="27" t="n">
        <f aca="false">SUMPRODUCT(J2:J4,$L$2:$L$4)/$L$5</f>
        <v>-5.43002371066302</v>
      </c>
      <c r="K5" s="27" t="n">
        <f aca="false">SUMPRODUCT(K2:K4,$L$2:$L$4)/$L$5</f>
        <v>106.094983927468</v>
      </c>
      <c r="L5" s="27" t="n">
        <f aca="false">SUM(L2:L4)</f>
        <v>17.318988923146</v>
      </c>
    </row>
    <row r="6" customFormat="false" ht="15.75" hidden="false" customHeight="false" outlineLevel="0" collapsed="false">
      <c r="A6" s="19"/>
      <c r="B6" s="20" t="s">
        <v>18</v>
      </c>
      <c r="C6" s="17" t="n">
        <v>-207.569</v>
      </c>
      <c r="D6" s="17" t="n">
        <v>83.467</v>
      </c>
      <c r="E6" s="16" t="n">
        <v>-414.215</v>
      </c>
      <c r="F6" s="21" t="n">
        <v>0.311</v>
      </c>
      <c r="H6" s="0" t="s">
        <v>19</v>
      </c>
    </row>
    <row r="7" customFormat="false" ht="15.75" hidden="false" customHeight="false" outlineLevel="0" collapsed="false">
      <c r="A7" s="19"/>
      <c r="B7" s="20" t="s">
        <v>20</v>
      </c>
      <c r="C7" s="17" t="n">
        <v>-251.27</v>
      </c>
      <c r="D7" s="17" t="n">
        <v>35.493</v>
      </c>
      <c r="E7" s="16" t="n">
        <v>-546.638</v>
      </c>
      <c r="F7" s="21" t="n">
        <v>0.112</v>
      </c>
      <c r="K7" s="28" t="s">
        <v>21</v>
      </c>
    </row>
    <row r="8" customFormat="false" ht="15.75" hidden="false" customHeight="false" outlineLevel="0" collapsed="false">
      <c r="A8" s="19"/>
      <c r="B8" s="20" t="s">
        <v>22</v>
      </c>
      <c r="C8" s="17" t="n">
        <v>0</v>
      </c>
      <c r="D8" s="17" t="n">
        <v>-1</v>
      </c>
      <c r="E8" s="16" t="n">
        <v>-306.89</v>
      </c>
      <c r="F8" s="21" t="n">
        <v>1.551</v>
      </c>
      <c r="J8" s="12" t="s">
        <v>10</v>
      </c>
      <c r="K8" s="29" t="n">
        <f aca="false">K2+17.5</f>
        <v>100.001</v>
      </c>
    </row>
    <row r="9" customFormat="false" ht="15.75" hidden="false" customHeight="false" outlineLevel="0" collapsed="false">
      <c r="A9" s="30"/>
      <c r="B9" s="31" t="s">
        <v>23</v>
      </c>
      <c r="C9" s="32" t="n">
        <f aca="false">-C5</f>
        <v>-207.997</v>
      </c>
      <c r="D9" s="32" t="n">
        <f aca="false">D5</f>
        <v>117.056</v>
      </c>
      <c r="E9" s="22" t="n">
        <f aca="false">E5</f>
        <v>-121.412</v>
      </c>
      <c r="F9" s="33" t="n">
        <f aca="false">F5</f>
        <v>0.804</v>
      </c>
      <c r="J9" s="9" t="s">
        <v>13</v>
      </c>
      <c r="K9" s="29" t="n">
        <f aca="false">K3+17.5</f>
        <v>100.001</v>
      </c>
    </row>
    <row r="10" customFormat="false" ht="15.75" hidden="false" customHeight="false" outlineLevel="0" collapsed="false">
      <c r="A10" s="1" t="s">
        <v>24</v>
      </c>
      <c r="B10" s="14" t="s">
        <v>25</v>
      </c>
      <c r="C10" s="12" t="n">
        <v>-198.553</v>
      </c>
      <c r="D10" s="12" t="n">
        <v>154.2</v>
      </c>
      <c r="E10" s="11" t="n">
        <v>-158.279</v>
      </c>
      <c r="F10" s="15" t="n">
        <v>0.045</v>
      </c>
      <c r="J10" s="32" t="s">
        <v>26</v>
      </c>
      <c r="K10" s="34" t="n">
        <f aca="false">K4+17.5</f>
        <v>129.73859374803</v>
      </c>
    </row>
    <row r="11" customFormat="false" ht="15.75" hidden="false" customHeight="false" outlineLevel="0" collapsed="false">
      <c r="A11" s="30"/>
      <c r="B11" s="31" t="s">
        <v>27</v>
      </c>
      <c r="C11" s="32" t="n">
        <v>-198.546</v>
      </c>
      <c r="D11" s="32" t="n">
        <v>187.5</v>
      </c>
      <c r="E11" s="22" t="n">
        <v>-133.335</v>
      </c>
      <c r="F11" s="33" t="n">
        <v>0.037</v>
      </c>
    </row>
    <row r="12" customFormat="false" ht="15" hidden="false" customHeight="false" outlineLevel="0" collapsed="false">
      <c r="A12" s="1" t="s">
        <v>28</v>
      </c>
      <c r="B12" s="14" t="s">
        <v>29</v>
      </c>
      <c r="C12" s="12" t="n">
        <v>263.5</v>
      </c>
      <c r="D12" s="12" t="n">
        <v>11.102</v>
      </c>
      <c r="E12" s="11" t="n">
        <v>-554.78</v>
      </c>
      <c r="F12" s="15" t="n">
        <f aca="false">46059.703*0.000001</f>
        <v>0.046059703</v>
      </c>
    </row>
    <row r="13" customFormat="false" ht="15" hidden="false" customHeight="false" outlineLevel="0" collapsed="false">
      <c r="A13" s="19"/>
      <c r="B13" s="20" t="s">
        <v>30</v>
      </c>
      <c r="C13" s="17" t="n">
        <v>227.55</v>
      </c>
      <c r="D13" s="17" t="n">
        <v>76.34</v>
      </c>
      <c r="E13" s="16" t="n">
        <v>-109.603</v>
      </c>
      <c r="F13" s="21" t="n">
        <v>0.007</v>
      </c>
    </row>
    <row r="14" customFormat="false" ht="15" hidden="false" customHeight="false" outlineLevel="0" collapsed="false">
      <c r="A14" s="19"/>
      <c r="B14" s="20" t="s">
        <v>31</v>
      </c>
      <c r="C14" s="17" t="n">
        <v>-263.5</v>
      </c>
      <c r="D14" s="17" t="n">
        <f aca="false">D12</f>
        <v>11.102</v>
      </c>
      <c r="E14" s="16" t="n">
        <f aca="false">E12</f>
        <v>-554.78</v>
      </c>
      <c r="F14" s="21" t="n">
        <f aca="false">F12</f>
        <v>0.046059703</v>
      </c>
    </row>
    <row r="15" customFormat="false" ht="15" hidden="false" customHeight="false" outlineLevel="0" collapsed="false">
      <c r="A15" s="19"/>
      <c r="B15" s="20" t="s">
        <v>32</v>
      </c>
      <c r="C15" s="17" t="n">
        <v>-198.688</v>
      </c>
      <c r="D15" s="17" t="n">
        <v>82.486</v>
      </c>
      <c r="E15" s="16" t="n">
        <v>-125.014</v>
      </c>
      <c r="F15" s="21" t="n">
        <f aca="false">11416.813*0.000002521</f>
        <v>0.028781785573</v>
      </c>
    </row>
    <row r="16" customFormat="false" ht="15" hidden="false" customHeight="false" outlineLevel="0" collapsed="false">
      <c r="A16" s="19"/>
      <c r="B16" s="20" t="s">
        <v>33</v>
      </c>
      <c r="C16" s="17" t="n">
        <v>0</v>
      </c>
      <c r="D16" s="17" t="n">
        <v>82.5</v>
      </c>
      <c r="E16" s="16" t="n">
        <v>-125</v>
      </c>
      <c r="F16" s="21" t="n">
        <v>0.827</v>
      </c>
    </row>
    <row r="17" customFormat="false" ht="15" hidden="false" customHeight="false" outlineLevel="0" collapsed="false">
      <c r="A17" s="19"/>
      <c r="B17" s="20" t="s">
        <v>34</v>
      </c>
      <c r="C17" s="17" t="n">
        <v>-142.383</v>
      </c>
      <c r="D17" s="17" t="n">
        <v>49.753</v>
      </c>
      <c r="E17" s="16" t="n">
        <v>-43.501</v>
      </c>
      <c r="F17" s="21" t="n">
        <v>0.415</v>
      </c>
    </row>
    <row r="18" customFormat="false" ht="15" hidden="false" customHeight="false" outlineLevel="0" collapsed="false">
      <c r="A18" s="19"/>
      <c r="B18" s="20" t="s">
        <v>35</v>
      </c>
      <c r="C18" s="17" t="n">
        <v>-260.772</v>
      </c>
      <c r="D18" s="17" t="n">
        <v>82.501</v>
      </c>
      <c r="E18" s="16" t="n">
        <v>-125</v>
      </c>
      <c r="F18" s="21" t="n">
        <v>1.789</v>
      </c>
    </row>
    <row r="19" customFormat="false" ht="15" hidden="false" customHeight="false" outlineLevel="0" collapsed="false">
      <c r="A19" s="19"/>
      <c r="B19" s="20" t="s">
        <v>36</v>
      </c>
      <c r="C19" s="17" t="n">
        <v>198.688</v>
      </c>
      <c r="D19" s="17" t="n">
        <v>82.486</v>
      </c>
      <c r="E19" s="16" t="n">
        <v>-125.014</v>
      </c>
      <c r="F19" s="21" t="n">
        <f aca="false">11416.813*0.000002521</f>
        <v>0.028781785573</v>
      </c>
    </row>
    <row r="20" customFormat="false" ht="15" hidden="false" customHeight="false" outlineLevel="0" collapsed="false">
      <c r="A20" s="19"/>
      <c r="B20" s="20" t="s">
        <v>37</v>
      </c>
      <c r="C20" s="17" t="n">
        <f aca="false">142.383</f>
        <v>142.383</v>
      </c>
      <c r="D20" s="17" t="n">
        <v>49.742</v>
      </c>
      <c r="E20" s="16" t="n">
        <v>-43.512</v>
      </c>
      <c r="F20" s="21" t="n">
        <v>0.415</v>
      </c>
    </row>
    <row r="21" customFormat="false" ht="15.75" hidden="false" customHeight="false" outlineLevel="0" collapsed="false">
      <c r="A21" s="30"/>
      <c r="B21" s="31" t="s">
        <v>38</v>
      </c>
      <c r="C21" s="32" t="n">
        <v>260.772</v>
      </c>
      <c r="D21" s="32" t="n">
        <v>82.501</v>
      </c>
      <c r="E21" s="22" t="n">
        <v>-125</v>
      </c>
      <c r="F21" s="33" t="n">
        <v>1.789</v>
      </c>
    </row>
    <row r="22" customFormat="false" ht="15" hidden="false" customHeight="false" outlineLevel="0" collapsed="false">
      <c r="A22" s="1" t="s">
        <v>39</v>
      </c>
      <c r="B22" s="14" t="s">
        <v>40</v>
      </c>
      <c r="C22" s="12" t="n">
        <v>0</v>
      </c>
      <c r="D22" s="12" t="n">
        <v>149.698</v>
      </c>
      <c r="E22" s="11" t="n">
        <v>-437.008</v>
      </c>
      <c r="F22" s="15" t="n">
        <v>0.019</v>
      </c>
    </row>
    <row r="23" customFormat="false" ht="15.75" hidden="false" customHeight="false" outlineLevel="0" collapsed="false">
      <c r="A23" s="30"/>
      <c r="B23" s="31" t="s">
        <v>41</v>
      </c>
      <c r="C23" s="32" t="n">
        <v>0.031</v>
      </c>
      <c r="D23" s="32" t="n">
        <v>166.381</v>
      </c>
      <c r="E23" s="22" t="n">
        <v>-459.527</v>
      </c>
      <c r="F23" s="33" t="n">
        <v>0.209</v>
      </c>
    </row>
    <row r="24" customFormat="false" ht="15" hidden="false" customHeight="false" outlineLevel="0" collapsed="false">
      <c r="A24" s="1" t="s">
        <v>42</v>
      </c>
      <c r="B24" s="14" t="s">
        <v>43</v>
      </c>
      <c r="C24" s="35" t="n">
        <v>263.5</v>
      </c>
      <c r="D24" s="36" t="n">
        <v>42.527</v>
      </c>
      <c r="E24" s="37" t="n">
        <v>-563.5</v>
      </c>
      <c r="F24" s="15" t="n">
        <f aca="false">1287.887*0.000001</f>
        <v>0.001287887</v>
      </c>
    </row>
    <row r="25" customFormat="false" ht="15" hidden="false" customHeight="false" outlineLevel="0" collapsed="false">
      <c r="A25" s="19"/>
      <c r="B25" s="20" t="s">
        <v>44</v>
      </c>
      <c r="C25" s="38" t="n">
        <v>-221</v>
      </c>
      <c r="D25" s="39" t="n">
        <v>46.105</v>
      </c>
      <c r="E25" s="40" t="n">
        <v>-572.395</v>
      </c>
      <c r="F25" s="21" t="n">
        <f aca="false">4666.851*0.000001</f>
        <v>0.004666851</v>
      </c>
    </row>
    <row r="26" customFormat="false" ht="15" hidden="false" customHeight="false" outlineLevel="0" collapsed="false">
      <c r="A26" s="19"/>
      <c r="B26" s="20" t="s">
        <v>45</v>
      </c>
      <c r="C26" s="38" t="n">
        <v>-238.605</v>
      </c>
      <c r="D26" s="39" t="n">
        <v>46.105</v>
      </c>
      <c r="E26" s="40" t="n">
        <v>-590</v>
      </c>
      <c r="F26" s="21" t="n">
        <f aca="false">F25</f>
        <v>0.004666851</v>
      </c>
    </row>
    <row r="27" customFormat="false" ht="15" hidden="false" customHeight="false" outlineLevel="0" collapsed="false">
      <c r="A27" s="19"/>
      <c r="B27" s="20" t="s">
        <v>46</v>
      </c>
      <c r="C27" s="17" t="n">
        <f aca="false">-C24</f>
        <v>-263.5</v>
      </c>
      <c r="D27" s="16" t="n">
        <f aca="false">D24</f>
        <v>42.527</v>
      </c>
      <c r="E27" s="21" t="n">
        <f aca="false">E24</f>
        <v>-563.5</v>
      </c>
      <c r="F27" s="21" t="n">
        <f aca="false">F24</f>
        <v>0.001287887</v>
      </c>
    </row>
    <row r="28" customFormat="false" ht="15" hidden="false" customHeight="false" outlineLevel="0" collapsed="false">
      <c r="A28" s="19"/>
      <c r="B28" s="20" t="s">
        <v>47</v>
      </c>
      <c r="C28" s="17" t="n">
        <v>-206.339</v>
      </c>
      <c r="D28" s="16" t="n">
        <v>33.737</v>
      </c>
      <c r="E28" s="21" t="n">
        <v>-27.496</v>
      </c>
      <c r="F28" s="21" t="n">
        <f aca="false">306.568*0.000001</f>
        <v>0.000306568</v>
      </c>
    </row>
    <row r="29" customFormat="false" ht="15" hidden="false" customHeight="false" outlineLevel="0" collapsed="false">
      <c r="A29" s="19"/>
      <c r="B29" s="20" t="s">
        <v>48</v>
      </c>
      <c r="C29" s="17" t="n">
        <v>-206.339</v>
      </c>
      <c r="D29" s="16" t="n">
        <v>33.737</v>
      </c>
      <c r="E29" s="21" t="n">
        <v>-60.023</v>
      </c>
      <c r="F29" s="21" t="n">
        <f aca="false">306.568*0.000001</f>
        <v>0.000306568</v>
      </c>
    </row>
    <row r="30" customFormat="false" ht="15" hidden="false" customHeight="false" outlineLevel="0" collapsed="false">
      <c r="A30" s="19"/>
      <c r="B30" s="20" t="s">
        <v>49</v>
      </c>
      <c r="C30" s="17" t="n">
        <v>-206.339</v>
      </c>
      <c r="D30" s="16" t="n">
        <v>66.263</v>
      </c>
      <c r="E30" s="21" t="n">
        <v>-60.023</v>
      </c>
      <c r="F30" s="21" t="n">
        <f aca="false">306.568*0.000001</f>
        <v>0.000306568</v>
      </c>
    </row>
    <row r="31" customFormat="false" ht="15" hidden="false" customHeight="false" outlineLevel="0" collapsed="false">
      <c r="A31" s="19"/>
      <c r="B31" s="20" t="s">
        <v>50</v>
      </c>
      <c r="C31" s="17" t="n">
        <v>-206.339</v>
      </c>
      <c r="D31" s="16" t="n">
        <v>66.263</v>
      </c>
      <c r="E31" s="21" t="n">
        <v>-27.496</v>
      </c>
      <c r="F31" s="21" t="n">
        <f aca="false">306.568*0.000001</f>
        <v>0.000306568</v>
      </c>
    </row>
    <row r="32" customFormat="false" ht="15" hidden="false" customHeight="false" outlineLevel="0" collapsed="false">
      <c r="A32" s="19"/>
      <c r="B32" s="20" t="s">
        <v>51</v>
      </c>
      <c r="C32" s="17" t="n">
        <v>-205.835</v>
      </c>
      <c r="D32" s="16" t="n">
        <v>187.5</v>
      </c>
      <c r="E32" s="21" t="n">
        <v>-27.6</v>
      </c>
      <c r="F32" s="21" t="n">
        <f aca="false">130.022*0.000001</f>
        <v>0.000130022</v>
      </c>
    </row>
    <row r="33" customFormat="false" ht="15" hidden="false" customHeight="false" outlineLevel="0" collapsed="false">
      <c r="A33" s="19"/>
      <c r="B33" s="20" t="s">
        <v>52</v>
      </c>
      <c r="C33" s="17" t="n">
        <v>-205.835</v>
      </c>
      <c r="D33" s="16" t="n">
        <v>187.5</v>
      </c>
      <c r="E33" s="21" t="n">
        <v>-155.6</v>
      </c>
      <c r="F33" s="21" t="n">
        <f aca="false">130.022*0.000001</f>
        <v>0.000130022</v>
      </c>
    </row>
    <row r="34" customFormat="false" ht="15" hidden="false" customHeight="false" outlineLevel="0" collapsed="false">
      <c r="A34" s="19"/>
      <c r="B34" s="20" t="s">
        <v>53</v>
      </c>
      <c r="C34" s="17" t="n">
        <v>-205.835</v>
      </c>
      <c r="D34" s="16" t="n">
        <v>187.5</v>
      </c>
      <c r="E34" s="21" t="n">
        <v>-177.2</v>
      </c>
      <c r="F34" s="21" t="n">
        <f aca="false">130.022*0.000001</f>
        <v>0.000130022</v>
      </c>
    </row>
    <row r="35" customFormat="false" ht="15" hidden="false" customHeight="false" outlineLevel="0" collapsed="false">
      <c r="A35" s="19"/>
      <c r="B35" s="20" t="s">
        <v>54</v>
      </c>
      <c r="C35" s="17" t="n">
        <v>-205.835</v>
      </c>
      <c r="D35" s="16" t="n">
        <v>154.2</v>
      </c>
      <c r="E35" s="21" t="n">
        <v>-61.9</v>
      </c>
      <c r="F35" s="21" t="n">
        <f aca="false">130.022*0.000001</f>
        <v>0.000130022</v>
      </c>
    </row>
    <row r="36" customFormat="false" ht="15" hidden="false" customHeight="false" outlineLevel="0" collapsed="false">
      <c r="A36" s="19"/>
      <c r="B36" s="20" t="s">
        <v>55</v>
      </c>
      <c r="C36" s="17" t="n">
        <v>-205.835</v>
      </c>
      <c r="D36" s="16" t="n">
        <v>154.2</v>
      </c>
      <c r="E36" s="21" t="n">
        <v>-155.6</v>
      </c>
      <c r="F36" s="21" t="n">
        <f aca="false">130.022*0.000001</f>
        <v>0.000130022</v>
      </c>
    </row>
    <row r="37" customFormat="false" ht="15" hidden="false" customHeight="false" outlineLevel="0" collapsed="false">
      <c r="A37" s="19"/>
      <c r="B37" s="20" t="s">
        <v>56</v>
      </c>
      <c r="C37" s="17" t="n">
        <v>-205.835</v>
      </c>
      <c r="D37" s="16" t="n">
        <v>154.2</v>
      </c>
      <c r="E37" s="21" t="n">
        <v>-177.2</v>
      </c>
      <c r="F37" s="21" t="n">
        <f aca="false">130.022*0.000001</f>
        <v>0.000130022</v>
      </c>
    </row>
    <row r="38" customFormat="false" ht="15" hidden="false" customHeight="false" outlineLevel="0" collapsed="false">
      <c r="A38" s="19"/>
      <c r="B38" s="20" t="s">
        <v>57</v>
      </c>
      <c r="C38" s="17" t="n">
        <v>-205.835</v>
      </c>
      <c r="D38" s="16" t="n">
        <v>187.5</v>
      </c>
      <c r="E38" s="21" t="n">
        <v>-61.9</v>
      </c>
      <c r="F38" s="21" t="n">
        <f aca="false">130.022*0.000001</f>
        <v>0.000130022</v>
      </c>
    </row>
    <row r="39" customFormat="false" ht="15" hidden="false" customHeight="false" outlineLevel="0" collapsed="false">
      <c r="A39" s="19"/>
      <c r="B39" s="20" t="s">
        <v>58</v>
      </c>
      <c r="C39" s="17" t="n">
        <v>-205.835</v>
      </c>
      <c r="D39" s="16" t="n">
        <v>187.5</v>
      </c>
      <c r="E39" s="21" t="n">
        <v>-226.1</v>
      </c>
      <c r="F39" s="21" t="n">
        <f aca="false">130.022*0.000001</f>
        <v>0.000130022</v>
      </c>
    </row>
    <row r="40" customFormat="false" ht="15.75" hidden="false" customHeight="false" outlineLevel="0" collapsed="false">
      <c r="A40" s="30"/>
      <c r="B40" s="31" t="s">
        <v>59</v>
      </c>
      <c r="C40" s="32" t="n">
        <v>-205.835</v>
      </c>
      <c r="D40" s="22" t="n">
        <v>154.2</v>
      </c>
      <c r="E40" s="33" t="n">
        <v>-27.6</v>
      </c>
      <c r="F40" s="33" t="n">
        <f aca="false">130.022*0.000001</f>
        <v>0.000130022</v>
      </c>
    </row>
    <row r="41" customFormat="false" ht="15.75" hidden="false" customHeight="false" outlineLevel="0" collapsed="false">
      <c r="B41" s="41" t="s">
        <v>60</v>
      </c>
      <c r="C41" s="42" t="n">
        <f aca="false">SUMPRODUCT(C2:C40,$F$2:$F$40)/$F$41</f>
        <v>-5.43002371066302</v>
      </c>
      <c r="D41" s="43" t="n">
        <f aca="false">SUMPRODUCT(D2:D40,$F$2:$F$40)/$F$41</f>
        <v>106.094983927468</v>
      </c>
      <c r="E41" s="44" t="n">
        <f aca="false">SUMPRODUCT(E2:E40,$F$2:$F$40)/$F$41</f>
        <v>-239.802621463404</v>
      </c>
      <c r="F41" s="44" t="n">
        <f aca="false">SUM(F2:F40)</f>
        <v>17.318988923146</v>
      </c>
    </row>
    <row r="42" customFormat="false" ht="15.75" hidden="false" customHeight="false" outlineLevel="0" collapsed="false">
      <c r="B42" s="45" t="s">
        <v>61</v>
      </c>
      <c r="C42" s="8" t="n">
        <v>-5.456</v>
      </c>
      <c r="D42" s="46" t="n">
        <v>106.097</v>
      </c>
      <c r="E42" s="10" t="n">
        <v>-239.794</v>
      </c>
      <c r="F4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2018-05-02T19:27:59Z</dcterms:created>
  <dc:creator>Carlos Sanz Salcedo</dc:creator>
  <dc:description/>
  <dc:language>en-US</dc:language>
  <cp:lastModifiedBy/>
  <dcterms:modified xsi:type="dcterms:W3CDTF">2018-05-07T20:09:53Z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