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770" windowHeight="10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J52" i="1"/>
  <c r="I52" i="1"/>
  <c r="E52" i="1"/>
  <c r="F52" i="1" s="1"/>
  <c r="B52" i="1"/>
  <c r="K51" i="1"/>
  <c r="L51" i="1" s="1"/>
  <c r="F51" i="1"/>
  <c r="K50" i="1"/>
  <c r="L50" i="1" s="1"/>
  <c r="F50" i="1"/>
  <c r="G50" i="1" s="1"/>
  <c r="K49" i="1"/>
  <c r="L49" i="1" s="1"/>
  <c r="F49" i="1"/>
  <c r="G49" i="1" s="1"/>
  <c r="F48" i="1"/>
  <c r="K47" i="1"/>
  <c r="L47" i="1" s="1"/>
  <c r="F47" i="1"/>
  <c r="G47" i="1" s="1"/>
  <c r="K46" i="1"/>
  <c r="L46" i="1" s="1"/>
  <c r="F46" i="1"/>
  <c r="G46" i="1" s="1"/>
  <c r="J45" i="1"/>
  <c r="I45" i="1"/>
  <c r="E45" i="1"/>
  <c r="F45" i="1" s="1"/>
  <c r="G45" i="1" s="1"/>
  <c r="K44" i="1"/>
  <c r="L44" i="1" s="1"/>
  <c r="F44" i="1"/>
  <c r="K43" i="1"/>
  <c r="L43" i="1" s="1"/>
  <c r="F43" i="1"/>
  <c r="K42" i="1"/>
  <c r="L42" i="1" s="1"/>
  <c r="F42" i="1"/>
  <c r="G42" i="1" s="1"/>
  <c r="J41" i="1"/>
  <c r="I41" i="1"/>
  <c r="E41" i="1"/>
  <c r="F41" i="1" s="1"/>
  <c r="B41" i="1"/>
  <c r="F40" i="1"/>
  <c r="K39" i="1"/>
  <c r="L39" i="1" s="1"/>
  <c r="F39" i="1"/>
  <c r="K38" i="1"/>
  <c r="L38" i="1" s="1"/>
  <c r="F38" i="1"/>
  <c r="J37" i="1"/>
  <c r="I37" i="1"/>
  <c r="E37" i="1"/>
  <c r="F37" i="1" s="1"/>
  <c r="B37" i="1"/>
  <c r="G37" i="1" s="1"/>
  <c r="K36" i="1"/>
  <c r="L36" i="1" s="1"/>
  <c r="F36" i="1"/>
  <c r="K35" i="1"/>
  <c r="L35" i="1" s="1"/>
  <c r="F35" i="1"/>
  <c r="K34" i="1"/>
  <c r="L34" i="1" s="1"/>
  <c r="F34" i="1"/>
  <c r="K33" i="1"/>
  <c r="L33" i="1" s="1"/>
  <c r="F33" i="1"/>
  <c r="J32" i="1"/>
  <c r="I32" i="1"/>
  <c r="E32" i="1"/>
  <c r="F32" i="1" s="1"/>
  <c r="B32" i="1"/>
  <c r="K31" i="1"/>
  <c r="L31" i="1" s="1"/>
  <c r="F31" i="1"/>
  <c r="G31" i="1" s="1"/>
  <c r="K30" i="1"/>
  <c r="L30" i="1" s="1"/>
  <c r="F30" i="1"/>
  <c r="F29" i="1"/>
  <c r="K28" i="1"/>
  <c r="L28" i="1" s="1"/>
  <c r="F28" i="1"/>
  <c r="G28" i="1" s="1"/>
  <c r="K27" i="1"/>
  <c r="L27" i="1" s="1"/>
  <c r="F27" i="1"/>
  <c r="G27" i="1" s="1"/>
  <c r="J26" i="1"/>
  <c r="I26" i="1"/>
  <c r="K26" i="1" s="1"/>
  <c r="L26" i="1" s="1"/>
  <c r="E26" i="1"/>
  <c r="F26" i="1" s="1"/>
  <c r="B26" i="1"/>
  <c r="K25" i="1"/>
  <c r="L25" i="1" s="1"/>
  <c r="F25" i="1"/>
  <c r="G25" i="1" s="1"/>
  <c r="K24" i="1"/>
  <c r="L24" i="1" s="1"/>
  <c r="F24" i="1"/>
  <c r="G24" i="1" s="1"/>
  <c r="K23" i="1"/>
  <c r="L23" i="1" s="1"/>
  <c r="F23" i="1"/>
  <c r="F22" i="1"/>
  <c r="G22" i="1" s="1"/>
  <c r="K21" i="1"/>
  <c r="L21" i="1" s="1"/>
  <c r="F21" i="1"/>
  <c r="F20" i="1"/>
  <c r="K19" i="1"/>
  <c r="L19" i="1" s="1"/>
  <c r="F19" i="1"/>
  <c r="K18" i="1"/>
  <c r="L18" i="1" s="1"/>
  <c r="F18" i="1"/>
  <c r="G18" i="1" s="1"/>
  <c r="K17" i="1"/>
  <c r="L17" i="1" s="1"/>
  <c r="F17" i="1"/>
  <c r="J16" i="1"/>
  <c r="I16" i="1"/>
  <c r="E16" i="1"/>
  <c r="F16" i="1" s="1"/>
  <c r="B16" i="1"/>
  <c r="K15" i="1"/>
  <c r="L15" i="1" s="1"/>
  <c r="F15" i="1"/>
  <c r="G15" i="1" s="1"/>
  <c r="K14" i="1"/>
  <c r="L14" i="1" s="1"/>
  <c r="F14" i="1"/>
  <c r="G14" i="1" s="1"/>
  <c r="K13" i="1"/>
  <c r="L13" i="1" s="1"/>
  <c r="F13" i="1"/>
  <c r="J12" i="1"/>
  <c r="I12" i="1"/>
  <c r="E12" i="1"/>
  <c r="F12" i="1" s="1"/>
  <c r="B12" i="1"/>
  <c r="K11" i="1"/>
  <c r="L11" i="1" s="1"/>
  <c r="F11" i="1"/>
  <c r="K10" i="1"/>
  <c r="L10" i="1" s="1"/>
  <c r="F10" i="1"/>
  <c r="J9" i="1"/>
  <c r="I9" i="1"/>
  <c r="F9" i="1"/>
  <c r="B9" i="1"/>
  <c r="G9" i="1" s="1"/>
  <c r="K8" i="1"/>
  <c r="L8" i="1" s="1"/>
  <c r="F8" i="1"/>
  <c r="G8" i="1" s="1"/>
  <c r="K7" i="1"/>
  <c r="L7" i="1" s="1"/>
  <c r="F7" i="1"/>
  <c r="K6" i="1"/>
  <c r="L6" i="1" s="1"/>
  <c r="F6" i="1"/>
  <c r="K5" i="1"/>
  <c r="L5" i="1" s="1"/>
  <c r="F5" i="1"/>
  <c r="F4" i="1"/>
  <c r="G4" i="1" s="1"/>
  <c r="K3" i="1"/>
  <c r="L3" i="1" s="1"/>
  <c r="F3" i="1"/>
  <c r="K2" i="1"/>
  <c r="F2" i="1"/>
  <c r="G2" i="1" s="1"/>
  <c r="G16" i="1" l="1"/>
  <c r="K45" i="1"/>
  <c r="L45" i="1" s="1"/>
  <c r="G52" i="1"/>
  <c r="K9" i="1"/>
  <c r="L9" i="1" s="1"/>
  <c r="K32" i="1"/>
  <c r="L32" i="1" s="1"/>
  <c r="K41" i="1"/>
  <c r="L41" i="1" s="1"/>
  <c r="K37" i="1"/>
  <c r="L37" i="1" s="1"/>
  <c r="G34" i="1"/>
  <c r="K16" i="1"/>
  <c r="L16" i="1" s="1"/>
  <c r="K52" i="1"/>
  <c r="L52" i="1" s="1"/>
  <c r="G36" i="1"/>
  <c r="G38" i="1"/>
  <c r="G19" i="1"/>
  <c r="G48" i="1"/>
  <c r="G12" i="1"/>
  <c r="K12" i="1"/>
  <c r="L12" i="1" s="1"/>
  <c r="G5" i="1"/>
  <c r="G32" i="1"/>
  <c r="G43" i="1"/>
  <c r="G41" i="1"/>
  <c r="G35" i="1"/>
  <c r="G44" i="1"/>
  <c r="G26" i="1"/>
  <c r="G39" i="1"/>
  <c r="G33" i="1"/>
  <c r="G7" i="1"/>
  <c r="G11" i="1"/>
  <c r="G3" i="1"/>
  <c r="G13" i="1"/>
  <c r="G17" i="1"/>
  <c r="G23" i="1"/>
  <c r="G30" i="1"/>
  <c r="G40" i="1"/>
  <c r="G51" i="1"/>
  <c r="G53" i="1"/>
  <c r="G6" i="1"/>
  <c r="G10" i="1"/>
  <c r="G21" i="1"/>
</calcChain>
</file>

<file path=xl/sharedStrings.xml><?xml version="1.0" encoding="utf-8"?>
<sst xmlns="http://schemas.openxmlformats.org/spreadsheetml/2006/main" count="149" uniqueCount="70">
  <si>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</si>
  <si>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</si>
  <si>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</si>
  <si>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</si>
  <si>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</si>
  <si>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</si>
  <si>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</si>
  <si>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</si>
  <si>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</si>
  <si>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</si>
  <si>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</si>
  <si>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</si>
  <si>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N/A</t>
  </si>
  <si>
    <t>Shortage</t>
  </si>
  <si>
    <t>Clinical and Counseling Psychologists</t>
  </si>
  <si>
    <t xml:space="preserve">Shortage </t>
  </si>
  <si>
    <t>Marriage and Family Therapists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</si>
  <si>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</si>
  <si>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</si>
  <si>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</si>
  <si>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</si>
  <si>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Child, Family, and School Social Workers (just BSW)</t>
  </si>
  <si>
    <t>Community Health Workers</t>
  </si>
  <si>
    <t>Surplus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</si>
  <si>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</si>
  <si>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</si>
  <si>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</si>
  <si>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</si>
  <si>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</si>
  <si>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</si>
  <si>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</si>
  <si>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&lt;10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</si>
  <si>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</si>
  <si>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</si>
  <si>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</si>
  <si>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</si>
  <si>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</si>
  <si>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</si>
  <si>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</si>
  <si>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</si>
  <si>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Insf. Data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</si>
  <si>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</si>
  <si>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</si>
  <si>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</si>
  <si>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</si>
  <si>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</si>
  <si>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</si>
  <si>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</si>
  <si>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</si>
  <si>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</si>
  <si>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</si>
  <si>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</si>
  <si>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</si>
  <si>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</si>
  <si>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</si>
  <si>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</si>
  <si>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</si>
  <si>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</si>
  <si>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</si>
  <si>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</si>
  <si>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</si>
  <si>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Therapy Group Totals</t>
  </si>
  <si>
    <t>Physician Group Totals</t>
  </si>
  <si>
    <t>Pharmacy Group Totals</t>
  </si>
  <si>
    <t>Patient Support Group Totals</t>
  </si>
  <si>
    <t>Nursing Group Totals</t>
  </si>
  <si>
    <t>Medical Technician Group Totals</t>
  </si>
  <si>
    <t>Dentistry Group Totals</t>
  </si>
  <si>
    <t>Behavioral Group Totals</t>
  </si>
  <si>
    <t xml:space="preserve"> MSW Subroup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</si>
</sst>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12.5703125" defaultRowHeight="15.75" customHeight="1" x14ac:dyDescent="0.2"/>
  <cols>
    <col min="1" max="1" width="53.42578125" customWidth="1"/>
    <col min="2" max="2" width="21.28515625" customWidth="1"/>
    <col min="3" max="3" width="25.42578125" customWidth="1"/>
    <col min="4" max="4" width="21" customWidth="1"/>
    <col min="5" max="5" width="19.7109375" customWidth="1"/>
    <col min="7" max="7" width="23.7109375" customWidth="1"/>
    <col min="8" max="8" width="22.140625" customWidth="1"/>
    <col min="11" max="11" width="29.85546875" customWidth="1"/>
    <col min="12" max="12" width="32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60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12" x14ac:dyDescent="0.2">
      <c r="A2" s="6" t="s">
        <v>11</v>
      </c>
      <c r="B2" s="7">
        <v>0</v>
      </c>
      <c r="C2" s="8">
        <v>0</v>
      </c>
      <c r="D2" s="8">
        <v>0</v>
      </c>
      <c r="E2" s="9">
        <v>0</v>
      </c>
      <c r="F2" s="6">
        <f t="shared" ref="F2:F53" si="0">E2*10</f>
        <v>0</v>
      </c>
      <c r="G2" s="10">
        <f t="shared" ref="G2:G19" si="1">B2-F2</f>
        <v>0</v>
      </c>
      <c r="H2" s="9" t="s">
        <v>12</v>
      </c>
      <c r="I2" s="11">
        <v>0</v>
      </c>
      <c r="J2" s="11">
        <v>0</v>
      </c>
      <c r="K2" s="12">
        <f t="shared" ref="K2:K3" si="2">I2-J2</f>
        <v>0</v>
      </c>
      <c r="L2" s="6" t="s">
        <v>12</v>
      </c>
    </row>
    <row r="3" spans="1:12" x14ac:dyDescent="0.2">
      <c r="A3" s="6" t="s">
        <v>14</v>
      </c>
      <c r="B3" s="13">
        <v>55</v>
      </c>
      <c r="C3" s="14">
        <v>0.14000000000000001</v>
      </c>
      <c r="D3" s="14">
        <v>0.32</v>
      </c>
      <c r="E3" s="9">
        <v>0</v>
      </c>
      <c r="F3" s="6">
        <f t="shared" si="0"/>
        <v>0</v>
      </c>
      <c r="G3" s="10">
        <f t="shared" si="1"/>
        <v>55</v>
      </c>
      <c r="H3" s="6" t="s">
        <v>15</v>
      </c>
      <c r="I3" s="16">
        <v>30.45</v>
      </c>
      <c r="J3" s="16">
        <v>32.4</v>
      </c>
      <c r="K3" s="12">
        <f t="shared" si="2"/>
        <v>-1.9499999999999993</v>
      </c>
      <c r="L3" s="17">
        <f>K3/J3</f>
        <v>-6.0185185185185168E-2</v>
      </c>
    </row>
    <row r="4" spans="1:12" x14ac:dyDescent="0.2">
      <c r="A4" s="6" t="s">
        <v>16</v>
      </c>
      <c r="B4" s="13">
        <v>24</v>
      </c>
      <c r="C4" s="14">
        <v>0.83</v>
      </c>
      <c r="D4" s="6" t="s">
        <v>12</v>
      </c>
      <c r="E4" s="6">
        <v>0</v>
      </c>
      <c r="F4" s="6">
        <f t="shared" si="0"/>
        <v>0</v>
      </c>
      <c r="G4" s="10">
        <f t="shared" si="1"/>
        <v>24</v>
      </c>
      <c r="H4" s="6" t="s">
        <v>15</v>
      </c>
      <c r="I4" s="16" t="s">
        <v>12</v>
      </c>
      <c r="J4" s="16" t="s">
        <v>12</v>
      </c>
      <c r="K4" s="18" t="s">
        <v>12</v>
      </c>
      <c r="L4" s="9" t="s">
        <v>12</v>
      </c>
    </row>
    <row r="5" spans="1:12" x14ac:dyDescent="0.2">
      <c r="A5" s="6" t="s">
        <v>17</v>
      </c>
      <c r="B5" s="13">
        <v>181</v>
      </c>
      <c r="C5" s="14">
        <v>0.35</v>
      </c>
      <c r="D5" s="14">
        <v>0.54</v>
      </c>
      <c r="E5" s="6">
        <v>0</v>
      </c>
      <c r="F5" s="6">
        <f t="shared" si="0"/>
        <v>0</v>
      </c>
      <c r="G5" s="10">
        <f t="shared" si="1"/>
        <v>181</v>
      </c>
      <c r="H5" s="6" t="s">
        <v>15</v>
      </c>
      <c r="I5" s="16">
        <v>17.760000000000002</v>
      </c>
      <c r="J5" s="16">
        <v>13.88</v>
      </c>
      <c r="K5" s="12">
        <f t="shared" ref="K5:K19" si="3">I5-J5</f>
        <v>3.8800000000000008</v>
      </c>
      <c r="L5" s="17">
        <f t="shared" ref="L5:L19" si="4">K5/J5</f>
        <v>0.27953890489913547</v>
      </c>
    </row>
    <row r="6" spans="1:12" x14ac:dyDescent="0.2">
      <c r="A6" s="6" t="s">
        <v>18</v>
      </c>
      <c r="B6" s="13">
        <v>334</v>
      </c>
      <c r="C6" s="14">
        <v>0.25</v>
      </c>
      <c r="D6" s="14">
        <v>0.45</v>
      </c>
      <c r="E6" s="6">
        <v>0</v>
      </c>
      <c r="F6" s="6">
        <f t="shared" si="0"/>
        <v>0</v>
      </c>
      <c r="G6" s="10">
        <f t="shared" si="1"/>
        <v>334</v>
      </c>
      <c r="H6" s="6" t="s">
        <v>15</v>
      </c>
      <c r="I6" s="16">
        <v>28.32</v>
      </c>
      <c r="J6" s="16">
        <v>21.72</v>
      </c>
      <c r="K6" s="12">
        <f t="shared" si="3"/>
        <v>6.6000000000000014</v>
      </c>
      <c r="L6" s="17">
        <f t="shared" si="4"/>
        <v>0.30386740331491718</v>
      </c>
    </row>
    <row r="7" spans="1:12" x14ac:dyDescent="0.2">
      <c r="A7" s="6" t="s">
        <v>19</v>
      </c>
      <c r="B7" s="13">
        <v>189</v>
      </c>
      <c r="C7" s="14">
        <v>0.14000000000000001</v>
      </c>
      <c r="D7" s="14">
        <v>0.42</v>
      </c>
      <c r="E7" s="6">
        <v>0</v>
      </c>
      <c r="F7" s="6">
        <f t="shared" si="0"/>
        <v>0</v>
      </c>
      <c r="G7" s="10">
        <f t="shared" si="1"/>
        <v>189</v>
      </c>
      <c r="H7" s="6" t="s">
        <v>15</v>
      </c>
      <c r="I7" s="16">
        <v>28.38</v>
      </c>
      <c r="J7" s="16">
        <v>25.62</v>
      </c>
      <c r="K7" s="12">
        <f t="shared" si="3"/>
        <v>2.759999999999998</v>
      </c>
      <c r="L7" s="17">
        <f t="shared" si="4"/>
        <v>0.10772833723653387</v>
      </c>
    </row>
    <row r="8" spans="1:12" x14ac:dyDescent="0.2">
      <c r="A8" s="6" t="s">
        <v>20</v>
      </c>
      <c r="B8" s="13">
        <v>137</v>
      </c>
      <c r="C8" s="14">
        <v>0.12</v>
      </c>
      <c r="D8" s="14">
        <v>0.43</v>
      </c>
      <c r="E8" s="6">
        <v>0</v>
      </c>
      <c r="F8" s="6">
        <f t="shared" si="0"/>
        <v>0</v>
      </c>
      <c r="G8" s="10">
        <f t="shared" si="1"/>
        <v>137</v>
      </c>
      <c r="H8" s="6" t="s">
        <v>15</v>
      </c>
      <c r="I8" s="16">
        <v>23.83</v>
      </c>
      <c r="J8" s="16">
        <v>25.4</v>
      </c>
      <c r="K8" s="12">
        <f t="shared" si="3"/>
        <v>-1.5700000000000003</v>
      </c>
      <c r="L8" s="17">
        <f t="shared" si="4"/>
        <v>-6.1811023622047261E-2</v>
      </c>
    </row>
    <row r="9" spans="1:12" x14ac:dyDescent="0.2">
      <c r="A9" s="19" t="s">
        <v>69</v>
      </c>
      <c r="B9" s="20">
        <f>SUM(B4:B8)</f>
        <v>865</v>
      </c>
      <c r="C9" s="21">
        <v>0.05</v>
      </c>
      <c r="D9" s="21">
        <v>0.38</v>
      </c>
      <c r="E9" s="22">
        <v>0</v>
      </c>
      <c r="F9" s="19">
        <f t="shared" si="0"/>
        <v>0</v>
      </c>
      <c r="G9" s="23">
        <f t="shared" si="1"/>
        <v>865</v>
      </c>
      <c r="H9" s="19" t="s">
        <v>13</v>
      </c>
      <c r="I9" s="24">
        <f t="shared" ref="I9:J9" si="5">SUM(I4:I8)/5</f>
        <v>19.657999999999998</v>
      </c>
      <c r="J9" s="24">
        <f t="shared" si="5"/>
        <v>17.324000000000002</v>
      </c>
      <c r="K9" s="25">
        <f t="shared" si="3"/>
        <v>2.3339999999999961</v>
      </c>
      <c r="L9" s="26">
        <f t="shared" si="4"/>
        <v>0.13472639113368712</v>
      </c>
    </row>
    <row r="10" spans="1:12" x14ac:dyDescent="0.2">
      <c r="A10" s="6" t="s">
        <v>21</v>
      </c>
      <c r="B10" s="13">
        <v>460</v>
      </c>
      <c r="C10" s="14">
        <v>0.15</v>
      </c>
      <c r="D10" s="14">
        <v>0.4</v>
      </c>
      <c r="E10" s="9">
        <v>0</v>
      </c>
      <c r="F10" s="6">
        <f t="shared" si="0"/>
        <v>0</v>
      </c>
      <c r="G10" s="10">
        <f t="shared" si="1"/>
        <v>460</v>
      </c>
      <c r="H10" s="6" t="s">
        <v>13</v>
      </c>
      <c r="I10" s="16">
        <v>26.68</v>
      </c>
      <c r="J10" s="16">
        <v>25.05</v>
      </c>
      <c r="K10" s="12">
        <f t="shared" si="3"/>
        <v>1.629999999999999</v>
      </c>
      <c r="L10" s="17">
        <f t="shared" si="4"/>
        <v>6.5069860279441075E-2</v>
      </c>
    </row>
    <row r="11" spans="1:12" x14ac:dyDescent="0.2">
      <c r="A11" s="6" t="s">
        <v>22</v>
      </c>
      <c r="B11" s="13">
        <v>67</v>
      </c>
      <c r="C11" s="14">
        <v>0.33</v>
      </c>
      <c r="D11" s="14">
        <v>0.44</v>
      </c>
      <c r="E11" s="9">
        <v>0</v>
      </c>
      <c r="F11" s="6">
        <f t="shared" si="0"/>
        <v>0</v>
      </c>
      <c r="G11" s="10">
        <f t="shared" si="1"/>
        <v>67</v>
      </c>
      <c r="H11" s="6" t="s">
        <v>23</v>
      </c>
      <c r="I11" s="16">
        <v>19.13</v>
      </c>
      <c r="J11" s="16">
        <v>14.49</v>
      </c>
      <c r="K11" s="12">
        <f t="shared" si="3"/>
        <v>4.6399999999999988</v>
      </c>
      <c r="L11" s="17">
        <f t="shared" si="4"/>
        <v>0.3202208419599723</v>
      </c>
    </row>
    <row r="12" spans="1:12" x14ac:dyDescent="0.2">
      <c r="A12" s="19" t="s">
        <v>68</v>
      </c>
      <c r="B12" s="20">
        <f>SUM(B2:B8,B10:B11)</f>
        <v>1447</v>
      </c>
      <c r="C12" s="27">
        <v>0.2</v>
      </c>
      <c r="D12" s="27">
        <v>0.43</v>
      </c>
      <c r="E12" s="19">
        <f>SUM(E2:E3, E9, E10:E11)</f>
        <v>0</v>
      </c>
      <c r="F12" s="19">
        <f t="shared" si="0"/>
        <v>0</v>
      </c>
      <c r="G12" s="23">
        <f t="shared" si="1"/>
        <v>1447</v>
      </c>
      <c r="H12" s="19" t="s">
        <v>23</v>
      </c>
      <c r="I12" s="25">
        <f t="shared" ref="I12:J12" si="6">SUM(I2:I8, I10:I11)/11</f>
        <v>15.868181818181819</v>
      </c>
      <c r="J12" s="25">
        <f t="shared" si="6"/>
        <v>14.414545454545458</v>
      </c>
      <c r="K12" s="25">
        <f t="shared" si="3"/>
        <v>1.4536363636363614</v>
      </c>
      <c r="L12" s="26">
        <f t="shared" si="4"/>
        <v>0.10084510595358206</v>
      </c>
    </row>
    <row r="13" spans="1:12" x14ac:dyDescent="0.2">
      <c r="A13" s="6" t="s">
        <v>24</v>
      </c>
      <c r="B13" s="28">
        <v>104.177394349</v>
      </c>
      <c r="C13" s="14">
        <v>0.19</v>
      </c>
      <c r="D13" s="8">
        <v>0.1</v>
      </c>
      <c r="E13" s="6">
        <v>0</v>
      </c>
      <c r="F13" s="6">
        <f t="shared" si="0"/>
        <v>0</v>
      </c>
      <c r="G13" s="10">
        <f t="shared" si="1"/>
        <v>104.177394349</v>
      </c>
      <c r="H13" s="6" t="s">
        <v>13</v>
      </c>
      <c r="I13" s="29">
        <v>59.529394373300001</v>
      </c>
      <c r="J13" s="29">
        <v>78.293272658199996</v>
      </c>
      <c r="K13" s="12">
        <f t="shared" si="3"/>
        <v>-18.763878284899995</v>
      </c>
      <c r="L13" s="17">
        <f t="shared" si="4"/>
        <v>-0.23966143766676193</v>
      </c>
    </row>
    <row r="14" spans="1:12" x14ac:dyDescent="0.2">
      <c r="A14" s="6" t="s">
        <v>25</v>
      </c>
      <c r="B14" s="28">
        <v>320.07264418300002</v>
      </c>
      <c r="C14" s="14">
        <v>0.22</v>
      </c>
      <c r="D14" s="14">
        <v>0.23</v>
      </c>
      <c r="E14" s="6">
        <v>0</v>
      </c>
      <c r="F14" s="6">
        <f t="shared" si="0"/>
        <v>0</v>
      </c>
      <c r="G14" s="10">
        <f t="shared" si="1"/>
        <v>320.07264418300002</v>
      </c>
      <c r="H14" s="6" t="s">
        <v>13</v>
      </c>
      <c r="I14" s="29">
        <v>34.135431787800002</v>
      </c>
      <c r="J14" s="29">
        <v>30.9838795977</v>
      </c>
      <c r="K14" s="12">
        <f t="shared" si="3"/>
        <v>3.1515521901000021</v>
      </c>
      <c r="L14" s="17">
        <f t="shared" si="4"/>
        <v>0.10171586744527462</v>
      </c>
    </row>
    <row r="15" spans="1:12" x14ac:dyDescent="0.2">
      <c r="A15" s="6" t="s">
        <v>26</v>
      </c>
      <c r="B15" s="28">
        <v>1054.42421601</v>
      </c>
      <c r="C15" s="14">
        <v>0.2</v>
      </c>
      <c r="D15" s="14">
        <v>0.5</v>
      </c>
      <c r="E15" s="9">
        <v>15</v>
      </c>
      <c r="F15" s="6">
        <f t="shared" si="0"/>
        <v>150</v>
      </c>
      <c r="G15" s="10">
        <f t="shared" si="1"/>
        <v>904.42421601000001</v>
      </c>
      <c r="H15" s="6" t="s">
        <v>13</v>
      </c>
      <c r="I15" s="29">
        <v>17.458559888700002</v>
      </c>
      <c r="J15" s="29">
        <v>17.113351205899999</v>
      </c>
      <c r="K15" s="12">
        <f t="shared" si="3"/>
        <v>0.34520868280000272</v>
      </c>
      <c r="L15" s="17">
        <f t="shared" si="4"/>
        <v>2.0171892614521261E-2</v>
      </c>
    </row>
    <row r="16" spans="1:12" x14ac:dyDescent="0.2">
      <c r="A16" s="19" t="s">
        <v>67</v>
      </c>
      <c r="B16" s="20">
        <f>SUM(B13:B15)</f>
        <v>1478.674254542</v>
      </c>
      <c r="C16" s="27">
        <v>0.21</v>
      </c>
      <c r="D16" s="27">
        <v>0.35</v>
      </c>
      <c r="E16" s="19">
        <f>SUM(E13:E15)</f>
        <v>15</v>
      </c>
      <c r="F16" s="19">
        <f t="shared" si="0"/>
        <v>150</v>
      </c>
      <c r="G16" s="23">
        <f t="shared" si="1"/>
        <v>1328.674254542</v>
      </c>
      <c r="H16" s="19" t="s">
        <v>13</v>
      </c>
      <c r="I16" s="25">
        <f t="shared" ref="I16:J16" si="7">SUM(I13:I15)/3</f>
        <v>37.041128683266663</v>
      </c>
      <c r="J16" s="25">
        <f t="shared" si="7"/>
        <v>42.130167820600001</v>
      </c>
      <c r="K16" s="25">
        <f t="shared" si="3"/>
        <v>-5.0890391373333372</v>
      </c>
      <c r="L16" s="26">
        <f t="shared" si="4"/>
        <v>-0.12079323203751866</v>
      </c>
    </row>
    <row r="17" spans="1:12" x14ac:dyDescent="0.2">
      <c r="A17" s="6" t="s">
        <v>27</v>
      </c>
      <c r="B17" s="28">
        <v>262.06358199300001</v>
      </c>
      <c r="C17" s="14">
        <v>0.06</v>
      </c>
      <c r="D17" s="14">
        <v>0.28999999999999998</v>
      </c>
      <c r="E17" s="6">
        <v>0</v>
      </c>
      <c r="F17" s="6">
        <f t="shared" si="0"/>
        <v>0</v>
      </c>
      <c r="G17" s="10">
        <f t="shared" si="1"/>
        <v>262.06358199300001</v>
      </c>
      <c r="H17" s="6" t="s">
        <v>13</v>
      </c>
      <c r="I17" s="29">
        <v>22.475780765100001</v>
      </c>
      <c r="J17" s="29">
        <v>25.112200052199999</v>
      </c>
      <c r="K17" s="12">
        <f t="shared" si="3"/>
        <v>-2.6364192870999972</v>
      </c>
      <c r="L17" s="17">
        <f t="shared" si="4"/>
        <v>-0.10498559591034434</v>
      </c>
    </row>
    <row r="18" spans="1:12" x14ac:dyDescent="0.2">
      <c r="A18" s="6" t="s">
        <v>28</v>
      </c>
      <c r="B18" s="28">
        <v>29.688449254799998</v>
      </c>
      <c r="C18" s="14">
        <v>0.08</v>
      </c>
      <c r="D18" s="6" t="s">
        <v>12</v>
      </c>
      <c r="E18" s="6">
        <v>0</v>
      </c>
      <c r="F18" s="6">
        <f t="shared" si="0"/>
        <v>0</v>
      </c>
      <c r="G18" s="10">
        <f t="shared" si="1"/>
        <v>29.688449254799998</v>
      </c>
      <c r="H18" s="6" t="s">
        <v>13</v>
      </c>
      <c r="I18" s="29">
        <v>28.663190674900001</v>
      </c>
      <c r="J18" s="29">
        <v>26.608718640199999</v>
      </c>
      <c r="K18" s="12">
        <f t="shared" si="3"/>
        <v>2.0544720347000016</v>
      </c>
      <c r="L18" s="17">
        <f t="shared" si="4"/>
        <v>7.7210483619310405E-2</v>
      </c>
    </row>
    <row r="19" spans="1:12" x14ac:dyDescent="0.2">
      <c r="A19" s="6" t="s">
        <v>29</v>
      </c>
      <c r="B19" s="28">
        <v>96.164997097899999</v>
      </c>
      <c r="C19" s="14">
        <v>0.13</v>
      </c>
      <c r="D19" s="14">
        <v>0.2</v>
      </c>
      <c r="E19" s="6">
        <v>0</v>
      </c>
      <c r="F19" s="6">
        <f t="shared" si="0"/>
        <v>0</v>
      </c>
      <c r="G19" s="10">
        <f t="shared" si="1"/>
        <v>96.164997097899999</v>
      </c>
      <c r="H19" s="6" t="s">
        <v>13</v>
      </c>
      <c r="I19" s="29">
        <v>29.853070111499999</v>
      </c>
      <c r="J19" s="29">
        <v>28.810422397100002</v>
      </c>
      <c r="K19" s="12">
        <f t="shared" si="3"/>
        <v>1.0426477143999975</v>
      </c>
      <c r="L19" s="17">
        <f t="shared" si="4"/>
        <v>3.6189948902135789E-2</v>
      </c>
    </row>
    <row r="20" spans="1:12" x14ac:dyDescent="0.2">
      <c r="A20" s="6" t="s">
        <v>30</v>
      </c>
      <c r="B20" s="7" t="s">
        <v>31</v>
      </c>
      <c r="C20" s="6" t="s">
        <v>12</v>
      </c>
      <c r="D20" s="6" t="s">
        <v>12</v>
      </c>
      <c r="E20" s="6">
        <v>0</v>
      </c>
      <c r="F20" s="6">
        <f t="shared" si="0"/>
        <v>0</v>
      </c>
      <c r="G20" s="10" t="s">
        <v>12</v>
      </c>
      <c r="H20" s="9" t="s">
        <v>12</v>
      </c>
      <c r="I20" s="29" t="s">
        <v>12</v>
      </c>
      <c r="J20" s="29">
        <v>30.4989668708</v>
      </c>
      <c r="K20" s="12" t="s">
        <v>12</v>
      </c>
      <c r="L20" s="6" t="s">
        <v>12</v>
      </c>
    </row>
    <row r="21" spans="1:12" x14ac:dyDescent="0.2">
      <c r="A21" s="6" t="s">
        <v>32</v>
      </c>
      <c r="B21" s="28">
        <v>144.229033646</v>
      </c>
      <c r="C21" s="14">
        <v>0.08</v>
      </c>
      <c r="D21" s="14">
        <v>0.21</v>
      </c>
      <c r="E21" s="6">
        <v>0</v>
      </c>
      <c r="F21" s="6">
        <f t="shared" si="0"/>
        <v>0</v>
      </c>
      <c r="G21" s="10">
        <f t="shared" ref="G21:G28" si="8">B21-F21</f>
        <v>144.229033646</v>
      </c>
      <c r="H21" s="6" t="s">
        <v>13</v>
      </c>
      <c r="I21" s="29">
        <v>27.541867910600001</v>
      </c>
      <c r="J21" s="29">
        <v>27.679498070699999</v>
      </c>
      <c r="K21" s="12">
        <f>I21-J21</f>
        <v>-0.13763016009999873</v>
      </c>
      <c r="L21" s="17">
        <f>K21/J21</f>
        <v>-4.972278028613766E-3</v>
      </c>
    </row>
    <row r="22" spans="1:12" x14ac:dyDescent="0.2">
      <c r="A22" s="6" t="s">
        <v>33</v>
      </c>
      <c r="B22" s="28">
        <v>27.899194876599999</v>
      </c>
      <c r="C22" s="14">
        <v>0.11</v>
      </c>
      <c r="D22" s="6" t="s">
        <v>12</v>
      </c>
      <c r="E22" s="6">
        <v>0</v>
      </c>
      <c r="F22" s="6">
        <f t="shared" si="0"/>
        <v>0</v>
      </c>
      <c r="G22" s="10">
        <f t="shared" si="8"/>
        <v>27.899194876599999</v>
      </c>
      <c r="H22" s="6" t="s">
        <v>13</v>
      </c>
      <c r="I22" s="29">
        <v>33.942082449499999</v>
      </c>
      <c r="J22" s="29">
        <v>29.245659158999999</v>
      </c>
      <c r="K22" s="12" t="s">
        <v>12</v>
      </c>
      <c r="L22" s="6" t="s">
        <v>12</v>
      </c>
    </row>
    <row r="23" spans="1:12" x14ac:dyDescent="0.2">
      <c r="A23" s="6" t="s">
        <v>34</v>
      </c>
      <c r="B23" s="28">
        <v>109.381718581</v>
      </c>
      <c r="C23" s="14">
        <v>0.02</v>
      </c>
      <c r="D23" s="14">
        <v>0.59</v>
      </c>
      <c r="E23" s="6">
        <v>0</v>
      </c>
      <c r="F23" s="6">
        <f t="shared" si="0"/>
        <v>0</v>
      </c>
      <c r="G23" s="10">
        <f t="shared" si="8"/>
        <v>109.381718581</v>
      </c>
      <c r="H23" s="6" t="s">
        <v>13</v>
      </c>
      <c r="I23" s="29">
        <v>15.348328093499999</v>
      </c>
      <c r="J23" s="29">
        <v>15.1406099496</v>
      </c>
      <c r="K23" s="12">
        <f t="shared" ref="K23:K28" si="9">I23-J23</f>
        <v>0.20771814389999932</v>
      </c>
      <c r="L23" s="17">
        <f t="shared" ref="L23:L28" si="10">K23/J23</f>
        <v>1.3719271851758325E-2</v>
      </c>
    </row>
    <row r="24" spans="1:12" x14ac:dyDescent="0.2">
      <c r="A24" s="6" t="s">
        <v>35</v>
      </c>
      <c r="B24" s="28">
        <v>52.842934382400003</v>
      </c>
      <c r="C24" s="14">
        <v>0.02</v>
      </c>
      <c r="D24" s="14">
        <v>0.37</v>
      </c>
      <c r="E24" s="6">
        <v>5</v>
      </c>
      <c r="F24" s="6">
        <f t="shared" si="0"/>
        <v>50</v>
      </c>
      <c r="G24" s="10">
        <f t="shared" si="8"/>
        <v>2.8429343824000028</v>
      </c>
      <c r="H24" s="6" t="s">
        <v>13</v>
      </c>
      <c r="I24" s="29">
        <v>19.3846694834</v>
      </c>
      <c r="J24" s="29">
        <v>15.0462372579</v>
      </c>
      <c r="K24" s="12">
        <f t="shared" si="9"/>
        <v>4.3384322255000001</v>
      </c>
      <c r="L24" s="17">
        <f t="shared" si="10"/>
        <v>0.2883400116013799</v>
      </c>
    </row>
    <row r="25" spans="1:12" x14ac:dyDescent="0.2">
      <c r="A25" s="6" t="s">
        <v>36</v>
      </c>
      <c r="B25" s="28">
        <v>128.05339502999999</v>
      </c>
      <c r="C25" s="14">
        <v>0.08</v>
      </c>
      <c r="D25" s="14">
        <v>0.27</v>
      </c>
      <c r="E25" s="6">
        <v>6</v>
      </c>
      <c r="F25" s="6">
        <f t="shared" si="0"/>
        <v>60</v>
      </c>
      <c r="G25" s="10">
        <f t="shared" si="8"/>
        <v>68.05339502999999</v>
      </c>
      <c r="H25" s="6" t="s">
        <v>13</v>
      </c>
      <c r="I25" s="29">
        <v>22.381853469500001</v>
      </c>
      <c r="J25" s="29">
        <v>19.600399773199999</v>
      </c>
      <c r="K25" s="12">
        <f t="shared" si="9"/>
        <v>2.7814536963000016</v>
      </c>
      <c r="L25" s="17">
        <f t="shared" si="10"/>
        <v>0.14190800843272269</v>
      </c>
    </row>
    <row r="26" spans="1:12" x14ac:dyDescent="0.2">
      <c r="A26" s="19" t="s">
        <v>66</v>
      </c>
      <c r="B26" s="20">
        <f>SUM(B17:B25)</f>
        <v>850.32330486169985</v>
      </c>
      <c r="C26" s="27">
        <v>7.0000000000000007E-2</v>
      </c>
      <c r="D26" s="27">
        <v>0.3</v>
      </c>
      <c r="E26" s="19">
        <f>SUM(E17:E25)</f>
        <v>11</v>
      </c>
      <c r="F26" s="19">
        <f t="shared" si="0"/>
        <v>110</v>
      </c>
      <c r="G26" s="23">
        <f t="shared" si="8"/>
        <v>740.32330486169985</v>
      </c>
      <c r="H26" s="22" t="s">
        <v>13</v>
      </c>
      <c r="I26" s="25">
        <f t="shared" ref="I26:J26" si="11">SUM(I17:I25)/9</f>
        <v>22.176760328666667</v>
      </c>
      <c r="J26" s="25">
        <f t="shared" si="11"/>
        <v>24.193634685633331</v>
      </c>
      <c r="K26" s="25">
        <f t="shared" si="9"/>
        <v>-2.0168743569666638</v>
      </c>
      <c r="L26" s="26">
        <f t="shared" si="10"/>
        <v>-8.3363842728613427E-2</v>
      </c>
    </row>
    <row r="27" spans="1:12" x14ac:dyDescent="0.2">
      <c r="A27" s="6" t="s">
        <v>37</v>
      </c>
      <c r="B27" s="28">
        <v>2315.8806824600001</v>
      </c>
      <c r="C27" s="14">
        <v>7.0000000000000007E-2</v>
      </c>
      <c r="D27" s="14">
        <v>0.24</v>
      </c>
      <c r="E27" s="6">
        <v>85</v>
      </c>
      <c r="F27" s="6">
        <f t="shared" si="0"/>
        <v>850</v>
      </c>
      <c r="G27" s="10">
        <f t="shared" si="8"/>
        <v>1465.8806824600001</v>
      </c>
      <c r="H27" s="9" t="s">
        <v>13</v>
      </c>
      <c r="I27" s="29">
        <v>34.514153971100001</v>
      </c>
      <c r="J27" s="29">
        <v>30.743731987499999</v>
      </c>
      <c r="K27" s="12">
        <f t="shared" si="9"/>
        <v>3.7704219836000021</v>
      </c>
      <c r="L27" s="17">
        <f t="shared" si="10"/>
        <v>0.1226403477994476</v>
      </c>
    </row>
    <row r="28" spans="1:12" x14ac:dyDescent="0.2">
      <c r="A28" s="6" t="s">
        <v>38</v>
      </c>
      <c r="B28" s="28">
        <v>41.642242277199998</v>
      </c>
      <c r="C28" s="14">
        <v>7.0000000000000007E-2</v>
      </c>
      <c r="D28" s="31">
        <v>0.19</v>
      </c>
      <c r="E28" s="6">
        <v>0</v>
      </c>
      <c r="F28" s="6">
        <f t="shared" si="0"/>
        <v>0</v>
      </c>
      <c r="G28" s="10">
        <f t="shared" si="8"/>
        <v>41.642242277199998</v>
      </c>
      <c r="H28" s="9" t="s">
        <v>13</v>
      </c>
      <c r="I28" s="29">
        <v>90.851310116899995</v>
      </c>
      <c r="J28" s="29">
        <v>95.223601646700004</v>
      </c>
      <c r="K28" s="12">
        <f t="shared" si="9"/>
        <v>-4.3722915298000089</v>
      </c>
      <c r="L28" s="17">
        <f t="shared" si="10"/>
        <v>-4.5916048691606398E-2</v>
      </c>
    </row>
    <row r="29" spans="1:12" x14ac:dyDescent="0.2">
      <c r="A29" s="6" t="s">
        <v>39</v>
      </c>
      <c r="B29" s="28" t="s">
        <v>31</v>
      </c>
      <c r="C29" s="9" t="s">
        <v>12</v>
      </c>
      <c r="D29" s="9" t="s">
        <v>12</v>
      </c>
      <c r="E29" s="6">
        <v>0</v>
      </c>
      <c r="F29" s="6">
        <f t="shared" si="0"/>
        <v>0</v>
      </c>
      <c r="G29" s="15" t="s">
        <v>12</v>
      </c>
      <c r="H29" s="9" t="s">
        <v>12</v>
      </c>
      <c r="I29" s="29" t="s">
        <v>40</v>
      </c>
      <c r="J29" s="29">
        <v>50.011245327099999</v>
      </c>
      <c r="K29" s="12" t="s">
        <v>12</v>
      </c>
      <c r="L29" s="6" t="s">
        <v>12</v>
      </c>
    </row>
    <row r="30" spans="1:12" x14ac:dyDescent="0.2">
      <c r="A30" s="6" t="s">
        <v>41</v>
      </c>
      <c r="B30" s="28">
        <v>143.58816948399999</v>
      </c>
      <c r="C30" s="14">
        <v>0.42</v>
      </c>
      <c r="D30" s="8">
        <v>0.19</v>
      </c>
      <c r="E30" s="6">
        <v>0</v>
      </c>
      <c r="F30" s="6">
        <f t="shared" si="0"/>
        <v>0</v>
      </c>
      <c r="G30" s="10">
        <f t="shared" ref="G30:G53" si="12">B30-F30</f>
        <v>143.58816948399999</v>
      </c>
      <c r="H30" s="9" t="s">
        <v>13</v>
      </c>
      <c r="I30" s="29">
        <v>50.9252830784</v>
      </c>
      <c r="J30" s="29">
        <v>45.621491204000002</v>
      </c>
      <c r="K30" s="12">
        <f t="shared" ref="K30:K39" si="13">I30-J30</f>
        <v>5.3037918743999981</v>
      </c>
      <c r="L30" s="17">
        <f t="shared" ref="L30:L39" si="14">K30/J30</f>
        <v>0.11625643385227558</v>
      </c>
    </row>
    <row r="31" spans="1:12" x14ac:dyDescent="0.2">
      <c r="A31" s="6" t="s">
        <v>42</v>
      </c>
      <c r="B31" s="28">
        <v>291.09772164999998</v>
      </c>
      <c r="C31" s="14">
        <v>7.0000000000000007E-2</v>
      </c>
      <c r="D31" s="14">
        <v>0.42</v>
      </c>
      <c r="E31" s="6">
        <v>23</v>
      </c>
      <c r="F31" s="6">
        <f t="shared" si="0"/>
        <v>230</v>
      </c>
      <c r="G31" s="10">
        <f t="shared" si="12"/>
        <v>61.097721649999983</v>
      </c>
      <c r="H31" s="9" t="s">
        <v>13</v>
      </c>
      <c r="I31" s="29">
        <v>23.953604478500001</v>
      </c>
      <c r="J31" s="29">
        <v>21.482708129599999</v>
      </c>
      <c r="K31" s="12">
        <f t="shared" si="13"/>
        <v>2.470896348900002</v>
      </c>
      <c r="L31" s="17">
        <f t="shared" si="14"/>
        <v>0.1150179173870296</v>
      </c>
    </row>
    <row r="32" spans="1:12" x14ac:dyDescent="0.2">
      <c r="A32" s="19" t="s">
        <v>65</v>
      </c>
      <c r="B32" s="20">
        <f>SUM(B27:B31)</f>
        <v>2792.2088158711999</v>
      </c>
      <c r="C32" s="27">
        <v>0.08</v>
      </c>
      <c r="D32" s="27">
        <v>0.25</v>
      </c>
      <c r="E32" s="19">
        <f>SUM(E27:E31)</f>
        <v>108</v>
      </c>
      <c r="F32" s="19">
        <f t="shared" si="0"/>
        <v>1080</v>
      </c>
      <c r="G32" s="23">
        <f t="shared" si="12"/>
        <v>1712.2088158711999</v>
      </c>
      <c r="H32" s="19" t="s">
        <v>13</v>
      </c>
      <c r="I32" s="25">
        <f t="shared" ref="I32:J32" si="15">SUM(I27:I31)/5</f>
        <v>40.048870328980001</v>
      </c>
      <c r="J32" s="25">
        <f t="shared" si="15"/>
        <v>48.616555658979998</v>
      </c>
      <c r="K32" s="25">
        <f t="shared" si="13"/>
        <v>-8.5676853299999962</v>
      </c>
      <c r="L32" s="26">
        <f t="shared" si="14"/>
        <v>-0.17622978867729502</v>
      </c>
    </row>
    <row r="33" spans="1:12" x14ac:dyDescent="0.2">
      <c r="A33" s="6" t="s">
        <v>43</v>
      </c>
      <c r="B33" s="28">
        <v>4218.4344870100003</v>
      </c>
      <c r="C33" s="8">
        <v>0.24</v>
      </c>
      <c r="D33" s="14">
        <v>0.81</v>
      </c>
      <c r="E33" s="9">
        <v>0</v>
      </c>
      <c r="F33" s="6">
        <f t="shared" si="0"/>
        <v>0</v>
      </c>
      <c r="G33" s="10">
        <f t="shared" si="12"/>
        <v>4218.4344870100003</v>
      </c>
      <c r="H33" s="6" t="s">
        <v>13</v>
      </c>
      <c r="I33" s="29">
        <v>12.8002492897</v>
      </c>
      <c r="J33" s="29">
        <v>10.7300704139</v>
      </c>
      <c r="K33" s="12">
        <f t="shared" si="13"/>
        <v>2.0701788757999999</v>
      </c>
      <c r="L33" s="17">
        <f t="shared" si="14"/>
        <v>0.19293245952218904</v>
      </c>
    </row>
    <row r="34" spans="1:12" x14ac:dyDescent="0.2">
      <c r="A34" s="6" t="s">
        <v>44</v>
      </c>
      <c r="B34" s="28">
        <v>2164.9682470500002</v>
      </c>
      <c r="C34" s="14">
        <v>0.03</v>
      </c>
      <c r="D34" s="14">
        <v>0.72</v>
      </c>
      <c r="E34" s="9">
        <v>0</v>
      </c>
      <c r="F34" s="6">
        <f t="shared" si="0"/>
        <v>0</v>
      </c>
      <c r="G34" s="10">
        <f t="shared" si="12"/>
        <v>2164.9682470500002</v>
      </c>
      <c r="H34" s="6" t="s">
        <v>13</v>
      </c>
      <c r="I34" s="29">
        <v>16.1628705826</v>
      </c>
      <c r="J34" s="29">
        <v>14.2847956793</v>
      </c>
      <c r="K34" s="12">
        <f t="shared" si="13"/>
        <v>1.8780749032999999</v>
      </c>
      <c r="L34" s="17">
        <f t="shared" si="14"/>
        <v>0.13147369731171621</v>
      </c>
    </row>
    <row r="35" spans="1:12" x14ac:dyDescent="0.2">
      <c r="A35" s="6" t="s">
        <v>45</v>
      </c>
      <c r="B35" s="28">
        <v>1362.06720002</v>
      </c>
      <c r="C35" s="14">
        <v>0.12</v>
      </c>
      <c r="D35" s="14">
        <v>0.56000000000000005</v>
      </c>
      <c r="E35" s="9">
        <v>0</v>
      </c>
      <c r="F35" s="6">
        <f t="shared" si="0"/>
        <v>0</v>
      </c>
      <c r="G35" s="10">
        <f t="shared" si="12"/>
        <v>1362.06720002</v>
      </c>
      <c r="H35" s="6" t="s">
        <v>13</v>
      </c>
      <c r="I35" s="29">
        <v>16.953024082199999</v>
      </c>
      <c r="J35" s="29">
        <v>15.4988821277</v>
      </c>
      <c r="K35" s="12">
        <f t="shared" si="13"/>
        <v>1.4541419544999989</v>
      </c>
      <c r="L35" s="17">
        <f t="shared" si="14"/>
        <v>9.3822376511988506E-2</v>
      </c>
    </row>
    <row r="36" spans="1:12" x14ac:dyDescent="0.2">
      <c r="A36" s="6" t="s">
        <v>46</v>
      </c>
      <c r="B36" s="28">
        <v>104.603314646</v>
      </c>
      <c r="C36" s="14">
        <v>0.04</v>
      </c>
      <c r="D36" s="14">
        <v>0.66</v>
      </c>
      <c r="E36" s="9">
        <v>6</v>
      </c>
      <c r="F36" s="6">
        <f t="shared" si="0"/>
        <v>60</v>
      </c>
      <c r="G36" s="10">
        <f t="shared" si="12"/>
        <v>44.603314646000001</v>
      </c>
      <c r="H36" s="6" t="s">
        <v>13</v>
      </c>
      <c r="I36" s="29">
        <v>14.8270297579</v>
      </c>
      <c r="J36" s="29">
        <v>13.4323077721</v>
      </c>
      <c r="K36" s="12">
        <f t="shared" si="13"/>
        <v>1.3947219858000004</v>
      </c>
      <c r="L36" s="17">
        <f t="shared" si="14"/>
        <v>0.10383338510877124</v>
      </c>
    </row>
    <row r="37" spans="1:12" x14ac:dyDescent="0.2">
      <c r="A37" s="19" t="s">
        <v>64</v>
      </c>
      <c r="B37" s="20">
        <f>SUM(B33:B36)</f>
        <v>7850.0732487260011</v>
      </c>
      <c r="C37" s="27">
        <v>0.15</v>
      </c>
      <c r="D37" s="27">
        <v>0.73</v>
      </c>
      <c r="E37" s="19">
        <f>SUM(E33:E36)</f>
        <v>6</v>
      </c>
      <c r="F37" s="19">
        <f t="shared" si="0"/>
        <v>60</v>
      </c>
      <c r="G37" s="23">
        <f t="shared" si="12"/>
        <v>7790.0732487260011</v>
      </c>
      <c r="H37" s="19" t="s">
        <v>13</v>
      </c>
      <c r="I37" s="25">
        <f t="shared" ref="I37:J37" si="16">SUM(I33:I36)/4</f>
        <v>15.1857934281</v>
      </c>
      <c r="J37" s="25">
        <f t="shared" si="16"/>
        <v>13.48651399825</v>
      </c>
      <c r="K37" s="25">
        <f t="shared" si="13"/>
        <v>1.6992794298499998</v>
      </c>
      <c r="L37" s="26">
        <f t="shared" si="14"/>
        <v>0.12599841812869486</v>
      </c>
    </row>
    <row r="38" spans="1:12" x14ac:dyDescent="0.2">
      <c r="A38" s="6" t="s">
        <v>47</v>
      </c>
      <c r="B38" s="28">
        <v>149.12540653100001</v>
      </c>
      <c r="C38" s="14">
        <v>0.08</v>
      </c>
      <c r="D38" s="8">
        <v>0.19</v>
      </c>
      <c r="E38" s="6">
        <v>0</v>
      </c>
      <c r="F38" s="6">
        <f t="shared" si="0"/>
        <v>0</v>
      </c>
      <c r="G38" s="10">
        <f t="shared" si="12"/>
        <v>149.12540653100001</v>
      </c>
      <c r="H38" s="6" t="s">
        <v>13</v>
      </c>
      <c r="I38" s="29">
        <v>61.749460876999997</v>
      </c>
      <c r="J38" s="29">
        <v>59.422981344999997</v>
      </c>
      <c r="K38" s="12">
        <f t="shared" si="13"/>
        <v>2.3264795320000005</v>
      </c>
      <c r="L38" s="17">
        <f t="shared" si="14"/>
        <v>3.9151174837439497E-2</v>
      </c>
    </row>
    <row r="39" spans="1:12" x14ac:dyDescent="0.2">
      <c r="A39" s="6" t="s">
        <v>48</v>
      </c>
      <c r="B39" s="28">
        <v>454.497009177</v>
      </c>
      <c r="C39" s="14">
        <v>7.0000000000000007E-2</v>
      </c>
      <c r="D39" s="14">
        <v>0.47</v>
      </c>
      <c r="E39" s="6">
        <v>0</v>
      </c>
      <c r="F39" s="6">
        <f t="shared" si="0"/>
        <v>0</v>
      </c>
      <c r="G39" s="10">
        <f t="shared" si="12"/>
        <v>454.497009177</v>
      </c>
      <c r="H39" s="6" t="s">
        <v>13</v>
      </c>
      <c r="I39" s="29">
        <v>16.213385390100001</v>
      </c>
      <c r="J39" s="29">
        <v>15.0932904106</v>
      </c>
      <c r="K39" s="12">
        <f t="shared" si="13"/>
        <v>1.120094979500001</v>
      </c>
      <c r="L39" s="17">
        <f t="shared" si="14"/>
        <v>7.4211450851920241E-2</v>
      </c>
    </row>
    <row r="40" spans="1:12" x14ac:dyDescent="0.2">
      <c r="A40" s="6" t="s">
        <v>49</v>
      </c>
      <c r="B40" s="28">
        <v>46.5440234012</v>
      </c>
      <c r="C40" s="8">
        <v>0</v>
      </c>
      <c r="D40" s="14">
        <v>1</v>
      </c>
      <c r="E40" s="6">
        <v>0</v>
      </c>
      <c r="F40" s="6">
        <f t="shared" si="0"/>
        <v>0</v>
      </c>
      <c r="G40" s="10">
        <f t="shared" si="12"/>
        <v>46.5440234012</v>
      </c>
      <c r="H40" s="6" t="s">
        <v>13</v>
      </c>
      <c r="I40" s="29">
        <v>13.150331212199999</v>
      </c>
      <c r="J40" s="29" t="s">
        <v>40</v>
      </c>
      <c r="K40" s="18" t="s">
        <v>12</v>
      </c>
      <c r="L40" s="9" t="s">
        <v>12</v>
      </c>
    </row>
    <row r="41" spans="1:12" x14ac:dyDescent="0.2">
      <c r="A41" s="19" t="s">
        <v>63</v>
      </c>
      <c r="B41" s="20">
        <f>SUM(B38:B40)</f>
        <v>650.16643910920004</v>
      </c>
      <c r="C41" s="21">
        <v>0.02</v>
      </c>
      <c r="D41" s="21">
        <v>0.37</v>
      </c>
      <c r="E41" s="19">
        <f>SUM(E38:E40)</f>
        <v>0</v>
      </c>
      <c r="F41" s="19">
        <f t="shared" si="0"/>
        <v>0</v>
      </c>
      <c r="G41" s="23">
        <f t="shared" si="12"/>
        <v>650.16643910920004</v>
      </c>
      <c r="H41" s="19" t="s">
        <v>13</v>
      </c>
      <c r="I41" s="25">
        <f t="shared" ref="I41:J41" si="17">SUM(I38:I40)/3</f>
        <v>30.371059159766663</v>
      </c>
      <c r="J41" s="25">
        <f t="shared" si="17"/>
        <v>24.838757251866667</v>
      </c>
      <c r="K41" s="25">
        <f t="shared" ref="K41:K47" si="18">I41-J41</f>
        <v>5.5323019078999955</v>
      </c>
      <c r="L41" s="26">
        <f t="shared" ref="L41:L47" si="19">K41/J41</f>
        <v>0.22272861125063878</v>
      </c>
    </row>
    <row r="42" spans="1:12" x14ac:dyDescent="0.2">
      <c r="A42" s="6" t="s">
        <v>50</v>
      </c>
      <c r="B42" s="13">
        <v>17</v>
      </c>
      <c r="C42" s="14">
        <v>7.0000000000000007E-2</v>
      </c>
      <c r="D42" s="6" t="s">
        <v>12</v>
      </c>
      <c r="E42" s="6">
        <v>0</v>
      </c>
      <c r="F42" s="6">
        <f t="shared" si="0"/>
        <v>0</v>
      </c>
      <c r="G42" s="10">
        <f t="shared" si="12"/>
        <v>17</v>
      </c>
      <c r="H42" s="6" t="s">
        <v>13</v>
      </c>
      <c r="I42" s="16">
        <v>48.08</v>
      </c>
      <c r="J42" s="16">
        <v>38.909999999999997</v>
      </c>
      <c r="K42" s="12">
        <f t="shared" si="18"/>
        <v>9.1700000000000017</v>
      </c>
      <c r="L42" s="17">
        <f t="shared" si="19"/>
        <v>0.23567206373682864</v>
      </c>
    </row>
    <row r="43" spans="1:12" x14ac:dyDescent="0.2">
      <c r="A43" s="6" t="s">
        <v>51</v>
      </c>
      <c r="B43" s="13">
        <v>11</v>
      </c>
      <c r="C43" s="14">
        <v>0.14000000000000001</v>
      </c>
      <c r="D43" s="6" t="s">
        <v>12</v>
      </c>
      <c r="E43" s="6">
        <v>0</v>
      </c>
      <c r="F43" s="6">
        <f t="shared" si="0"/>
        <v>0</v>
      </c>
      <c r="G43" s="10">
        <f t="shared" si="12"/>
        <v>11</v>
      </c>
      <c r="H43" s="6" t="s">
        <v>23</v>
      </c>
      <c r="I43" s="16">
        <v>113.5</v>
      </c>
      <c r="J43" s="16">
        <v>87.86</v>
      </c>
      <c r="K43" s="12">
        <f t="shared" si="18"/>
        <v>25.64</v>
      </c>
      <c r="L43" s="17">
        <f t="shared" si="19"/>
        <v>0.29182790803551106</v>
      </c>
    </row>
    <row r="44" spans="1:12" x14ac:dyDescent="0.2">
      <c r="A44" s="6" t="s">
        <v>52</v>
      </c>
      <c r="B44" s="13">
        <v>25</v>
      </c>
      <c r="C44" s="14">
        <v>0.06</v>
      </c>
      <c r="D44" s="6" t="s">
        <v>12</v>
      </c>
      <c r="E44" s="6">
        <v>0</v>
      </c>
      <c r="F44" s="6">
        <f t="shared" si="0"/>
        <v>0</v>
      </c>
      <c r="G44" s="10">
        <f t="shared" si="12"/>
        <v>25</v>
      </c>
      <c r="H44" s="6" t="s">
        <v>13</v>
      </c>
      <c r="I44" s="16">
        <v>100.51</v>
      </c>
      <c r="J44" s="16">
        <v>99.59</v>
      </c>
      <c r="K44" s="12">
        <f t="shared" si="18"/>
        <v>0.92000000000000171</v>
      </c>
      <c r="L44" s="17">
        <f t="shared" si="19"/>
        <v>9.23787528868362E-3</v>
      </c>
    </row>
    <row r="45" spans="1:12" x14ac:dyDescent="0.2">
      <c r="A45" s="19" t="s">
        <v>62</v>
      </c>
      <c r="B45" s="22">
        <v>461</v>
      </c>
      <c r="C45" s="27">
        <v>0.08</v>
      </c>
      <c r="D45" s="27">
        <v>0.14000000000000001</v>
      </c>
      <c r="E45" s="19">
        <f>SUM(E42:E44)</f>
        <v>0</v>
      </c>
      <c r="F45" s="19">
        <f t="shared" si="0"/>
        <v>0</v>
      </c>
      <c r="G45" s="23">
        <f t="shared" si="12"/>
        <v>461</v>
      </c>
      <c r="H45" s="19" t="s">
        <v>23</v>
      </c>
      <c r="I45" s="25">
        <f t="shared" ref="I45:J45" si="20">SUM(I42:I44)/3</f>
        <v>87.36333333333333</v>
      </c>
      <c r="J45" s="25">
        <f t="shared" si="20"/>
        <v>75.453333333333333</v>
      </c>
      <c r="K45" s="25">
        <f t="shared" si="18"/>
        <v>11.909999999999997</v>
      </c>
      <c r="L45" s="26">
        <f t="shared" si="19"/>
        <v>0.15784590917123162</v>
      </c>
    </row>
    <row r="46" spans="1:12" x14ac:dyDescent="0.2">
      <c r="A46" s="6" t="s">
        <v>53</v>
      </c>
      <c r="B46" s="28">
        <v>120.243974181</v>
      </c>
      <c r="C46" s="14">
        <v>0.32</v>
      </c>
      <c r="D46" s="14">
        <v>0.26</v>
      </c>
      <c r="E46" s="6">
        <v>0</v>
      </c>
      <c r="F46" s="6">
        <f t="shared" si="0"/>
        <v>0</v>
      </c>
      <c r="G46" s="10">
        <f t="shared" si="12"/>
        <v>120.243974181</v>
      </c>
      <c r="H46" s="6" t="s">
        <v>13</v>
      </c>
      <c r="I46" s="29">
        <v>36.014978730899998</v>
      </c>
      <c r="J46" s="29">
        <v>34.6328289263</v>
      </c>
      <c r="K46" s="12">
        <f t="shared" si="18"/>
        <v>1.3821498045999974</v>
      </c>
      <c r="L46" s="17">
        <f t="shared" si="19"/>
        <v>3.9908660292847162E-2</v>
      </c>
    </row>
    <row r="47" spans="1:12" x14ac:dyDescent="0.2">
      <c r="A47" s="6" t="s">
        <v>54</v>
      </c>
      <c r="B47" s="28">
        <v>224.11925224399999</v>
      </c>
      <c r="C47" s="14">
        <v>0.37</v>
      </c>
      <c r="D47" s="14">
        <v>0.2</v>
      </c>
      <c r="E47" s="6">
        <v>0</v>
      </c>
      <c r="F47" s="6">
        <f t="shared" si="0"/>
        <v>0</v>
      </c>
      <c r="G47" s="10">
        <f t="shared" si="12"/>
        <v>224.11925224399999</v>
      </c>
      <c r="H47" s="6" t="s">
        <v>13</v>
      </c>
      <c r="I47" s="29">
        <v>38.072451372400003</v>
      </c>
      <c r="J47" s="29">
        <v>42.293305240099997</v>
      </c>
      <c r="K47" s="12">
        <f t="shared" si="18"/>
        <v>-4.2208538676999936</v>
      </c>
      <c r="L47" s="17">
        <f t="shared" si="19"/>
        <v>-9.9799574512753633E-2</v>
      </c>
    </row>
    <row r="48" spans="1:12" x14ac:dyDescent="0.2">
      <c r="A48" s="6" t="s">
        <v>55</v>
      </c>
      <c r="B48" s="28">
        <v>32.555883660200003</v>
      </c>
      <c r="C48" s="14">
        <v>0.05</v>
      </c>
      <c r="D48" s="31">
        <v>0.17</v>
      </c>
      <c r="E48" s="6">
        <v>0</v>
      </c>
      <c r="F48" s="6">
        <f t="shared" si="0"/>
        <v>0</v>
      </c>
      <c r="G48" s="10">
        <f t="shared" si="12"/>
        <v>32.555883660200003</v>
      </c>
      <c r="H48" s="6" t="s">
        <v>13</v>
      </c>
      <c r="I48" s="29">
        <v>27.384173470299999</v>
      </c>
      <c r="J48" s="30" t="s">
        <v>12</v>
      </c>
      <c r="K48" s="18" t="s">
        <v>12</v>
      </c>
      <c r="L48" s="9" t="s">
        <v>12</v>
      </c>
    </row>
    <row r="49" spans="1:12" x14ac:dyDescent="0.2">
      <c r="A49" s="6" t="s">
        <v>56</v>
      </c>
      <c r="B49" s="28">
        <v>98.980856764500004</v>
      </c>
      <c r="C49" s="14">
        <v>0.17</v>
      </c>
      <c r="D49" s="14">
        <v>0.2</v>
      </c>
      <c r="E49" s="6">
        <v>0</v>
      </c>
      <c r="F49" s="6">
        <f t="shared" si="0"/>
        <v>0</v>
      </c>
      <c r="G49" s="10">
        <f t="shared" si="12"/>
        <v>98.980856764500004</v>
      </c>
      <c r="H49" s="6" t="s">
        <v>13</v>
      </c>
      <c r="I49" s="29">
        <v>29.217928869200001</v>
      </c>
      <c r="J49" s="29">
        <v>26.734536331400001</v>
      </c>
      <c r="K49" s="12">
        <f t="shared" ref="K49:K53" si="21">I49-J49</f>
        <v>2.4833925378000004</v>
      </c>
      <c r="L49" s="17">
        <f t="shared" ref="L49:L53" si="22">K49/J49</f>
        <v>9.2890802631322586E-2</v>
      </c>
    </row>
    <row r="50" spans="1:12" x14ac:dyDescent="0.2">
      <c r="A50" s="6" t="s">
        <v>57</v>
      </c>
      <c r="B50" s="28">
        <v>129.92989362599999</v>
      </c>
      <c r="C50" s="14">
        <v>0.52</v>
      </c>
      <c r="D50" s="14">
        <v>0.75</v>
      </c>
      <c r="E50" s="6">
        <v>0</v>
      </c>
      <c r="F50" s="6">
        <f t="shared" si="0"/>
        <v>0</v>
      </c>
      <c r="G50" s="10">
        <f t="shared" si="12"/>
        <v>129.92989362599999</v>
      </c>
      <c r="H50" s="6" t="s">
        <v>13</v>
      </c>
      <c r="I50" s="29">
        <v>28.1373929879</v>
      </c>
      <c r="J50" s="29">
        <v>24.160966221900001</v>
      </c>
      <c r="K50" s="12">
        <f t="shared" si="21"/>
        <v>3.9764267659999994</v>
      </c>
      <c r="L50" s="17">
        <f t="shared" si="22"/>
        <v>0.16458061856796455</v>
      </c>
    </row>
    <row r="51" spans="1:12" x14ac:dyDescent="0.2">
      <c r="A51" s="6" t="s">
        <v>58</v>
      </c>
      <c r="B51" s="28">
        <v>235.29404365900001</v>
      </c>
      <c r="C51" s="14">
        <v>0.52</v>
      </c>
      <c r="D51" s="14">
        <v>0.64</v>
      </c>
      <c r="E51" s="9">
        <v>0</v>
      </c>
      <c r="F51" s="6">
        <f t="shared" si="0"/>
        <v>0</v>
      </c>
      <c r="G51" s="10">
        <f t="shared" si="12"/>
        <v>235.29404365900001</v>
      </c>
      <c r="H51" s="6" t="s">
        <v>13</v>
      </c>
      <c r="I51" s="29">
        <v>27.6484689688</v>
      </c>
      <c r="J51" s="29">
        <v>24.309394503499998</v>
      </c>
      <c r="K51" s="12">
        <f t="shared" si="21"/>
        <v>3.3390744653000013</v>
      </c>
      <c r="L51" s="17">
        <f t="shared" si="22"/>
        <v>0.13735736876618834</v>
      </c>
    </row>
    <row r="52" spans="1:12" x14ac:dyDescent="0.2">
      <c r="A52" s="19" t="s">
        <v>61</v>
      </c>
      <c r="B52" s="20">
        <f>SUM(B46:B51)</f>
        <v>841.12390413470007</v>
      </c>
      <c r="C52" s="27">
        <v>0.33</v>
      </c>
      <c r="D52" s="27">
        <v>0.31</v>
      </c>
      <c r="E52" s="19">
        <f>SUM(E46:E51)</f>
        <v>0</v>
      </c>
      <c r="F52" s="19">
        <f t="shared" si="0"/>
        <v>0</v>
      </c>
      <c r="G52" s="23">
        <f t="shared" si="12"/>
        <v>841.12390413470007</v>
      </c>
      <c r="H52" s="19" t="s">
        <v>13</v>
      </c>
      <c r="I52" s="25">
        <f t="shared" ref="I52:J52" si="23">SUM(I46:I51)/6</f>
        <v>31.079232399916663</v>
      </c>
      <c r="J52" s="25">
        <f t="shared" si="23"/>
        <v>25.355171870533329</v>
      </c>
      <c r="K52" s="25">
        <f t="shared" si="21"/>
        <v>5.7240605293833333</v>
      </c>
      <c r="L52" s="26">
        <f t="shared" si="22"/>
        <v>0.22575514607477717</v>
      </c>
    </row>
    <row r="53" spans="1:12" x14ac:dyDescent="0.2">
      <c r="A53" s="6" t="s">
        <v>59</v>
      </c>
      <c r="B53" s="13">
        <v>164</v>
      </c>
      <c r="C53" s="14">
        <v>0.24</v>
      </c>
      <c r="D53" s="14">
        <v>0.22</v>
      </c>
      <c r="E53" s="6">
        <v>0</v>
      </c>
      <c r="F53" s="6">
        <f t="shared" si="0"/>
        <v>0</v>
      </c>
      <c r="G53" s="10">
        <f t="shared" si="12"/>
        <v>164</v>
      </c>
      <c r="H53" s="6" t="s">
        <v>13</v>
      </c>
      <c r="I53" s="29">
        <v>51.704430498500002</v>
      </c>
      <c r="J53" s="29">
        <v>50.848166735699998</v>
      </c>
      <c r="K53" s="12">
        <f t="shared" si="21"/>
        <v>0.85626376280000471</v>
      </c>
      <c r="L53" s="17">
        <f t="shared" si="22"/>
        <v>1.6839619159737185E-2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2023-06-12T15:04:49Z</dcterms:modified>
</cp:coreProperties>
</file>