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G51" i="1" s="1"/>
  <c r="K50" i="1"/>
  <c r="L50" i="1" s="1"/>
  <c r="F50" i="1"/>
  <c r="K49" i="1"/>
  <c r="L49" i="1" s="1"/>
  <c r="F49" i="1"/>
  <c r="F48" i="1"/>
  <c r="K47" i="1"/>
  <c r="L47" i="1" s="1"/>
  <c r="F47" i="1"/>
  <c r="G47" i="1" s="1"/>
  <c r="K46" i="1"/>
  <c r="L46" i="1" s="1"/>
  <c r="F46" i="1"/>
  <c r="J45" i="1"/>
  <c r="I45" i="1"/>
  <c r="E45" i="1"/>
  <c r="F45" i="1" s="1"/>
  <c r="G45" i="1" s="1"/>
  <c r="K44" i="1"/>
  <c r="L44" i="1" s="1"/>
  <c r="F44" i="1"/>
  <c r="F43" i="1"/>
  <c r="G43" i="1" s="1"/>
  <c r="K42" i="1"/>
  <c r="L42" i="1" s="1"/>
  <c r="F42" i="1"/>
  <c r="G42" i="1" s="1"/>
  <c r="J41" i="1"/>
  <c r="I41" i="1"/>
  <c r="E41" i="1"/>
  <c r="F41" i="1" s="1"/>
  <c r="B41" i="1"/>
  <c r="K40" i="1"/>
  <c r="L40" i="1" s="1"/>
  <c r="F40" i="1"/>
  <c r="K39" i="1"/>
  <c r="L39" i="1" s="1"/>
  <c r="F39" i="1"/>
  <c r="G39" i="1" s="1"/>
  <c r="K38" i="1"/>
  <c r="L38" i="1" s="1"/>
  <c r="F38" i="1"/>
  <c r="J37" i="1"/>
  <c r="I37" i="1"/>
  <c r="E37" i="1"/>
  <c r="F37" i="1" s="1"/>
  <c r="B37" i="1"/>
  <c r="K36" i="1"/>
  <c r="L36" i="1" s="1"/>
  <c r="F36" i="1"/>
  <c r="K35" i="1"/>
  <c r="L35" i="1" s="1"/>
  <c r="F35" i="1"/>
  <c r="G35" i="1" s="1"/>
  <c r="K34" i="1"/>
  <c r="L34" i="1" s="1"/>
  <c r="F34" i="1"/>
  <c r="K33" i="1"/>
  <c r="L33" i="1" s="1"/>
  <c r="F33" i="1"/>
  <c r="G33" i="1" s="1"/>
  <c r="J32" i="1"/>
  <c r="I32" i="1"/>
  <c r="E32" i="1"/>
  <c r="F32" i="1" s="1"/>
  <c r="B32" i="1"/>
  <c r="K31" i="1"/>
  <c r="L31" i="1" s="1"/>
  <c r="F31" i="1"/>
  <c r="K30" i="1"/>
  <c r="L30" i="1" s="1"/>
  <c r="F30" i="1"/>
  <c r="F29" i="1"/>
  <c r="G29" i="1" s="1"/>
  <c r="K28" i="1"/>
  <c r="L28" i="1" s="1"/>
  <c r="F28" i="1"/>
  <c r="G28" i="1" s="1"/>
  <c r="K27" i="1"/>
  <c r="L27" i="1" s="1"/>
  <c r="F27" i="1"/>
  <c r="G27" i="1" s="1"/>
  <c r="J26" i="1"/>
  <c r="I26" i="1"/>
  <c r="E26" i="1"/>
  <c r="F26" i="1" s="1"/>
  <c r="B26" i="1"/>
  <c r="K25" i="1"/>
  <c r="L25" i="1" s="1"/>
  <c r="F25" i="1"/>
  <c r="G25" i="1" s="1"/>
  <c r="K24" i="1"/>
  <c r="L24" i="1" s="1"/>
  <c r="F24" i="1"/>
  <c r="K23" i="1"/>
  <c r="L23" i="1" s="1"/>
  <c r="F23" i="1"/>
  <c r="F22" i="1"/>
  <c r="K21" i="1"/>
  <c r="L21" i="1" s="1"/>
  <c r="F21" i="1"/>
  <c r="F20" i="1"/>
  <c r="K19" i="1"/>
  <c r="L19" i="1" s="1"/>
  <c r="F19" i="1"/>
  <c r="K18" i="1"/>
  <c r="L18" i="1" s="1"/>
  <c r="F18" i="1"/>
  <c r="K17" i="1"/>
  <c r="L17" i="1" s="1"/>
  <c r="F17" i="1"/>
  <c r="G17" i="1" s="1"/>
  <c r="J16" i="1"/>
  <c r="I16" i="1"/>
  <c r="E16" i="1"/>
  <c r="F16" i="1" s="1"/>
  <c r="B16" i="1"/>
  <c r="K15" i="1"/>
  <c r="L15" i="1" s="1"/>
  <c r="F15" i="1"/>
  <c r="G15" i="1" s="1"/>
  <c r="K14" i="1"/>
  <c r="F14" i="1"/>
  <c r="K13" i="1"/>
  <c r="L13" i="1" s="1"/>
  <c r="F13" i="1"/>
  <c r="J12" i="1"/>
  <c r="I12" i="1"/>
  <c r="K12" i="1" s="1"/>
  <c r="L12" i="1" s="1"/>
  <c r="E12" i="1"/>
  <c r="F12" i="1" s="1"/>
  <c r="B12" i="1"/>
  <c r="K11" i="1"/>
  <c r="L11" i="1" s="1"/>
  <c r="F11" i="1"/>
  <c r="G11" i="1" s="1"/>
  <c r="K10" i="1"/>
  <c r="L10" i="1" s="1"/>
  <c r="F10" i="1"/>
  <c r="G10" i="1" s="1"/>
  <c r="J9" i="1"/>
  <c r="I9" i="1"/>
  <c r="F9" i="1"/>
  <c r="B9" i="1"/>
  <c r="K8" i="1"/>
  <c r="L8" i="1" s="1"/>
  <c r="F8" i="1"/>
  <c r="K7" i="1"/>
  <c r="L7" i="1" s="1"/>
  <c r="F7" i="1"/>
  <c r="G7" i="1" s="1"/>
  <c r="K6" i="1"/>
  <c r="L6" i="1" s="1"/>
  <c r="F6" i="1"/>
  <c r="K5" i="1"/>
  <c r="L5" i="1" s="1"/>
  <c r="F5" i="1"/>
  <c r="K4" i="1"/>
  <c r="L4" i="1" s="1"/>
  <c r="F4" i="1"/>
  <c r="K3" i="1"/>
  <c r="L3" i="1" s="1"/>
  <c r="F3" i="1"/>
  <c r="G3" i="1" s="1"/>
  <c r="K2" i="1"/>
  <c r="F2" i="1"/>
  <c r="G16" i="1" l="1"/>
  <c r="G9" i="1"/>
  <c r="K45" i="1"/>
  <c r="L45" i="1" s="1"/>
  <c r="K9" i="1"/>
  <c r="L9" i="1" s="1"/>
  <c r="K32" i="1"/>
  <c r="L32" i="1" s="1"/>
  <c r="K37" i="1"/>
  <c r="L37" i="1" s="1"/>
  <c r="G6" i="1"/>
  <c r="G50" i="1"/>
  <c r="G21" i="1"/>
  <c r="K26" i="1"/>
  <c r="L26" i="1" s="1"/>
  <c r="G12" i="1"/>
  <c r="G37" i="1"/>
  <c r="K41" i="1"/>
  <c r="L41" i="1" s="1"/>
  <c r="G24" i="1"/>
  <c r="G5" i="1"/>
  <c r="G32" i="1"/>
  <c r="G36" i="1"/>
  <c r="G49" i="1"/>
  <c r="K52" i="1"/>
  <c r="L52" i="1" s="1"/>
  <c r="G30" i="1"/>
  <c r="G13" i="1"/>
  <c r="G41" i="1"/>
  <c r="G8" i="1"/>
  <c r="K16" i="1"/>
  <c r="L16" i="1" s="1"/>
  <c r="G52" i="1"/>
  <c r="G26" i="1"/>
  <c r="G14" i="1"/>
  <c r="G18" i="1"/>
  <c r="G31" i="1"/>
  <c r="G2" i="1"/>
  <c r="G19" i="1"/>
  <c r="G23" i="1"/>
  <c r="G44" i="1"/>
  <c r="G40" i="1"/>
  <c r="G46" i="1"/>
  <c r="G53" i="1"/>
  <c r="G4" i="1"/>
  <c r="G34" i="1"/>
  <c r="G38" i="1"/>
</calcChain>
</file>

<file path=xl/sharedStrings.xml><?xml version="1.0" encoding="utf-8"?>
<sst xmlns="http://schemas.openxmlformats.org/spreadsheetml/2006/main" count="152" uniqueCount="69">
  <si>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</si>
  <si>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</si>
  <si>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</si>
  <si>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</si>
  <si>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</si>
  <si>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</si>
  <si>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</si>
  <si>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</si>
  <si>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</si>
  <si>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</si>
  <si>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</si>
  <si>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</si>
  <si>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</si>
  <si>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Shortage</t>
  </si>
  <si>
    <t>Clinical and Counseling Psychologists</t>
  </si>
  <si>
    <t xml:space="preserve">Shortage </t>
  </si>
  <si>
    <t>Marriage and Family Therapists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</si>
  <si>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</si>
  <si>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</si>
  <si>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</si>
  <si>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</si>
  <si>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</si>
  <si>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</si>
  <si>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Surplus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</si>
  <si>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</si>
  <si>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</si>
  <si>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</si>
  <si>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</si>
  <si>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</si>
  <si>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</si>
  <si>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</si>
  <si>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</si>
  <si>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</si>
  <si>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&lt;10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</si>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</sst>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9" fontId="2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D29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12.5703125" defaultRowHeight="15.75" customHeight="1" x14ac:dyDescent="0.2"/>
  <cols>
    <col min="1" max="1" width="53.7109375" customWidth="1"/>
    <col min="2" max="2" width="21.5703125" customWidth="1"/>
    <col min="3" max="3" width="18.7109375" customWidth="1"/>
    <col min="4" max="4" width="17.85546875" customWidth="1"/>
    <col min="5" max="5" width="28.5703125" customWidth="1"/>
    <col min="7" max="7" width="21" customWidth="1"/>
    <col min="8" max="8" width="16.85546875" customWidth="1"/>
    <col min="11" max="11" width="17.85546875" customWidth="1"/>
    <col min="12" max="12" width="16.85546875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2">
      <c r="A2" s="6" t="s">
        <v>11</v>
      </c>
      <c r="B2" s="7">
        <v>0</v>
      </c>
      <c r="C2" s="8">
        <v>0</v>
      </c>
      <c r="D2" s="8">
        <v>0</v>
      </c>
      <c r="E2" s="6">
        <v>0</v>
      </c>
      <c r="F2" s="6">
        <f t="shared" ref="F2:F53" si="0">E2*10</f>
        <v>0</v>
      </c>
      <c r="G2" s="9">
        <f t="shared" ref="G2:G19" si="1">B2-F2</f>
        <v>0</v>
      </c>
      <c r="H2" s="6" t="s">
        <v>12</v>
      </c>
      <c r="I2" s="10">
        <v>0</v>
      </c>
      <c r="J2" s="10">
        <v>0</v>
      </c>
      <c r="K2" s="11">
        <f t="shared" ref="K2:K19" si="2">I2-J2</f>
        <v>0</v>
      </c>
      <c r="L2" s="6" t="s">
        <v>12</v>
      </c>
    </row>
    <row r="3" spans="1:12" x14ac:dyDescent="0.2">
      <c r="A3" s="6" t="s">
        <v>14</v>
      </c>
      <c r="B3" s="12">
        <v>23</v>
      </c>
      <c r="C3" s="13">
        <v>0.15</v>
      </c>
      <c r="D3" s="14" t="s">
        <v>12</v>
      </c>
      <c r="E3" s="6">
        <v>0</v>
      </c>
      <c r="F3" s="6">
        <f t="shared" si="0"/>
        <v>0</v>
      </c>
      <c r="G3" s="9">
        <f t="shared" si="1"/>
        <v>23</v>
      </c>
      <c r="H3" s="6" t="s">
        <v>15</v>
      </c>
      <c r="I3" s="16">
        <v>35.869999999999997</v>
      </c>
      <c r="J3" s="16">
        <v>30.9</v>
      </c>
      <c r="K3" s="11">
        <f t="shared" si="2"/>
        <v>4.9699999999999989</v>
      </c>
      <c r="L3" s="17">
        <f t="shared" ref="L3:L13" si="3">K3/J3</f>
        <v>0.16084142394822004</v>
      </c>
    </row>
    <row r="4" spans="1:12" x14ac:dyDescent="0.2">
      <c r="A4" s="6" t="s">
        <v>16</v>
      </c>
      <c r="B4" s="12">
        <v>27</v>
      </c>
      <c r="C4" s="13">
        <v>0.26</v>
      </c>
      <c r="D4" s="6" t="s">
        <v>12</v>
      </c>
      <c r="E4" s="6">
        <v>0</v>
      </c>
      <c r="F4" s="6">
        <f t="shared" si="0"/>
        <v>0</v>
      </c>
      <c r="G4" s="9">
        <f t="shared" si="1"/>
        <v>27</v>
      </c>
      <c r="H4" s="6" t="s">
        <v>15</v>
      </c>
      <c r="I4" s="16">
        <v>26</v>
      </c>
      <c r="J4" s="16">
        <v>15.86</v>
      </c>
      <c r="K4" s="11">
        <f t="shared" si="2"/>
        <v>10.14</v>
      </c>
      <c r="L4" s="17">
        <f t="shared" si="3"/>
        <v>0.63934426229508201</v>
      </c>
    </row>
    <row r="5" spans="1:12" x14ac:dyDescent="0.2">
      <c r="A5" s="6" t="s">
        <v>17</v>
      </c>
      <c r="B5" s="12">
        <v>70</v>
      </c>
      <c r="C5" s="13">
        <v>0.17</v>
      </c>
      <c r="D5" s="13">
        <v>0.41</v>
      </c>
      <c r="E5" s="6">
        <v>0</v>
      </c>
      <c r="F5" s="6">
        <f t="shared" si="0"/>
        <v>0</v>
      </c>
      <c r="G5" s="9">
        <f t="shared" si="1"/>
        <v>70</v>
      </c>
      <c r="H5" s="6" t="s">
        <v>15</v>
      </c>
      <c r="I5" s="16">
        <v>17.850000000000001</v>
      </c>
      <c r="J5" s="16">
        <v>16.170000000000002</v>
      </c>
      <c r="K5" s="11">
        <f t="shared" si="2"/>
        <v>1.6799999999999997</v>
      </c>
      <c r="L5" s="17">
        <f t="shared" si="3"/>
        <v>0.10389610389610386</v>
      </c>
    </row>
    <row r="6" spans="1:12" x14ac:dyDescent="0.2">
      <c r="A6" s="6" t="s">
        <v>18</v>
      </c>
      <c r="B6" s="12">
        <v>183</v>
      </c>
      <c r="C6" s="13">
        <v>0.26</v>
      </c>
      <c r="D6" s="13">
        <v>0.38</v>
      </c>
      <c r="E6" s="6">
        <v>0</v>
      </c>
      <c r="F6" s="6">
        <f t="shared" si="0"/>
        <v>0</v>
      </c>
      <c r="G6" s="9">
        <f t="shared" si="1"/>
        <v>183</v>
      </c>
      <c r="H6" s="6" t="s">
        <v>15</v>
      </c>
      <c r="I6" s="16">
        <v>28.59</v>
      </c>
      <c r="J6" s="16">
        <v>24.84</v>
      </c>
      <c r="K6" s="11">
        <f t="shared" si="2"/>
        <v>3.75</v>
      </c>
      <c r="L6" s="17">
        <f t="shared" si="3"/>
        <v>0.15096618357487923</v>
      </c>
    </row>
    <row r="7" spans="1:12" x14ac:dyDescent="0.2">
      <c r="A7" s="6" t="s">
        <v>19</v>
      </c>
      <c r="B7" s="12">
        <v>74</v>
      </c>
      <c r="C7" s="13">
        <v>0.1</v>
      </c>
      <c r="D7" s="13">
        <v>0.46</v>
      </c>
      <c r="E7" s="6">
        <v>0</v>
      </c>
      <c r="F7" s="6">
        <f t="shared" si="0"/>
        <v>0</v>
      </c>
      <c r="G7" s="9">
        <f t="shared" si="1"/>
        <v>74</v>
      </c>
      <c r="H7" s="6" t="s">
        <v>15</v>
      </c>
      <c r="I7" s="16">
        <v>24.95</v>
      </c>
      <c r="J7" s="16">
        <v>23.08</v>
      </c>
      <c r="K7" s="11">
        <f t="shared" si="2"/>
        <v>1.870000000000001</v>
      </c>
      <c r="L7" s="17">
        <f t="shared" si="3"/>
        <v>8.102253032928948E-2</v>
      </c>
    </row>
    <row r="8" spans="1:12" x14ac:dyDescent="0.2">
      <c r="A8" s="6" t="s">
        <v>20</v>
      </c>
      <c r="B8" s="12">
        <v>53</v>
      </c>
      <c r="C8" s="13">
        <v>0.15</v>
      </c>
      <c r="D8" s="13">
        <v>0.48</v>
      </c>
      <c r="E8" s="6">
        <v>0</v>
      </c>
      <c r="F8" s="6">
        <f t="shared" si="0"/>
        <v>0</v>
      </c>
      <c r="G8" s="9">
        <f t="shared" si="1"/>
        <v>53</v>
      </c>
      <c r="H8" s="6" t="s">
        <v>15</v>
      </c>
      <c r="I8" s="16">
        <v>28.31</v>
      </c>
      <c r="J8" s="16">
        <v>23.17</v>
      </c>
      <c r="K8" s="11">
        <f t="shared" si="2"/>
        <v>5.139999999999997</v>
      </c>
      <c r="L8" s="17">
        <f t="shared" si="3"/>
        <v>0.22183858437634857</v>
      </c>
    </row>
    <row r="9" spans="1:12" x14ac:dyDescent="0.2">
      <c r="A9" s="18" t="s">
        <v>60</v>
      </c>
      <c r="B9" s="19">
        <f>SUM(B4:B8)</f>
        <v>407</v>
      </c>
      <c r="C9" s="20">
        <v>0.19</v>
      </c>
      <c r="D9" s="20">
        <v>0.41</v>
      </c>
      <c r="E9" s="18">
        <v>0</v>
      </c>
      <c r="F9" s="18">
        <f t="shared" si="0"/>
        <v>0</v>
      </c>
      <c r="G9" s="21">
        <f t="shared" si="1"/>
        <v>407</v>
      </c>
      <c r="H9" s="18" t="s">
        <v>13</v>
      </c>
      <c r="I9" s="22">
        <f t="shared" ref="I9:J9" si="4">SUM(I4:I8)/5</f>
        <v>25.14</v>
      </c>
      <c r="J9" s="22">
        <f t="shared" si="4"/>
        <v>20.624000000000002</v>
      </c>
      <c r="K9" s="23">
        <f t="shared" si="2"/>
        <v>4.5159999999999982</v>
      </c>
      <c r="L9" s="24">
        <f t="shared" si="3"/>
        <v>0.21896819239720702</v>
      </c>
    </row>
    <row r="10" spans="1:12" x14ac:dyDescent="0.2">
      <c r="A10" s="6" t="s">
        <v>21</v>
      </c>
      <c r="B10" s="12">
        <v>420</v>
      </c>
      <c r="C10" s="8">
        <v>0.15</v>
      </c>
      <c r="D10" s="13">
        <v>0.35</v>
      </c>
      <c r="E10" s="14">
        <v>9</v>
      </c>
      <c r="F10" s="6">
        <f t="shared" si="0"/>
        <v>90</v>
      </c>
      <c r="G10" s="9">
        <f t="shared" si="1"/>
        <v>330</v>
      </c>
      <c r="H10" s="6" t="s">
        <v>13</v>
      </c>
      <c r="I10" s="16">
        <v>25.61</v>
      </c>
      <c r="J10" s="16">
        <v>24.29</v>
      </c>
      <c r="K10" s="11">
        <f t="shared" si="2"/>
        <v>1.3200000000000003</v>
      </c>
      <c r="L10" s="17">
        <f t="shared" si="3"/>
        <v>5.4343351173322368E-2</v>
      </c>
    </row>
    <row r="11" spans="1:12" x14ac:dyDescent="0.2">
      <c r="A11" s="6" t="s">
        <v>22</v>
      </c>
      <c r="B11" s="12">
        <v>40</v>
      </c>
      <c r="C11" s="13">
        <v>0.17</v>
      </c>
      <c r="D11" s="13">
        <v>0.41</v>
      </c>
      <c r="E11" s="14">
        <v>3</v>
      </c>
      <c r="F11" s="6">
        <f t="shared" si="0"/>
        <v>30</v>
      </c>
      <c r="G11" s="9">
        <f t="shared" si="1"/>
        <v>10</v>
      </c>
      <c r="H11" s="14" t="s">
        <v>13</v>
      </c>
      <c r="I11" s="16">
        <v>18.059999999999999</v>
      </c>
      <c r="J11" s="16">
        <v>18.100000000000001</v>
      </c>
      <c r="K11" s="11">
        <f t="shared" si="2"/>
        <v>-4.00000000000027E-2</v>
      </c>
      <c r="L11" s="17">
        <f t="shared" si="3"/>
        <v>-2.2099447513813644E-3</v>
      </c>
    </row>
    <row r="12" spans="1:12" x14ac:dyDescent="0.2">
      <c r="A12" s="18" t="s">
        <v>61</v>
      </c>
      <c r="B12" s="19">
        <f>SUM(B2:B8,B10:B11)</f>
        <v>890</v>
      </c>
      <c r="C12" s="20">
        <v>0.17</v>
      </c>
      <c r="D12" s="20">
        <v>0.41</v>
      </c>
      <c r="E12" s="18">
        <f>SUM(E2:E3, E9, E10:E11)</f>
        <v>12</v>
      </c>
      <c r="F12" s="18">
        <f t="shared" si="0"/>
        <v>120</v>
      </c>
      <c r="G12" s="21">
        <f t="shared" si="1"/>
        <v>770</v>
      </c>
      <c r="H12" s="18" t="s">
        <v>23</v>
      </c>
      <c r="I12" s="23">
        <f t="shared" ref="I12:J12" si="5">SUM(I2:I8, I10:I11)/11</f>
        <v>18.65818181818182</v>
      </c>
      <c r="J12" s="23">
        <f t="shared" si="5"/>
        <v>16.037272727272725</v>
      </c>
      <c r="K12" s="23">
        <f t="shared" si="2"/>
        <v>2.6209090909090946</v>
      </c>
      <c r="L12" s="24">
        <f t="shared" si="3"/>
        <v>0.16342610963097357</v>
      </c>
    </row>
    <row r="13" spans="1:12" x14ac:dyDescent="0.2">
      <c r="A13" s="6" t="s">
        <v>24</v>
      </c>
      <c r="B13" s="26">
        <v>19.6903494789</v>
      </c>
      <c r="C13" s="13">
        <v>0</v>
      </c>
      <c r="D13" s="14" t="s">
        <v>12</v>
      </c>
      <c r="E13" s="6">
        <v>0</v>
      </c>
      <c r="F13" s="6">
        <f t="shared" si="0"/>
        <v>0</v>
      </c>
      <c r="G13" s="9">
        <f t="shared" si="1"/>
        <v>19.6903494789</v>
      </c>
      <c r="H13" s="6" t="s">
        <v>13</v>
      </c>
      <c r="I13" s="27">
        <v>76.5399642159</v>
      </c>
      <c r="J13" s="27">
        <v>88.515162292799999</v>
      </c>
      <c r="K13" s="11">
        <f t="shared" si="2"/>
        <v>-11.9751980769</v>
      </c>
      <c r="L13" s="17">
        <f t="shared" si="3"/>
        <v>-0.13528979405005381</v>
      </c>
    </row>
    <row r="14" spans="1:12" x14ac:dyDescent="0.2">
      <c r="A14" s="6" t="s">
        <v>25</v>
      </c>
      <c r="B14" s="26">
        <v>99.277467913799995</v>
      </c>
      <c r="C14" s="13">
        <v>0.02</v>
      </c>
      <c r="D14" s="8">
        <v>0.23</v>
      </c>
      <c r="E14" s="6">
        <v>0</v>
      </c>
      <c r="F14" s="6">
        <f t="shared" si="0"/>
        <v>0</v>
      </c>
      <c r="G14" s="9">
        <f t="shared" si="1"/>
        <v>99.277467913799995</v>
      </c>
      <c r="H14" s="6" t="s">
        <v>13</v>
      </c>
      <c r="I14" s="27">
        <v>0</v>
      </c>
      <c r="J14" s="27">
        <v>0</v>
      </c>
      <c r="K14" s="11">
        <f t="shared" si="2"/>
        <v>0</v>
      </c>
      <c r="L14" s="14" t="s">
        <v>12</v>
      </c>
    </row>
    <row r="15" spans="1:12" x14ac:dyDescent="0.2">
      <c r="A15" s="6" t="s">
        <v>26</v>
      </c>
      <c r="B15" s="26">
        <v>245.615524655</v>
      </c>
      <c r="C15" s="13">
        <v>0.02</v>
      </c>
      <c r="D15" s="13">
        <v>0.52</v>
      </c>
      <c r="E15" s="14">
        <v>0</v>
      </c>
      <c r="F15" s="6">
        <f t="shared" si="0"/>
        <v>0</v>
      </c>
      <c r="G15" s="9">
        <f t="shared" si="1"/>
        <v>245.615524655</v>
      </c>
      <c r="H15" s="6" t="s">
        <v>13</v>
      </c>
      <c r="I15" s="27">
        <v>17.7757670411</v>
      </c>
      <c r="J15" s="27">
        <v>17.129117721099998</v>
      </c>
      <c r="K15" s="11">
        <f t="shared" si="2"/>
        <v>0.64664932000000164</v>
      </c>
      <c r="L15" s="17">
        <f t="shared" ref="L15:L19" si="6">K15/J15</f>
        <v>3.7751466860633791E-2</v>
      </c>
    </row>
    <row r="16" spans="1:12" x14ac:dyDescent="0.2">
      <c r="A16" s="18" t="s">
        <v>62</v>
      </c>
      <c r="B16" s="19">
        <f>SUM(B13:B15)</f>
        <v>364.5833420477</v>
      </c>
      <c r="C16" s="20">
        <v>0.02</v>
      </c>
      <c r="D16" s="28">
        <v>0.35</v>
      </c>
      <c r="E16" s="18">
        <f>SUM(E13:E15)</f>
        <v>0</v>
      </c>
      <c r="F16" s="18">
        <f t="shared" si="0"/>
        <v>0</v>
      </c>
      <c r="G16" s="21">
        <f t="shared" si="1"/>
        <v>364.5833420477</v>
      </c>
      <c r="H16" s="18" t="s">
        <v>13</v>
      </c>
      <c r="I16" s="23">
        <f t="shared" ref="I16:J16" si="7">SUM(I13:I15)/3</f>
        <v>31.438577085666665</v>
      </c>
      <c r="J16" s="23">
        <f t="shared" si="7"/>
        <v>35.214760004633334</v>
      </c>
      <c r="K16" s="23">
        <f t="shared" si="2"/>
        <v>-3.7761829189666685</v>
      </c>
      <c r="L16" s="24">
        <f t="shared" si="6"/>
        <v>-0.1072329590907285</v>
      </c>
    </row>
    <row r="17" spans="1:12" x14ac:dyDescent="0.2">
      <c r="A17" s="6" t="s">
        <v>27</v>
      </c>
      <c r="B17" s="26">
        <v>77.057330660600002</v>
      </c>
      <c r="C17" s="13">
        <v>0.05</v>
      </c>
      <c r="D17" s="13">
        <v>0.3</v>
      </c>
      <c r="E17" s="6">
        <v>14</v>
      </c>
      <c r="F17" s="6">
        <f t="shared" si="0"/>
        <v>140</v>
      </c>
      <c r="G17" s="9">
        <f t="shared" si="1"/>
        <v>-62.942669339399998</v>
      </c>
      <c r="H17" s="14" t="s">
        <v>23</v>
      </c>
      <c r="I17" s="27">
        <v>28.485611632299999</v>
      </c>
      <c r="J17" s="27">
        <v>22.428570021399999</v>
      </c>
      <c r="K17" s="11">
        <f t="shared" si="2"/>
        <v>6.0570416109000007</v>
      </c>
      <c r="L17" s="17">
        <f t="shared" si="6"/>
        <v>0.27005919704737014</v>
      </c>
    </row>
    <row r="18" spans="1:12" x14ac:dyDescent="0.2">
      <c r="A18" s="6" t="s">
        <v>28</v>
      </c>
      <c r="B18" s="26">
        <v>20.490310645600001</v>
      </c>
      <c r="C18" s="13">
        <v>0</v>
      </c>
      <c r="D18" s="6" t="s">
        <v>12</v>
      </c>
      <c r="E18" s="6">
        <v>17</v>
      </c>
      <c r="F18" s="6">
        <f t="shared" si="0"/>
        <v>170</v>
      </c>
      <c r="G18" s="9">
        <f t="shared" si="1"/>
        <v>-149.5096893544</v>
      </c>
      <c r="H18" s="14" t="s">
        <v>23</v>
      </c>
      <c r="I18" s="27">
        <v>28.488454820899999</v>
      </c>
      <c r="J18" s="27">
        <v>25.991290096699998</v>
      </c>
      <c r="K18" s="11">
        <f t="shared" si="2"/>
        <v>2.497164724200001</v>
      </c>
      <c r="L18" s="17">
        <f t="shared" si="6"/>
        <v>9.6076982516425963E-2</v>
      </c>
    </row>
    <row r="19" spans="1:12" x14ac:dyDescent="0.2">
      <c r="A19" s="6" t="s">
        <v>29</v>
      </c>
      <c r="B19" s="26">
        <v>19.8494112765</v>
      </c>
      <c r="C19" s="13">
        <v>0.12</v>
      </c>
      <c r="D19" s="14" t="s">
        <v>12</v>
      </c>
      <c r="E19" s="6">
        <v>0</v>
      </c>
      <c r="F19" s="6">
        <f t="shared" si="0"/>
        <v>0</v>
      </c>
      <c r="G19" s="9">
        <f t="shared" si="1"/>
        <v>19.8494112765</v>
      </c>
      <c r="H19" s="6" t="s">
        <v>13</v>
      </c>
      <c r="I19" s="27">
        <v>30.720874519399999</v>
      </c>
      <c r="J19" s="27">
        <v>27.894574964099998</v>
      </c>
      <c r="K19" s="11">
        <f t="shared" si="2"/>
        <v>2.8262995553000003</v>
      </c>
      <c r="L19" s="17">
        <f t="shared" si="6"/>
        <v>0.10132076071915115</v>
      </c>
    </row>
    <row r="20" spans="1:12" x14ac:dyDescent="0.2">
      <c r="A20" s="6" t="s">
        <v>30</v>
      </c>
      <c r="B20" s="26">
        <v>0</v>
      </c>
      <c r="C20" s="13">
        <v>0</v>
      </c>
      <c r="D20" s="13">
        <v>0</v>
      </c>
      <c r="E20" s="6">
        <v>0</v>
      </c>
      <c r="F20" s="6">
        <f t="shared" si="0"/>
        <v>0</v>
      </c>
      <c r="G20" s="9" t="s">
        <v>12</v>
      </c>
      <c r="H20" s="6" t="s">
        <v>12</v>
      </c>
      <c r="I20" s="27">
        <v>0</v>
      </c>
      <c r="J20" s="27" t="s">
        <v>12</v>
      </c>
      <c r="K20" s="11" t="s">
        <v>12</v>
      </c>
      <c r="L20" s="6" t="s">
        <v>12</v>
      </c>
    </row>
    <row r="21" spans="1:12" x14ac:dyDescent="0.2">
      <c r="A21" s="6" t="s">
        <v>31</v>
      </c>
      <c r="B21" s="26">
        <v>76.810754883399994</v>
      </c>
      <c r="C21" s="13">
        <v>0.03</v>
      </c>
      <c r="D21" s="13">
        <v>0.26</v>
      </c>
      <c r="E21" s="6">
        <v>0</v>
      </c>
      <c r="F21" s="6">
        <f t="shared" si="0"/>
        <v>0</v>
      </c>
      <c r="G21" s="9">
        <f>B21-F21</f>
        <v>76.810754883399994</v>
      </c>
      <c r="H21" s="6" t="s">
        <v>13</v>
      </c>
      <c r="I21" s="27">
        <v>28.088646848900002</v>
      </c>
      <c r="J21" s="27">
        <v>24.105181293800001</v>
      </c>
      <c r="K21" s="11">
        <f>I21-J21</f>
        <v>3.9834655551000004</v>
      </c>
      <c r="L21" s="17">
        <f>K21/J21</f>
        <v>0.16525349909417905</v>
      </c>
    </row>
    <row r="22" spans="1:12" x14ac:dyDescent="0.2">
      <c r="A22" s="6" t="s">
        <v>32</v>
      </c>
      <c r="B22" s="26" t="s">
        <v>33</v>
      </c>
      <c r="C22" s="14" t="s">
        <v>12</v>
      </c>
      <c r="D22" s="6" t="s">
        <v>12</v>
      </c>
      <c r="E22" s="6">
        <v>0</v>
      </c>
      <c r="F22" s="6">
        <f t="shared" si="0"/>
        <v>0</v>
      </c>
      <c r="G22" s="15" t="s">
        <v>12</v>
      </c>
      <c r="H22" s="14" t="s">
        <v>12</v>
      </c>
      <c r="I22" s="27" t="s">
        <v>12</v>
      </c>
      <c r="J22" s="27">
        <v>29.4539350286</v>
      </c>
      <c r="K22" s="11" t="s">
        <v>12</v>
      </c>
      <c r="L22" s="6" t="s">
        <v>12</v>
      </c>
    </row>
    <row r="23" spans="1:12" x14ac:dyDescent="0.2">
      <c r="A23" s="6" t="s">
        <v>34</v>
      </c>
      <c r="B23" s="26">
        <v>188.79834374000001</v>
      </c>
      <c r="C23" s="13">
        <v>0.23</v>
      </c>
      <c r="D23" s="13">
        <v>0.45</v>
      </c>
      <c r="E23" s="6">
        <v>0</v>
      </c>
      <c r="F23" s="6">
        <f t="shared" si="0"/>
        <v>0</v>
      </c>
      <c r="G23" s="9">
        <f t="shared" ref="G23:G47" si="8">B23-F23</f>
        <v>188.79834374000001</v>
      </c>
      <c r="H23" s="6" t="s">
        <v>13</v>
      </c>
      <c r="I23" s="27">
        <v>12.5604257218</v>
      </c>
      <c r="J23" s="27">
        <v>12.8132681607</v>
      </c>
      <c r="K23" s="11">
        <f t="shared" ref="K23:K28" si="9">I23-J23</f>
        <v>-0.25284243890000013</v>
      </c>
      <c r="L23" s="17">
        <f t="shared" ref="L23:L28" si="10">K23/J23</f>
        <v>-1.9732860947646563E-2</v>
      </c>
    </row>
    <row r="24" spans="1:12" x14ac:dyDescent="0.2">
      <c r="A24" s="6" t="s">
        <v>35</v>
      </c>
      <c r="B24" s="26">
        <v>100.905119016</v>
      </c>
      <c r="C24" s="13">
        <v>0.2</v>
      </c>
      <c r="D24" s="13">
        <v>0.3</v>
      </c>
      <c r="E24" s="6">
        <v>0</v>
      </c>
      <c r="F24" s="6">
        <f t="shared" si="0"/>
        <v>0</v>
      </c>
      <c r="G24" s="9">
        <f t="shared" si="8"/>
        <v>100.905119016</v>
      </c>
      <c r="H24" s="6" t="s">
        <v>13</v>
      </c>
      <c r="I24" s="27">
        <v>19.331139664799998</v>
      </c>
      <c r="J24" s="27">
        <v>12.808074166000001</v>
      </c>
      <c r="K24" s="11">
        <f t="shared" si="9"/>
        <v>6.5230654987999976</v>
      </c>
      <c r="L24" s="17">
        <f t="shared" si="10"/>
        <v>0.50929323286680894</v>
      </c>
    </row>
    <row r="25" spans="1:12" x14ac:dyDescent="0.2">
      <c r="A25" s="6" t="s">
        <v>36</v>
      </c>
      <c r="B25" s="26">
        <v>27.260450126199999</v>
      </c>
      <c r="C25" s="13">
        <v>0.03</v>
      </c>
      <c r="D25" s="13">
        <v>0.31</v>
      </c>
      <c r="E25" s="6">
        <v>17</v>
      </c>
      <c r="F25" s="6">
        <f t="shared" si="0"/>
        <v>170</v>
      </c>
      <c r="G25" s="9">
        <f t="shared" si="8"/>
        <v>-142.7395498738</v>
      </c>
      <c r="H25" s="14" t="s">
        <v>23</v>
      </c>
      <c r="I25" s="27">
        <v>22.473451991099999</v>
      </c>
      <c r="J25" s="27">
        <v>19.4606736251</v>
      </c>
      <c r="K25" s="11">
        <f t="shared" si="9"/>
        <v>3.0127783659999992</v>
      </c>
      <c r="L25" s="17">
        <f t="shared" si="10"/>
        <v>0.15481367315642022</v>
      </c>
    </row>
    <row r="26" spans="1:12" x14ac:dyDescent="0.2">
      <c r="A26" s="18" t="s">
        <v>63</v>
      </c>
      <c r="B26" s="19">
        <f>SUM(B17:B25)</f>
        <v>511.17172034830003</v>
      </c>
      <c r="C26" s="20">
        <v>0.13</v>
      </c>
      <c r="D26" s="20">
        <v>0.33</v>
      </c>
      <c r="E26" s="18">
        <f>SUM(E17:E25)</f>
        <v>48</v>
      </c>
      <c r="F26" s="18">
        <f t="shared" si="0"/>
        <v>480</v>
      </c>
      <c r="G26" s="21">
        <f t="shared" si="8"/>
        <v>31.171720348300028</v>
      </c>
      <c r="H26" s="18" t="s">
        <v>13</v>
      </c>
      <c r="I26" s="23">
        <f t="shared" ref="I26:J26" si="11">SUM(I17:I25)/9</f>
        <v>18.905400577688887</v>
      </c>
      <c r="J26" s="23">
        <f t="shared" si="11"/>
        <v>19.439507484044448</v>
      </c>
      <c r="K26" s="23">
        <f t="shared" si="9"/>
        <v>-0.5341069063555608</v>
      </c>
      <c r="L26" s="24">
        <f t="shared" si="10"/>
        <v>-2.7475331193135673E-2</v>
      </c>
    </row>
    <row r="27" spans="1:12" x14ac:dyDescent="0.2">
      <c r="A27" s="6" t="s">
        <v>37</v>
      </c>
      <c r="B27" s="26">
        <v>732.21716238199997</v>
      </c>
      <c r="C27" s="13">
        <v>0.03</v>
      </c>
      <c r="D27" s="13">
        <v>0.27</v>
      </c>
      <c r="E27" s="6">
        <v>106</v>
      </c>
      <c r="F27" s="6">
        <f t="shared" si="0"/>
        <v>1060</v>
      </c>
      <c r="G27" s="9">
        <f t="shared" si="8"/>
        <v>-327.78283761800003</v>
      </c>
      <c r="H27" s="14" t="s">
        <v>23</v>
      </c>
      <c r="I27" s="27">
        <v>35.026814905499997</v>
      </c>
      <c r="J27" s="27">
        <v>28.966814930999998</v>
      </c>
      <c r="K27" s="11">
        <f t="shared" si="9"/>
        <v>6.0599999744999984</v>
      </c>
      <c r="L27" s="17">
        <f t="shared" si="10"/>
        <v>0.20920491220505733</v>
      </c>
    </row>
    <row r="28" spans="1:12" x14ac:dyDescent="0.2">
      <c r="A28" s="6" t="s">
        <v>38</v>
      </c>
      <c r="B28" s="26">
        <v>20.7953946017</v>
      </c>
      <c r="C28" s="13">
        <v>0.18</v>
      </c>
      <c r="D28" s="14" t="s">
        <v>12</v>
      </c>
      <c r="E28" s="6">
        <v>0</v>
      </c>
      <c r="F28" s="6">
        <f t="shared" si="0"/>
        <v>0</v>
      </c>
      <c r="G28" s="9">
        <f t="shared" si="8"/>
        <v>20.7953946017</v>
      </c>
      <c r="H28" s="6" t="s">
        <v>13</v>
      </c>
      <c r="I28" s="27">
        <v>100.123082553</v>
      </c>
      <c r="J28" s="27">
        <v>93.343123251600005</v>
      </c>
      <c r="K28" s="11">
        <f t="shared" si="9"/>
        <v>6.7799593013999981</v>
      </c>
      <c r="L28" s="17">
        <f t="shared" si="10"/>
        <v>7.2634802278096919E-2</v>
      </c>
    </row>
    <row r="29" spans="1:12" x14ac:dyDescent="0.2">
      <c r="A29" s="6" t="s">
        <v>39</v>
      </c>
      <c r="B29" s="26">
        <v>0</v>
      </c>
      <c r="C29" s="13">
        <v>0</v>
      </c>
      <c r="D29" s="14">
        <v>0</v>
      </c>
      <c r="E29" s="6">
        <v>0</v>
      </c>
      <c r="F29" s="6">
        <f t="shared" si="0"/>
        <v>0</v>
      </c>
      <c r="G29" s="9">
        <f t="shared" si="8"/>
        <v>0</v>
      </c>
      <c r="H29" s="6" t="s">
        <v>12</v>
      </c>
      <c r="I29" s="27">
        <v>0</v>
      </c>
      <c r="J29" s="27">
        <v>0</v>
      </c>
      <c r="K29" s="11" t="s">
        <v>12</v>
      </c>
      <c r="L29" s="6" t="s">
        <v>12</v>
      </c>
    </row>
    <row r="30" spans="1:12" x14ac:dyDescent="0.2">
      <c r="A30" s="6" t="s">
        <v>40</v>
      </c>
      <c r="B30" s="26">
        <v>68.063834730600007</v>
      </c>
      <c r="C30" s="13">
        <v>0.57999999999999996</v>
      </c>
      <c r="D30" s="13">
        <v>0.24</v>
      </c>
      <c r="E30" s="6">
        <v>0</v>
      </c>
      <c r="F30" s="6">
        <f t="shared" si="0"/>
        <v>0</v>
      </c>
      <c r="G30" s="9">
        <f t="shared" si="8"/>
        <v>68.063834730600007</v>
      </c>
      <c r="H30" s="6" t="s">
        <v>13</v>
      </c>
      <c r="I30" s="27">
        <v>51.208870222800002</v>
      </c>
      <c r="J30" s="27">
        <v>46.635422771599998</v>
      </c>
      <c r="K30" s="11">
        <f t="shared" ref="K30:K42" si="12">I30-J30</f>
        <v>4.5734474512000034</v>
      </c>
      <c r="L30" s="17">
        <f t="shared" ref="L30:L42" si="13">K30/J30</f>
        <v>9.806810315838152E-2</v>
      </c>
    </row>
    <row r="31" spans="1:12" x14ac:dyDescent="0.2">
      <c r="A31" s="6" t="s">
        <v>41</v>
      </c>
      <c r="B31" s="26">
        <v>229.81132529800001</v>
      </c>
      <c r="C31" s="13">
        <v>0.05</v>
      </c>
      <c r="D31" s="13">
        <v>0.46</v>
      </c>
      <c r="E31" s="6">
        <v>28</v>
      </c>
      <c r="F31" s="6">
        <f t="shared" si="0"/>
        <v>280</v>
      </c>
      <c r="G31" s="9">
        <f t="shared" si="8"/>
        <v>-50.188674701999986</v>
      </c>
      <c r="H31" s="6" t="s">
        <v>13</v>
      </c>
      <c r="I31" s="27">
        <v>24.392544060900001</v>
      </c>
      <c r="J31" s="27">
        <v>17.526769064700002</v>
      </c>
      <c r="K31" s="11">
        <f t="shared" si="12"/>
        <v>6.865774996199999</v>
      </c>
      <c r="L31" s="17">
        <f t="shared" si="13"/>
        <v>0.39173078454192078</v>
      </c>
    </row>
    <row r="32" spans="1:12" x14ac:dyDescent="0.2">
      <c r="A32" s="18" t="s">
        <v>64</v>
      </c>
      <c r="B32" s="19">
        <f>SUM(B27:B31)</f>
        <v>1050.8877170122998</v>
      </c>
      <c r="C32" s="20">
        <v>0.05</v>
      </c>
      <c r="D32" s="20">
        <v>0.3</v>
      </c>
      <c r="E32" s="18">
        <f>SUM(E27:E31)</f>
        <v>134</v>
      </c>
      <c r="F32" s="18">
        <f t="shared" si="0"/>
        <v>1340</v>
      </c>
      <c r="G32" s="21">
        <f t="shared" si="8"/>
        <v>-289.11228298770015</v>
      </c>
      <c r="H32" s="18" t="s">
        <v>13</v>
      </c>
      <c r="I32" s="23">
        <f t="shared" ref="I32:J32" si="14">SUM(I27:I31)/5</f>
        <v>42.150262348439995</v>
      </c>
      <c r="J32" s="23">
        <f t="shared" si="14"/>
        <v>37.294426003780003</v>
      </c>
      <c r="K32" s="23">
        <f t="shared" si="12"/>
        <v>4.8558363446599913</v>
      </c>
      <c r="L32" s="24">
        <f t="shared" si="13"/>
        <v>0.13020273711057584</v>
      </c>
    </row>
    <row r="33" spans="1:12" x14ac:dyDescent="0.2">
      <c r="A33" s="6" t="s">
        <v>42</v>
      </c>
      <c r="B33" s="26">
        <v>2770.57215365</v>
      </c>
      <c r="C33" s="13">
        <v>0.21</v>
      </c>
      <c r="D33" s="13">
        <v>0.78</v>
      </c>
      <c r="E33" s="6">
        <v>0</v>
      </c>
      <c r="F33" s="6">
        <f t="shared" si="0"/>
        <v>0</v>
      </c>
      <c r="G33" s="9">
        <f t="shared" si="8"/>
        <v>2770.57215365</v>
      </c>
      <c r="H33" s="6" t="s">
        <v>13</v>
      </c>
      <c r="I33" s="27">
        <v>12.489869388800001</v>
      </c>
      <c r="J33" s="27">
        <v>10.033886088499999</v>
      </c>
      <c r="K33" s="11">
        <f t="shared" si="12"/>
        <v>2.4559833003000016</v>
      </c>
      <c r="L33" s="17">
        <f t="shared" si="13"/>
        <v>0.24476890395585058</v>
      </c>
    </row>
    <row r="34" spans="1:12" x14ac:dyDescent="0.2">
      <c r="A34" s="6" t="s">
        <v>43</v>
      </c>
      <c r="B34" s="26">
        <v>1033.3981661099999</v>
      </c>
      <c r="C34" s="8">
        <v>0.03</v>
      </c>
      <c r="D34" s="13">
        <v>0.82</v>
      </c>
      <c r="E34" s="6">
        <v>0</v>
      </c>
      <c r="F34" s="6">
        <f t="shared" si="0"/>
        <v>0</v>
      </c>
      <c r="G34" s="9">
        <f t="shared" si="8"/>
        <v>1033.3981661099999</v>
      </c>
      <c r="H34" s="6" t="s">
        <v>13</v>
      </c>
      <c r="I34" s="27">
        <v>15.370391144999999</v>
      </c>
      <c r="J34" s="27">
        <v>13.1375267425</v>
      </c>
      <c r="K34" s="11">
        <f t="shared" si="12"/>
        <v>2.2328644024999988</v>
      </c>
      <c r="L34" s="17">
        <f t="shared" si="13"/>
        <v>0.16996078837858158</v>
      </c>
    </row>
    <row r="35" spans="1:12" x14ac:dyDescent="0.2">
      <c r="A35" s="6" t="s">
        <v>44</v>
      </c>
      <c r="B35" s="26">
        <v>472.83254500300001</v>
      </c>
      <c r="C35" s="13">
        <v>0.26</v>
      </c>
      <c r="D35" s="13">
        <v>0.66</v>
      </c>
      <c r="E35" s="6">
        <v>17</v>
      </c>
      <c r="F35" s="6">
        <f t="shared" si="0"/>
        <v>170</v>
      </c>
      <c r="G35" s="9">
        <f t="shared" si="8"/>
        <v>302.83254500300001</v>
      </c>
      <c r="H35" s="6" t="s">
        <v>13</v>
      </c>
      <c r="I35" s="27">
        <v>17.351513534599999</v>
      </c>
      <c r="J35" s="27">
        <v>13.3648982499</v>
      </c>
      <c r="K35" s="11">
        <f t="shared" si="12"/>
        <v>3.9866152846999992</v>
      </c>
      <c r="L35" s="17">
        <f t="shared" si="13"/>
        <v>0.29828998396825268</v>
      </c>
    </row>
    <row r="36" spans="1:12" x14ac:dyDescent="0.2">
      <c r="A36" s="6" t="s">
        <v>45</v>
      </c>
      <c r="B36" s="26">
        <v>113.31915499599999</v>
      </c>
      <c r="C36" s="8">
        <v>0.04</v>
      </c>
      <c r="D36" s="13">
        <v>0.67</v>
      </c>
      <c r="E36" s="6">
        <v>0</v>
      </c>
      <c r="F36" s="6">
        <f t="shared" si="0"/>
        <v>0</v>
      </c>
      <c r="G36" s="9">
        <f t="shared" si="8"/>
        <v>113.31915499599999</v>
      </c>
      <c r="H36" s="6" t="s">
        <v>13</v>
      </c>
      <c r="I36" s="27">
        <v>15.278779156000001</v>
      </c>
      <c r="J36" s="27">
        <v>13.0385246365</v>
      </c>
      <c r="K36" s="11">
        <f t="shared" si="12"/>
        <v>2.2402545195000005</v>
      </c>
      <c r="L36" s="17">
        <f t="shared" si="13"/>
        <v>0.17181809920645774</v>
      </c>
    </row>
    <row r="37" spans="1:12" x14ac:dyDescent="0.2">
      <c r="A37" s="18" t="s">
        <v>65</v>
      </c>
      <c r="B37" s="19">
        <f>SUM(B33:B36)</f>
        <v>4390.1220197590001</v>
      </c>
      <c r="C37" s="20">
        <v>0.16</v>
      </c>
      <c r="D37" s="20">
        <v>0.78</v>
      </c>
      <c r="E37" s="18">
        <f>SUM(E33:E36)</f>
        <v>17</v>
      </c>
      <c r="F37" s="18">
        <f t="shared" si="0"/>
        <v>170</v>
      </c>
      <c r="G37" s="21">
        <f t="shared" si="8"/>
        <v>4220.1220197590001</v>
      </c>
      <c r="H37" s="18" t="s">
        <v>13</v>
      </c>
      <c r="I37" s="23">
        <f t="shared" ref="I37:J37" si="15">SUM(I33:I36)/4</f>
        <v>15.122638306100001</v>
      </c>
      <c r="J37" s="23">
        <f t="shared" si="15"/>
        <v>12.39370892935</v>
      </c>
      <c r="K37" s="23">
        <f t="shared" si="12"/>
        <v>2.7289293767500009</v>
      </c>
      <c r="L37" s="24">
        <f t="shared" si="13"/>
        <v>0.22018666020851294</v>
      </c>
    </row>
    <row r="38" spans="1:12" x14ac:dyDescent="0.2">
      <c r="A38" s="6" t="s">
        <v>46</v>
      </c>
      <c r="B38" s="26">
        <v>77.527918265599993</v>
      </c>
      <c r="C38" s="13">
        <v>-0.01</v>
      </c>
      <c r="D38" s="13">
        <v>0.22</v>
      </c>
      <c r="E38" s="6">
        <v>0</v>
      </c>
      <c r="F38" s="6">
        <f t="shared" si="0"/>
        <v>0</v>
      </c>
      <c r="G38" s="9">
        <f t="shared" si="8"/>
        <v>77.527918265599993</v>
      </c>
      <c r="H38" s="6" t="s">
        <v>13</v>
      </c>
      <c r="I38" s="27">
        <v>59.957061246199999</v>
      </c>
      <c r="J38" s="27">
        <v>57.692630808499999</v>
      </c>
      <c r="K38" s="11">
        <f t="shared" si="12"/>
        <v>2.2644304376999997</v>
      </c>
      <c r="L38" s="17">
        <f t="shared" si="13"/>
        <v>3.924990776060043E-2</v>
      </c>
    </row>
    <row r="39" spans="1:12" x14ac:dyDescent="0.2">
      <c r="A39" s="6" t="s">
        <v>47</v>
      </c>
      <c r="B39" s="26">
        <v>253.62185938299999</v>
      </c>
      <c r="C39" s="13">
        <v>0.03</v>
      </c>
      <c r="D39" s="13">
        <v>0.5</v>
      </c>
      <c r="E39" s="6">
        <v>0</v>
      </c>
      <c r="F39" s="6">
        <f t="shared" si="0"/>
        <v>0</v>
      </c>
      <c r="G39" s="9">
        <f t="shared" si="8"/>
        <v>253.62185938299999</v>
      </c>
      <c r="H39" s="6" t="s">
        <v>13</v>
      </c>
      <c r="I39" s="27">
        <v>17.047369808900001</v>
      </c>
      <c r="J39" s="27">
        <v>14.7484131853</v>
      </c>
      <c r="K39" s="11">
        <f t="shared" si="12"/>
        <v>2.2989566236000005</v>
      </c>
      <c r="L39" s="17">
        <f t="shared" si="13"/>
        <v>0.15587823548986346</v>
      </c>
    </row>
    <row r="40" spans="1:12" x14ac:dyDescent="0.2">
      <c r="A40" s="6" t="s">
        <v>48</v>
      </c>
      <c r="B40" s="26">
        <v>35.8147323552</v>
      </c>
      <c r="C40" s="8">
        <v>0</v>
      </c>
      <c r="D40" s="13">
        <v>1.05</v>
      </c>
      <c r="E40" s="6">
        <v>0</v>
      </c>
      <c r="F40" s="6">
        <f t="shared" si="0"/>
        <v>0</v>
      </c>
      <c r="G40" s="9">
        <f t="shared" si="8"/>
        <v>35.8147323552</v>
      </c>
      <c r="H40" s="6" t="s">
        <v>13</v>
      </c>
      <c r="I40" s="27">
        <v>12.679357940499999</v>
      </c>
      <c r="J40" s="27">
        <v>10.7337174241</v>
      </c>
      <c r="K40" s="11">
        <f t="shared" si="12"/>
        <v>1.9456405163999992</v>
      </c>
      <c r="L40" s="17">
        <f t="shared" si="13"/>
        <v>0.18126436904622883</v>
      </c>
    </row>
    <row r="41" spans="1:12" x14ac:dyDescent="0.2">
      <c r="A41" s="18" t="s">
        <v>66</v>
      </c>
      <c r="B41" s="19">
        <f>SUM(B38:B40)</f>
        <v>366.9645100038</v>
      </c>
      <c r="C41" s="20">
        <v>0.01</v>
      </c>
      <c r="D41" s="20">
        <v>0.42</v>
      </c>
      <c r="E41" s="18">
        <f>SUM(E38:E40)</f>
        <v>0</v>
      </c>
      <c r="F41" s="18">
        <f t="shared" si="0"/>
        <v>0</v>
      </c>
      <c r="G41" s="21">
        <f t="shared" si="8"/>
        <v>366.9645100038</v>
      </c>
      <c r="H41" s="18" t="s">
        <v>13</v>
      </c>
      <c r="I41" s="23">
        <f t="shared" ref="I41:J41" si="16">SUM(I38:I40)/3</f>
        <v>29.894596331866666</v>
      </c>
      <c r="J41" s="23">
        <f t="shared" si="16"/>
        <v>27.724920472633329</v>
      </c>
      <c r="K41" s="23">
        <f t="shared" si="12"/>
        <v>2.1696758592333367</v>
      </c>
      <c r="L41" s="24">
        <f t="shared" si="13"/>
        <v>7.8257243744845981E-2</v>
      </c>
    </row>
    <row r="42" spans="1:12" x14ac:dyDescent="0.2">
      <c r="A42" s="6" t="s">
        <v>49</v>
      </c>
      <c r="B42" s="12">
        <v>10</v>
      </c>
      <c r="C42" s="13">
        <v>0.15</v>
      </c>
      <c r="D42" s="6" t="s">
        <v>12</v>
      </c>
      <c r="E42" s="6">
        <v>0</v>
      </c>
      <c r="F42" s="6">
        <f t="shared" si="0"/>
        <v>0</v>
      </c>
      <c r="G42" s="9">
        <f t="shared" si="8"/>
        <v>10</v>
      </c>
      <c r="H42" s="6" t="s">
        <v>13</v>
      </c>
      <c r="I42" s="16">
        <v>43.41</v>
      </c>
      <c r="J42" s="16">
        <v>40.65</v>
      </c>
      <c r="K42" s="11">
        <f t="shared" si="12"/>
        <v>2.759999999999998</v>
      </c>
      <c r="L42" s="17">
        <f t="shared" si="13"/>
        <v>6.7896678966789623E-2</v>
      </c>
    </row>
    <row r="43" spans="1:12" x14ac:dyDescent="0.2">
      <c r="A43" s="6" t="s">
        <v>50</v>
      </c>
      <c r="B43" s="12">
        <v>0</v>
      </c>
      <c r="C43" s="14" t="s">
        <v>12</v>
      </c>
      <c r="D43" s="6" t="s">
        <v>12</v>
      </c>
      <c r="E43" s="6">
        <v>0</v>
      </c>
      <c r="F43" s="6">
        <f t="shared" si="0"/>
        <v>0</v>
      </c>
      <c r="G43" s="9">
        <f t="shared" si="8"/>
        <v>0</v>
      </c>
      <c r="H43" s="14" t="s">
        <v>12</v>
      </c>
      <c r="I43" s="16" t="s">
        <v>12</v>
      </c>
      <c r="J43" s="16">
        <v>78.45</v>
      </c>
      <c r="K43" s="29" t="s">
        <v>12</v>
      </c>
      <c r="L43" s="29" t="s">
        <v>12</v>
      </c>
    </row>
    <row r="44" spans="1:12" x14ac:dyDescent="0.2">
      <c r="A44" s="6" t="s">
        <v>51</v>
      </c>
      <c r="B44" s="12">
        <v>23</v>
      </c>
      <c r="C44" s="13">
        <v>0.19</v>
      </c>
      <c r="D44" s="6" t="s">
        <v>12</v>
      </c>
      <c r="E44" s="6">
        <v>0</v>
      </c>
      <c r="F44" s="6">
        <f t="shared" si="0"/>
        <v>0</v>
      </c>
      <c r="G44" s="9">
        <f t="shared" si="8"/>
        <v>23</v>
      </c>
      <c r="H44" s="6" t="s">
        <v>13</v>
      </c>
      <c r="I44" s="16">
        <v>83.13</v>
      </c>
      <c r="J44" s="16">
        <v>77.83</v>
      </c>
      <c r="K44" s="11">
        <f t="shared" ref="K44:K47" si="17">I44-J44</f>
        <v>5.2999999999999972</v>
      </c>
      <c r="L44" s="17">
        <f t="shared" ref="L44:L47" si="18">K44/J44</f>
        <v>6.8097134780932767E-2</v>
      </c>
    </row>
    <row r="45" spans="1:12" x14ac:dyDescent="0.2">
      <c r="A45" s="18" t="s">
        <v>67</v>
      </c>
      <c r="B45" s="25">
        <v>69</v>
      </c>
      <c r="C45" s="28">
        <v>0.08</v>
      </c>
      <c r="D45" s="28">
        <v>0.14000000000000001</v>
      </c>
      <c r="E45" s="18">
        <f>SUM(E42:E44)</f>
        <v>0</v>
      </c>
      <c r="F45" s="18">
        <f t="shared" si="0"/>
        <v>0</v>
      </c>
      <c r="G45" s="21">
        <f t="shared" si="8"/>
        <v>69</v>
      </c>
      <c r="H45" s="18" t="s">
        <v>23</v>
      </c>
      <c r="I45" s="23">
        <f t="shared" ref="I45:J45" si="19">SUM(I42:I44)/3</f>
        <v>42.18</v>
      </c>
      <c r="J45" s="23">
        <f t="shared" si="19"/>
        <v>65.643333333333331</v>
      </c>
      <c r="K45" s="23">
        <f t="shared" si="17"/>
        <v>-23.463333333333331</v>
      </c>
      <c r="L45" s="24">
        <f t="shared" si="18"/>
        <v>-0.35743665261768137</v>
      </c>
    </row>
    <row r="46" spans="1:12" x14ac:dyDescent="0.2">
      <c r="A46" s="6" t="s">
        <v>52</v>
      </c>
      <c r="B46" s="26">
        <v>34.763092573900003</v>
      </c>
      <c r="C46" s="13">
        <v>0.06</v>
      </c>
      <c r="D46" s="13">
        <v>0.27</v>
      </c>
      <c r="E46" s="6">
        <v>0</v>
      </c>
      <c r="F46" s="6">
        <f t="shared" si="0"/>
        <v>0</v>
      </c>
      <c r="G46" s="9">
        <f t="shared" si="8"/>
        <v>34.763092573900003</v>
      </c>
      <c r="H46" s="6" t="s">
        <v>13</v>
      </c>
      <c r="I46" s="27">
        <v>36.550426113199997</v>
      </c>
      <c r="J46" s="27">
        <v>27.710674625500001</v>
      </c>
      <c r="K46" s="11">
        <f t="shared" si="17"/>
        <v>8.8397514876999956</v>
      </c>
      <c r="L46" s="17">
        <f t="shared" si="18"/>
        <v>0.31900167019266479</v>
      </c>
    </row>
    <row r="47" spans="1:12" x14ac:dyDescent="0.2">
      <c r="A47" s="6" t="s">
        <v>53</v>
      </c>
      <c r="B47" s="26">
        <v>64.477105519399998</v>
      </c>
      <c r="C47" s="13">
        <v>0.12</v>
      </c>
      <c r="D47" s="13">
        <v>0.23</v>
      </c>
      <c r="E47" s="6">
        <v>0</v>
      </c>
      <c r="F47" s="6">
        <f t="shared" si="0"/>
        <v>0</v>
      </c>
      <c r="G47" s="9">
        <f t="shared" si="8"/>
        <v>64.477105519399998</v>
      </c>
      <c r="H47" s="6" t="s">
        <v>13</v>
      </c>
      <c r="I47" s="27">
        <v>39.785678793999999</v>
      </c>
      <c r="J47" s="27">
        <v>37.863981598800002</v>
      </c>
      <c r="K47" s="11">
        <f t="shared" si="17"/>
        <v>1.9216971951999966</v>
      </c>
      <c r="L47" s="17">
        <f t="shared" si="18"/>
        <v>5.0752644440882032E-2</v>
      </c>
    </row>
    <row r="48" spans="1:12" x14ac:dyDescent="0.2">
      <c r="A48" s="6" t="s">
        <v>54</v>
      </c>
      <c r="B48" s="26" t="s">
        <v>33</v>
      </c>
      <c r="C48" s="14" t="s">
        <v>12</v>
      </c>
      <c r="D48" s="14" t="s">
        <v>12</v>
      </c>
      <c r="E48" s="6">
        <v>0</v>
      </c>
      <c r="F48" s="6">
        <f t="shared" si="0"/>
        <v>0</v>
      </c>
      <c r="G48" s="15" t="s">
        <v>12</v>
      </c>
      <c r="H48" s="6" t="s">
        <v>13</v>
      </c>
      <c r="I48" s="30" t="s">
        <v>12</v>
      </c>
      <c r="J48" s="30" t="s">
        <v>12</v>
      </c>
      <c r="K48" s="11" t="s">
        <v>12</v>
      </c>
      <c r="L48" s="6" t="s">
        <v>12</v>
      </c>
    </row>
    <row r="49" spans="1:12" x14ac:dyDescent="0.2">
      <c r="A49" s="6" t="s">
        <v>55</v>
      </c>
      <c r="B49" s="26">
        <v>43.408531119599999</v>
      </c>
      <c r="C49" s="13">
        <v>0.06</v>
      </c>
      <c r="D49" s="13">
        <v>0.24</v>
      </c>
      <c r="E49" s="6">
        <v>0</v>
      </c>
      <c r="F49" s="6">
        <f t="shared" si="0"/>
        <v>0</v>
      </c>
      <c r="G49" s="9">
        <f t="shared" ref="G49:G53" si="20">B49-F49</f>
        <v>43.408531119599999</v>
      </c>
      <c r="H49" s="6" t="s">
        <v>13</v>
      </c>
      <c r="I49" s="27">
        <v>28.855846663099999</v>
      </c>
      <c r="J49" s="27">
        <v>27.596421433700002</v>
      </c>
      <c r="K49" s="11">
        <f t="shared" ref="K49:K53" si="21">I49-J49</f>
        <v>1.2594252293999979</v>
      </c>
      <c r="L49" s="17">
        <f t="shared" ref="L49:L53" si="22">K49/J49</f>
        <v>4.5637266137051449E-2</v>
      </c>
    </row>
    <row r="50" spans="1:12" x14ac:dyDescent="0.2">
      <c r="A50" s="6" t="s">
        <v>56</v>
      </c>
      <c r="B50" s="26">
        <v>28.455533754499999</v>
      </c>
      <c r="C50" s="13">
        <v>0.13</v>
      </c>
      <c r="D50" s="13">
        <v>0.73</v>
      </c>
      <c r="E50" s="6">
        <v>0</v>
      </c>
      <c r="F50" s="6">
        <f t="shared" si="0"/>
        <v>0</v>
      </c>
      <c r="G50" s="9">
        <f t="shared" si="20"/>
        <v>28.455533754499999</v>
      </c>
      <c r="H50" s="6" t="s">
        <v>13</v>
      </c>
      <c r="I50" s="27">
        <v>23.588122330899999</v>
      </c>
      <c r="J50" s="27">
        <v>23.3966667782</v>
      </c>
      <c r="K50" s="11">
        <f t="shared" si="21"/>
        <v>0.19145555269999903</v>
      </c>
      <c r="L50" s="17">
        <f t="shared" si="22"/>
        <v>8.1830268608342541E-3</v>
      </c>
    </row>
    <row r="51" spans="1:12" x14ac:dyDescent="0.2">
      <c r="A51" s="6" t="s">
        <v>57</v>
      </c>
      <c r="B51" s="26">
        <v>102.707026111</v>
      </c>
      <c r="C51" s="13">
        <v>0.17</v>
      </c>
      <c r="D51" s="13">
        <v>0.7</v>
      </c>
      <c r="E51" s="6">
        <v>0</v>
      </c>
      <c r="F51" s="6">
        <f t="shared" si="0"/>
        <v>0</v>
      </c>
      <c r="G51" s="9">
        <f t="shared" si="20"/>
        <v>102.707026111</v>
      </c>
      <c r="H51" s="6" t="s">
        <v>13</v>
      </c>
      <c r="I51" s="27">
        <v>24.911477571500001</v>
      </c>
      <c r="J51" s="27">
        <v>23.799006738799999</v>
      </c>
      <c r="K51" s="11">
        <f t="shared" si="21"/>
        <v>1.1124708327000015</v>
      </c>
      <c r="L51" s="17">
        <f t="shared" si="22"/>
        <v>4.6744422778212752E-2</v>
      </c>
    </row>
    <row r="52" spans="1:12" x14ac:dyDescent="0.2">
      <c r="A52" s="18" t="s">
        <v>68</v>
      </c>
      <c r="B52" s="19">
        <f>SUM(B46:B51)</f>
        <v>273.81128907840002</v>
      </c>
      <c r="C52" s="20">
        <v>0.11</v>
      </c>
      <c r="D52" s="20">
        <v>0.36</v>
      </c>
      <c r="E52" s="18">
        <f>SUM(E46:E51)</f>
        <v>0</v>
      </c>
      <c r="F52" s="18">
        <f t="shared" si="0"/>
        <v>0</v>
      </c>
      <c r="G52" s="21">
        <f t="shared" si="20"/>
        <v>273.81128907840002</v>
      </c>
      <c r="H52" s="18" t="s">
        <v>13</v>
      </c>
      <c r="I52" s="23">
        <f t="shared" ref="I52:J52" si="23">SUM(I46:I51)/6</f>
        <v>25.61525857878333</v>
      </c>
      <c r="J52" s="23">
        <f t="shared" si="23"/>
        <v>23.394458529166666</v>
      </c>
      <c r="K52" s="23">
        <f t="shared" si="21"/>
        <v>2.2208000496166633</v>
      </c>
      <c r="L52" s="24">
        <f t="shared" si="22"/>
        <v>9.4928465510236815E-2</v>
      </c>
    </row>
    <row r="53" spans="1:12" x14ac:dyDescent="0.2">
      <c r="A53" s="6" t="s">
        <v>58</v>
      </c>
      <c r="B53" s="12">
        <v>65</v>
      </c>
      <c r="C53" s="13">
        <v>0.34</v>
      </c>
      <c r="D53" s="13">
        <v>0.27</v>
      </c>
      <c r="E53" s="6">
        <v>0</v>
      </c>
      <c r="F53" s="6">
        <f t="shared" si="0"/>
        <v>0</v>
      </c>
      <c r="G53" s="9">
        <f t="shared" si="20"/>
        <v>65</v>
      </c>
      <c r="H53" s="6" t="s">
        <v>13</v>
      </c>
      <c r="I53" s="27">
        <v>51.17</v>
      </c>
      <c r="J53" s="27">
        <v>48.49</v>
      </c>
      <c r="K53" s="11">
        <f t="shared" si="21"/>
        <v>2.6799999999999997</v>
      </c>
      <c r="L53" s="17">
        <f t="shared" si="22"/>
        <v>5.5269127655186628E-2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2023-06-12T15:04:36Z</dcterms:modified>
</cp:coreProperties>
</file>