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imetrackerClient\docs\"/>
    </mc:Choice>
  </mc:AlternateContent>
  <xr:revisionPtr revIDLastSave="0" documentId="10_ncr:100000_{8E81E658-0971-47E0-B533-E099B36CF067}" xr6:coauthVersionLast="31" xr6:coauthVersionMax="36" xr10:uidLastSave="{00000000-0000-0000-0000-000000000000}"/>
  <bookViews>
    <workbookView xWindow="0" yWindow="0" windowWidth="21570" windowHeight="8100" xr2:uid="{00000000-000D-0000-FFFF-FFFF00000000}"/>
  </bookViews>
  <sheets>
    <sheet name="Arbeitsplan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5" i="1" l="1"/>
  <c r="G55" i="1"/>
  <c r="F55" i="1"/>
  <c r="F51" i="1"/>
  <c r="E55" i="1"/>
  <c r="F49" i="1" l="1"/>
  <c r="H52" i="1" l="1"/>
  <c r="F52" i="1"/>
  <c r="I52" i="1" s="1"/>
  <c r="H51" i="1"/>
  <c r="I51" i="1"/>
  <c r="H50" i="1"/>
  <c r="F50" i="1"/>
  <c r="I50" i="1" s="1"/>
  <c r="I49" i="1"/>
  <c r="H49" i="1"/>
  <c r="H48" i="1"/>
  <c r="F48" i="1"/>
  <c r="I48" i="1" s="1"/>
  <c r="H47" i="1"/>
  <c r="F47" i="1"/>
  <c r="H46" i="1"/>
  <c r="F46" i="1"/>
  <c r="I46" i="1" s="1"/>
  <c r="H45" i="1"/>
  <c r="F45" i="1"/>
  <c r="I45" i="1" s="1"/>
  <c r="I44" i="1"/>
  <c r="H44" i="1"/>
  <c r="F44" i="1"/>
  <c r="H43" i="1"/>
  <c r="F43" i="1"/>
  <c r="I43" i="1" s="1"/>
  <c r="H42" i="1"/>
  <c r="F42" i="1"/>
  <c r="I42" i="1" s="1"/>
  <c r="H41" i="1"/>
  <c r="F41" i="1"/>
  <c r="I41" i="1" s="1"/>
  <c r="I40" i="1"/>
  <c r="H40" i="1"/>
  <c r="F40" i="1"/>
  <c r="I39" i="1"/>
  <c r="H39" i="1"/>
  <c r="F39" i="1"/>
  <c r="H38" i="1"/>
  <c r="F38" i="1"/>
  <c r="I38" i="1" s="1"/>
  <c r="H37" i="1"/>
  <c r="F37" i="1"/>
  <c r="I37" i="1" s="1"/>
  <c r="I36" i="1"/>
  <c r="H36" i="1"/>
  <c r="F36" i="1"/>
  <c r="H35" i="1"/>
  <c r="F35" i="1"/>
  <c r="I35" i="1" s="1"/>
  <c r="H34" i="1"/>
  <c r="F34" i="1"/>
  <c r="I34" i="1" s="1"/>
  <c r="H33" i="1"/>
  <c r="F33" i="1"/>
  <c r="I33" i="1" s="1"/>
  <c r="H32" i="1"/>
  <c r="F32" i="1"/>
  <c r="I32" i="1" s="1"/>
  <c r="I31" i="1"/>
  <c r="H31" i="1"/>
  <c r="F31" i="1"/>
  <c r="F30" i="1"/>
  <c r="I30" i="1" s="1"/>
  <c r="F29" i="1"/>
  <c r="I29" i="1" s="1"/>
  <c r="F28" i="1"/>
  <c r="I28" i="1" s="1"/>
  <c r="I27" i="1"/>
  <c r="F27" i="1"/>
  <c r="F26" i="1"/>
  <c r="I26" i="1" s="1"/>
  <c r="F25" i="1"/>
  <c r="I25" i="1" s="1"/>
  <c r="F24" i="1"/>
  <c r="I24" i="1" s="1"/>
  <c r="I23" i="1"/>
  <c r="F23" i="1"/>
  <c r="H22" i="1"/>
  <c r="F22" i="1"/>
  <c r="I22" i="1" s="1"/>
  <c r="H21" i="1"/>
  <c r="F21" i="1"/>
  <c r="I21" i="1" s="1"/>
  <c r="I20" i="1"/>
  <c r="H20" i="1"/>
  <c r="F20" i="1"/>
  <c r="H19" i="1"/>
  <c r="F19" i="1"/>
  <c r="I19" i="1" s="1"/>
  <c r="H18" i="1"/>
  <c r="F18" i="1"/>
  <c r="I18" i="1" s="1"/>
  <c r="H17" i="1"/>
  <c r="F17" i="1"/>
  <c r="I17" i="1" s="1"/>
  <c r="H16" i="1"/>
  <c r="F16" i="1"/>
  <c r="I16" i="1" s="1"/>
  <c r="E8" i="1"/>
  <c r="E9" i="1" s="1"/>
  <c r="I47" i="1" l="1"/>
</calcChain>
</file>

<file path=xl/sharedStrings.xml><?xml version="1.0" encoding="utf-8"?>
<sst xmlns="http://schemas.openxmlformats.org/spreadsheetml/2006/main" count="73" uniqueCount="71">
  <si>
    <t>TimeTracker</t>
  </si>
  <si>
    <t>Anzahl Stunden pro Woche pro Mitarbeiter</t>
  </si>
  <si>
    <t>Total Stunden</t>
  </si>
  <si>
    <t>Hauptaktivität</t>
  </si>
  <si>
    <t>Nr.</t>
  </si>
  <si>
    <t>Teilaktivität</t>
  </si>
  <si>
    <t>Geschätzer
Aufwand (SOLL)
[Stunden]</t>
  </si>
  <si>
    <t>Aufwand
+Pufferzeit
+Overhead
(gerundet .5)</t>
  </si>
  <si>
    <t>Effektiver
Aufwand (IST)</t>
  </si>
  <si>
    <t>Aufwand-differenz
(SOLL-IST)</t>
  </si>
  <si>
    <t>Dauer (SOLL)
[Stunden]</t>
  </si>
  <si>
    <t>Start-
datum
(IST)</t>
  </si>
  <si>
    <t>Enddatum
(IST)</t>
  </si>
  <si>
    <t>Idee suchen</t>
  </si>
  <si>
    <t>Projektumriss</t>
  </si>
  <si>
    <t>Anzahl Mitarbeiter</t>
  </si>
  <si>
    <t>Anzahl Wochen</t>
  </si>
  <si>
    <t>Total Stunden pro Woche</t>
  </si>
  <si>
    <t>Fixe Termine</t>
  </si>
  <si>
    <t>Datum</t>
  </si>
  <si>
    <t>Was</t>
  </si>
  <si>
    <t>Abgabe Konzept</t>
  </si>
  <si>
    <t>Abgabe Detailspezifikation</t>
  </si>
  <si>
    <t>Abgabe Realisierte Anwendung + Dokument Systemtest</t>
  </si>
  <si>
    <t>Projektstart</t>
  </si>
  <si>
    <t>Abgabe Projektplan+ Pflichtenheft</t>
  </si>
  <si>
    <t xml:space="preserve">Pflichtenheft </t>
  </si>
  <si>
    <t>Arbeitsplan</t>
  </si>
  <si>
    <t>Detailierter Zeitplan</t>
  </si>
  <si>
    <t>Projektorganisation</t>
  </si>
  <si>
    <t>Projektstatus</t>
  </si>
  <si>
    <t>Pflichtenheft und Projektplan überarbeiten und fertigstellen</t>
  </si>
  <si>
    <t>Lösungsvarianten suchen und Vor- und Nachteile erläutern</t>
  </si>
  <si>
    <t>Lösungsvariante bestimmen und begründen</t>
  </si>
  <si>
    <t xml:space="preserve">Ferien </t>
  </si>
  <si>
    <t>Datum von</t>
  </si>
  <si>
    <t>Datum bis</t>
  </si>
  <si>
    <t>Herbstferien</t>
  </si>
  <si>
    <t>Weihnachtsferien</t>
  </si>
  <si>
    <t>Winterferien</t>
  </si>
  <si>
    <t>Frühlingsferien</t>
  </si>
  <si>
    <t>Fasnacht</t>
  </si>
  <si>
    <t>Datenbankschema entwerfen</t>
  </si>
  <si>
    <t>Design entwerfen</t>
  </si>
  <si>
    <t>Klassendiagramm erstellen Server</t>
  </si>
  <si>
    <t>Klassendiagramm erstellen Client</t>
  </si>
  <si>
    <t>Externe Libaries beschreiben</t>
  </si>
  <si>
    <t>Konzept vervollständigen</t>
  </si>
  <si>
    <t>Konzept</t>
  </si>
  <si>
    <t>Realisierung</t>
  </si>
  <si>
    <t>Backend-Umgebung konfiguration und dokumentieren</t>
  </si>
  <si>
    <t>Client-Klassen erstellen (Objekte erstellen, funktionalität kommt später)</t>
  </si>
  <si>
    <t>Server-Klassen erstellen (Objekte erstellen, funktionalität kommt später)</t>
  </si>
  <si>
    <t>Datenbankschnittstelle implementieren</t>
  </si>
  <si>
    <t>Frontend Markup</t>
  </si>
  <si>
    <t>Libaries einbinden</t>
  </si>
  <si>
    <t>Funktionalität: Login</t>
  </si>
  <si>
    <t>Funktionalität: Benutzer verwalten</t>
  </si>
  <si>
    <t>Funktionalität: Kunden verwalten</t>
  </si>
  <si>
    <t>Funktionalität: Projekte verwalten</t>
  </si>
  <si>
    <t>Funktionalität: Zeit erfassen</t>
  </si>
  <si>
    <t>Funktionalität: Erfasste Zeiteinträge filtern und bearbeiten</t>
  </si>
  <si>
    <t>Funktionalität: Einträge  exportieren</t>
  </si>
  <si>
    <t>Styling und UX verbessern</t>
  </si>
  <si>
    <t>Frontend finalisieren</t>
  </si>
  <si>
    <t>Systemtest</t>
  </si>
  <si>
    <t>Total</t>
  </si>
  <si>
    <t>Qualitätssicherung</t>
  </si>
  <si>
    <t>Testing</t>
  </si>
  <si>
    <t>Optimierung und bugfixes</t>
  </si>
  <si>
    <t>Reserve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</si>
</sst>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2"/>
      <name val="Times New Roman"/>
      <family val="1"/>
    </font>
    <font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</fills>
  <borders count="3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4">
    <xf numFmtId="0" fontId="0" fillId="0" borderId="0" xfId="0"/>
    <xf numFmtId="0" fontId="0" fillId="0" borderId="4" xfId="0" applyBorder="1"/>
    <xf numFmtId="0" fontId="0" fillId="0" borderId="7" xfId="0" applyBorder="1"/>
    <xf numFmtId="0" fontId="0" fillId="0" borderId="8" xfId="0" applyBorder="1"/>
    <xf numFmtId="0" fontId="1" fillId="0" borderId="9" xfId="0" applyFont="1" applyBorder="1"/>
    <xf numFmtId="0" fontId="1" fillId="0" borderId="10" xfId="0" applyFont="1" applyBorder="1"/>
    <xf numFmtId="0" fontId="0" fillId="0" borderId="11" xfId="0" applyBorder="1"/>
    <xf numFmtId="0" fontId="0" fillId="0" borderId="12" xfId="0" applyBorder="1"/>
    <xf numFmtId="0" fontId="1" fillId="0" borderId="0" xfId="0" applyFont="1" applyBorder="1"/>
    <xf numFmtId="0" fontId="0" fillId="0" borderId="13" xfId="0" applyBorder="1"/>
    <xf numFmtId="14" fontId="0" fillId="0" borderId="11" xfId="0" applyNumberFormat="1" applyBorder="1" applyAlignment="1">
      <alignment horizontal="left" vertical="center"/>
    </xf>
    <xf numFmtId="14" fontId="0" fillId="0" borderId="7" xfId="0" applyNumberFormat="1" applyBorder="1" applyAlignment="1">
      <alignment horizontal="left" vertical="center"/>
    </xf>
    <xf numFmtId="0" fontId="4" fillId="0" borderId="24" xfId="0" applyFont="1" applyBorder="1" applyAlignment="1">
      <alignment horizontal="left"/>
    </xf>
    <xf numFmtId="0" fontId="4" fillId="0" borderId="25" xfId="0" applyFont="1" applyBorder="1" applyAlignment="1">
      <alignment horizontal="left"/>
    </xf>
    <xf numFmtId="0" fontId="0" fillId="0" borderId="0" xfId="0" applyAlignment="1">
      <alignment horizontal="left" vertical="center"/>
    </xf>
    <xf numFmtId="2" fontId="0" fillId="0" borderId="4" xfId="0" applyNumberFormat="1" applyBorder="1"/>
    <xf numFmtId="14" fontId="0" fillId="0" borderId="4" xfId="0" applyNumberFormat="1" applyBorder="1"/>
    <xf numFmtId="0" fontId="0" fillId="0" borderId="4" xfId="0" applyFill="1" applyBorder="1"/>
    <xf numFmtId="2" fontId="0" fillId="0" borderId="4" xfId="0" applyNumberFormat="1" applyFill="1" applyBorder="1"/>
    <xf numFmtId="14" fontId="0" fillId="0" borderId="4" xfId="0" applyNumberFormat="1" applyBorder="1" applyAlignment="1">
      <alignment horizontal="right" vertical="center"/>
    </xf>
    <xf numFmtId="0" fontId="0" fillId="0" borderId="29" xfId="0" applyBorder="1"/>
    <xf numFmtId="2" fontId="0" fillId="0" borderId="29" xfId="0" applyNumberFormat="1" applyBorder="1"/>
    <xf numFmtId="14" fontId="0" fillId="0" borderId="29" xfId="0" applyNumberFormat="1" applyBorder="1"/>
    <xf numFmtId="14" fontId="0" fillId="0" borderId="6" xfId="0" applyNumberFormat="1" applyBorder="1"/>
    <xf numFmtId="14" fontId="0" fillId="0" borderId="8" xfId="0" applyNumberFormat="1" applyBorder="1"/>
    <xf numFmtId="0" fontId="0" fillId="0" borderId="20" xfId="0" applyFill="1" applyBorder="1" applyAlignment="1">
      <alignment horizontal="right" vertical="center"/>
    </xf>
    <xf numFmtId="0" fontId="0" fillId="0" borderId="30" xfId="0" applyBorder="1"/>
    <xf numFmtId="0" fontId="0" fillId="0" borderId="31" xfId="0" applyBorder="1"/>
    <xf numFmtId="0" fontId="3" fillId="2" borderId="13" xfId="0" applyFont="1" applyFill="1" applyBorder="1" applyAlignment="1">
      <alignment horizontal="center" vertical="center"/>
    </xf>
    <xf numFmtId="0" fontId="3" fillId="2" borderId="32" xfId="0" applyFont="1" applyFill="1" applyBorder="1" applyAlignment="1">
      <alignment horizontal="center" vertical="center"/>
    </xf>
    <xf numFmtId="0" fontId="3" fillId="2" borderId="32" xfId="0" applyFont="1" applyFill="1" applyBorder="1" applyAlignment="1">
      <alignment horizontal="center" vertical="center" wrapText="1"/>
    </xf>
    <xf numFmtId="0" fontId="3" fillId="3" borderId="32" xfId="0" applyFont="1" applyFill="1" applyBorder="1" applyAlignment="1">
      <alignment horizontal="center" vertical="center" wrapText="1"/>
    </xf>
    <xf numFmtId="0" fontId="3" fillId="3" borderId="14" xfId="0" applyFont="1" applyFill="1" applyBorder="1" applyAlignment="1">
      <alignment horizontal="center" vertical="center" wrapText="1"/>
    </xf>
    <xf numFmtId="14" fontId="0" fillId="0" borderId="19" xfId="0" applyNumberFormat="1" applyBorder="1"/>
    <xf numFmtId="0" fontId="0" fillId="0" borderId="32" xfId="0" applyBorder="1"/>
    <xf numFmtId="0" fontId="0" fillId="0" borderId="14" xfId="0" applyBorder="1"/>
    <xf numFmtId="14" fontId="0" fillId="0" borderId="11" xfId="0" applyNumberFormat="1" applyBorder="1"/>
    <xf numFmtId="14" fontId="0" fillId="0" borderId="7" xfId="0" applyNumberFormat="1" applyBorder="1"/>
    <xf numFmtId="14" fontId="0" fillId="0" borderId="9" xfId="0" applyNumberFormat="1" applyBorder="1"/>
    <xf numFmtId="14" fontId="0" fillId="0" borderId="20" xfId="0" applyNumberFormat="1" applyBorder="1"/>
    <xf numFmtId="0" fontId="0" fillId="0" borderId="10" xfId="0" applyBorder="1"/>
    <xf numFmtId="0" fontId="1" fillId="0" borderId="0" xfId="0" applyFont="1" applyFill="1" applyBorder="1"/>
    <xf numFmtId="0" fontId="0" fillId="0" borderId="34" xfId="0" applyBorder="1" applyAlignment="1">
      <alignment vertical="top"/>
    </xf>
    <xf numFmtId="0" fontId="0" fillId="0" borderId="28" xfId="0" applyBorder="1" applyAlignment="1">
      <alignment horizontal="left" vertical="center" wrapText="1"/>
    </xf>
    <xf numFmtId="0" fontId="0" fillId="0" borderId="28" xfId="0" applyBorder="1" applyAlignment="1">
      <alignment horizontal="right" vertical="center"/>
    </xf>
    <xf numFmtId="0" fontId="0" fillId="0" borderId="28" xfId="0" applyFill="1" applyBorder="1" applyAlignment="1">
      <alignment horizontal="right" vertical="center"/>
    </xf>
    <xf numFmtId="2" fontId="0" fillId="0" borderId="28" xfId="0" applyNumberFormat="1" applyFill="1" applyBorder="1" applyAlignment="1">
      <alignment horizontal="right" vertical="center"/>
    </xf>
    <xf numFmtId="0" fontId="0" fillId="0" borderId="29" xfId="0" applyFill="1" applyBorder="1" applyAlignment="1">
      <alignment horizontal="right" vertical="center"/>
    </xf>
    <xf numFmtId="0" fontId="0" fillId="0" borderId="29" xfId="0" applyFill="1" applyBorder="1" applyAlignment="1">
      <alignment wrapText="1"/>
    </xf>
    <xf numFmtId="0" fontId="0" fillId="0" borderId="20" xfId="0" applyFill="1" applyBorder="1"/>
    <xf numFmtId="0" fontId="0" fillId="0" borderId="20" xfId="0" applyBorder="1"/>
    <xf numFmtId="2" fontId="0" fillId="0" borderId="20" xfId="0" applyNumberFormat="1" applyFill="1" applyBorder="1"/>
    <xf numFmtId="0" fontId="0" fillId="0" borderId="29" xfId="0" applyBorder="1" applyAlignment="1">
      <alignment horizontal="right" vertical="center"/>
    </xf>
    <xf numFmtId="2" fontId="0" fillId="0" borderId="29" xfId="0" applyNumberFormat="1" applyFill="1" applyBorder="1" applyAlignment="1">
      <alignment horizontal="right" vertical="center"/>
    </xf>
    <xf numFmtId="0" fontId="7" fillId="0" borderId="0" xfId="0" applyFont="1"/>
    <xf numFmtId="0" fontId="7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/>
    <xf numFmtId="0" fontId="3" fillId="0" borderId="31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2" fontId="0" fillId="0" borderId="28" xfId="0" applyNumberFormat="1" applyFill="1" applyBorder="1"/>
    <xf numFmtId="0" fontId="0" fillId="0" borderId="0" xfId="0" applyFill="1" applyBorder="1" applyAlignment="1">
      <alignment wrapText="1"/>
    </xf>
    <xf numFmtId="0" fontId="0" fillId="0" borderId="0" xfId="0" applyBorder="1" applyAlignment="1">
      <alignment horizontal="right" vertical="center"/>
    </xf>
    <xf numFmtId="0" fontId="0" fillId="0" borderId="0" xfId="0" applyFill="1" applyBorder="1" applyAlignment="1">
      <alignment horizontal="right" vertical="center"/>
    </xf>
    <xf numFmtId="2" fontId="0" fillId="0" borderId="0" xfId="0" applyNumberFormat="1" applyFill="1" applyBorder="1" applyAlignment="1">
      <alignment horizontal="right" vertical="center"/>
    </xf>
    <xf numFmtId="14" fontId="0" fillId="0" borderId="0" xfId="0" applyNumberFormat="1" applyBorder="1" applyAlignment="1">
      <alignment vertical="center"/>
    </xf>
    <xf numFmtId="2" fontId="0" fillId="0" borderId="0" xfId="0" applyNumberFormat="1" applyFill="1" applyBorder="1"/>
    <xf numFmtId="14" fontId="0" fillId="0" borderId="0" xfId="0" applyNumberFormat="1" applyBorder="1"/>
    <xf numFmtId="0" fontId="0" fillId="0" borderId="28" xfId="0" applyBorder="1"/>
    <xf numFmtId="0" fontId="0" fillId="0" borderId="28" xfId="0" applyFill="1" applyBorder="1"/>
    <xf numFmtId="14" fontId="0" fillId="0" borderId="28" xfId="0" applyNumberFormat="1" applyBorder="1"/>
    <xf numFmtId="0" fontId="0" fillId="0" borderId="20" xfId="0" applyBorder="1" applyAlignment="1">
      <alignment horizontal="right" vertical="center"/>
    </xf>
    <xf numFmtId="2" fontId="0" fillId="0" borderId="20" xfId="0" applyNumberFormat="1" applyFill="1" applyBorder="1" applyAlignment="1">
      <alignment horizontal="right" vertical="center"/>
    </xf>
    <xf numFmtId="14" fontId="0" fillId="0" borderId="20" xfId="0" applyNumberFormat="1" applyBorder="1" applyAlignment="1">
      <alignment vertical="center"/>
    </xf>
    <xf numFmtId="0" fontId="0" fillId="0" borderId="4" xfId="0" applyBorder="1" applyAlignment="1">
      <alignment horizontal="right" vertical="center"/>
    </xf>
    <xf numFmtId="0" fontId="0" fillId="0" borderId="4" xfId="0" applyFill="1" applyBorder="1" applyAlignment="1">
      <alignment horizontal="right" vertical="center"/>
    </xf>
    <xf numFmtId="2" fontId="0" fillId="0" borderId="4" xfId="0" applyNumberFormat="1" applyFill="1" applyBorder="1" applyAlignment="1">
      <alignment horizontal="right" vertical="center"/>
    </xf>
    <xf numFmtId="14" fontId="0" fillId="0" borderId="4" xfId="0" applyNumberFormat="1" applyBorder="1" applyAlignment="1">
      <alignment vertical="center"/>
    </xf>
    <xf numFmtId="0" fontId="0" fillId="0" borderId="5" xfId="0" applyFill="1" applyBorder="1" applyAlignment="1">
      <alignment horizontal="right" vertical="top"/>
    </xf>
    <xf numFmtId="0" fontId="0" fillId="0" borderId="7" xfId="0" applyFill="1" applyBorder="1"/>
    <xf numFmtId="0" fontId="0" fillId="0" borderId="7" xfId="0" applyBorder="1" applyAlignment="1">
      <alignment vertical="top"/>
    </xf>
    <xf numFmtId="0" fontId="0" fillId="0" borderId="9" xfId="0" applyFill="1" applyBorder="1" applyAlignment="1">
      <alignment horizontal="right" vertical="center"/>
    </xf>
    <xf numFmtId="0" fontId="0" fillId="0" borderId="5" xfId="0" applyBorder="1"/>
    <xf numFmtId="2" fontId="0" fillId="0" borderId="29" xfId="0" applyNumberFormat="1" applyFill="1" applyBorder="1"/>
    <xf numFmtId="0" fontId="0" fillId="0" borderId="7" xfId="0" applyBorder="1" applyAlignment="1">
      <alignment horizontal="right" vertical="center"/>
    </xf>
    <xf numFmtId="0" fontId="0" fillId="0" borderId="21" xfId="0" applyFill="1" applyBorder="1"/>
    <xf numFmtId="0" fontId="0" fillId="0" borderId="9" xfId="0" applyBorder="1" applyAlignment="1">
      <alignment horizontal="right" vertical="center"/>
    </xf>
    <xf numFmtId="0" fontId="0" fillId="0" borderId="10" xfId="0" applyBorder="1" applyAlignment="1">
      <alignment horizontal="right" vertical="center"/>
    </xf>
    <xf numFmtId="14" fontId="0" fillId="0" borderId="0" xfId="0" applyNumberFormat="1"/>
    <xf numFmtId="14" fontId="0" fillId="0" borderId="10" xfId="0" applyNumberFormat="1" applyBorder="1"/>
    <xf numFmtId="0" fontId="0" fillId="0" borderId="35" xfId="0" applyBorder="1" applyAlignment="1">
      <alignment horizontal="left" vertical="top"/>
    </xf>
    <xf numFmtId="0" fontId="0" fillId="0" borderId="36" xfId="0" applyBorder="1" applyAlignment="1">
      <alignment horizontal="left" vertical="top"/>
    </xf>
    <xf numFmtId="0" fontId="0" fillId="0" borderId="37" xfId="0" applyBorder="1" applyAlignment="1">
      <alignment horizontal="left" vertical="top"/>
    </xf>
    <xf numFmtId="0" fontId="2" fillId="0" borderId="0" xfId="0" applyFont="1" applyAlignment="1">
      <alignment horizontal="left" vertical="center"/>
    </xf>
    <xf numFmtId="0" fontId="6" fillId="0" borderId="35" xfId="0" applyFont="1" applyBorder="1" applyAlignment="1">
      <alignment horizontal="left" vertical="top" wrapText="1"/>
    </xf>
    <xf numFmtId="0" fontId="6" fillId="0" borderId="36" xfId="0" applyFont="1" applyBorder="1" applyAlignment="1">
      <alignment horizontal="left" vertical="top" wrapText="1"/>
    </xf>
    <xf numFmtId="0" fontId="6" fillId="0" borderId="37" xfId="0" applyFont="1" applyBorder="1" applyAlignment="1">
      <alignment horizontal="left" vertical="top" wrapText="1"/>
    </xf>
    <xf numFmtId="0" fontId="0" fillId="0" borderId="1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2" xfId="0" applyBorder="1" applyAlignment="1">
      <alignment horizontal="center"/>
    </xf>
    <xf numFmtId="0" fontId="4" fillId="0" borderId="24" xfId="0" applyFont="1" applyBorder="1" applyAlignment="1">
      <alignment horizontal="left"/>
    </xf>
    <xf numFmtId="0" fontId="4" fillId="0" borderId="25" xfId="0" applyFont="1" applyBorder="1" applyAlignment="1">
      <alignment horizontal="left"/>
    </xf>
    <xf numFmtId="0" fontId="4" fillId="0" borderId="22" xfId="0" applyFont="1" applyBorder="1" applyAlignment="1">
      <alignment horizontal="left" vertical="top" wrapText="1"/>
    </xf>
    <xf numFmtId="0" fontId="4" fillId="0" borderId="23" xfId="0" applyFont="1" applyBorder="1" applyAlignment="1">
      <alignment horizontal="left" vertical="top" wrapText="1"/>
    </xf>
    <xf numFmtId="0" fontId="4" fillId="0" borderId="26" xfId="0" applyFont="1" applyBorder="1" applyAlignment="1">
      <alignment horizontal="left" vertical="top" wrapText="1"/>
    </xf>
    <xf numFmtId="0" fontId="4" fillId="0" borderId="27" xfId="0" applyFont="1" applyBorder="1" applyAlignment="1">
      <alignment horizontal="left" vertical="top" wrapText="1"/>
    </xf>
    <xf numFmtId="14" fontId="0" fillId="0" borderId="21" xfId="0" applyNumberFormat="1" applyBorder="1" applyAlignment="1">
      <alignment horizontal="left" vertical="top"/>
    </xf>
    <xf numFmtId="14" fontId="0" fillId="0" borderId="11" xfId="0" applyNumberFormat="1" applyBorder="1" applyAlignment="1">
      <alignment horizontal="left" vertical="top"/>
    </xf>
    <xf numFmtId="0" fontId="5" fillId="0" borderId="4" xfId="0" applyFont="1" applyBorder="1" applyAlignment="1">
      <alignment horizontal="left" vertical="top" wrapText="1"/>
    </xf>
    <xf numFmtId="0" fontId="5" fillId="0" borderId="8" xfId="0" applyFont="1" applyBorder="1" applyAlignment="1">
      <alignment horizontal="left" vertical="top" wrapText="1"/>
    </xf>
    <xf numFmtId="0" fontId="5" fillId="0" borderId="20" xfId="0" applyFont="1" applyBorder="1" applyAlignment="1">
      <alignment horizontal="left" vertical="top" wrapText="1"/>
    </xf>
    <xf numFmtId="0" fontId="5" fillId="0" borderId="10" xfId="0" applyFont="1" applyBorder="1" applyAlignment="1">
      <alignment horizontal="left" vertical="top" wrapText="1"/>
    </xf>
    <xf numFmtId="14" fontId="0" fillId="0" borderId="7" xfId="0" applyNumberFormat="1" applyBorder="1" applyAlignment="1">
      <alignment horizontal="left" vertical="top"/>
    </xf>
    <xf numFmtId="14" fontId="0" fillId="0" borderId="9" xfId="0" applyNumberFormat="1" applyBorder="1" applyAlignment="1">
      <alignment horizontal="left" vertical="top"/>
    </xf>
    <xf numFmtId="0" fontId="1" fillId="0" borderId="13" xfId="0" applyFont="1" applyBorder="1" applyAlignment="1">
      <alignment horizontal="left" vertical="center"/>
    </xf>
    <xf numFmtId="0" fontId="1" fillId="0" borderId="14" xfId="0" applyFont="1" applyBorder="1" applyAlignment="1">
      <alignment horizontal="left" vertical="center"/>
    </xf>
    <xf numFmtId="0" fontId="1" fillId="0" borderId="15" xfId="0" applyFont="1" applyBorder="1" applyAlignment="1">
      <alignment horizontal="left"/>
    </xf>
    <xf numFmtId="0" fontId="1" fillId="0" borderId="16" xfId="0" applyFont="1" applyBorder="1" applyAlignment="1">
      <alignment horizontal="left"/>
    </xf>
    <xf numFmtId="0" fontId="1" fillId="0" borderId="17" xfId="0" applyFont="1" applyBorder="1" applyAlignment="1">
      <alignment horizontal="left"/>
    </xf>
    <xf numFmtId="0" fontId="0" fillId="0" borderId="18" xfId="0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19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2" fontId="3" fillId="0" borderId="4" xfId="0" applyNumberFormat="1" applyFon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T64"/>
  <sheetViews>
    <sheetView tabSelected="1" topLeftCell="A14" zoomScale="80" zoomScaleNormal="80" workbookViewId="0">
      <selection activeCell="N29" sqref="N29"/>
    </sheetView>
  </sheetViews>
  <sheetFormatPr baseColWidth="10" defaultRowHeight="15" x14ac:dyDescent="0.25"/>
  <cols>
    <col min="2" max="2" width="23.7109375" customWidth="1"/>
    <col min="3" max="3" width="5.5703125" customWidth="1"/>
    <col min="4" max="4" width="50.7109375" customWidth="1"/>
    <col min="5" max="5" width="14.140625" customWidth="1"/>
    <col min="6" max="6" width="14.85546875" customWidth="1"/>
    <col min="7" max="7" width="13.28515625" customWidth="1"/>
    <col min="8" max="8" width="13" customWidth="1"/>
    <col min="9" max="9" width="11.85546875" customWidth="1"/>
    <col min="10" max="12" width="13.7109375" customWidth="1"/>
    <col min="13" max="13" width="16.5703125" customWidth="1"/>
  </cols>
  <sheetData>
    <row r="2" spans="2:13" ht="23.25" x14ac:dyDescent="0.25">
      <c r="B2" s="93" t="s">
        <v>0</v>
      </c>
      <c r="C2" s="93"/>
    </row>
    <row r="3" spans="2:13" ht="15.75" thickBot="1" x14ac:dyDescent="0.3"/>
    <row r="4" spans="2:13" ht="15.75" thickBot="1" x14ac:dyDescent="0.3">
      <c r="D4" s="114" t="s">
        <v>14</v>
      </c>
      <c r="E4" s="115"/>
      <c r="G4" s="116" t="s">
        <v>18</v>
      </c>
      <c r="H4" s="117"/>
      <c r="I4" s="118"/>
      <c r="K4" s="97" t="s">
        <v>34</v>
      </c>
      <c r="L4" s="98"/>
      <c r="M4" s="99"/>
    </row>
    <row r="5" spans="2:13" ht="15.75" thickBot="1" x14ac:dyDescent="0.3">
      <c r="D5" s="6" t="s">
        <v>15</v>
      </c>
      <c r="E5" s="7">
        <v>3</v>
      </c>
      <c r="G5" s="9" t="s">
        <v>19</v>
      </c>
      <c r="H5" s="119" t="s">
        <v>20</v>
      </c>
      <c r="I5" s="120"/>
      <c r="K5" s="9" t="s">
        <v>35</v>
      </c>
      <c r="L5" s="34" t="s">
        <v>36</v>
      </c>
      <c r="M5" s="35" t="s">
        <v>20</v>
      </c>
    </row>
    <row r="6" spans="2:13" x14ac:dyDescent="0.25">
      <c r="D6" s="2" t="s">
        <v>16</v>
      </c>
      <c r="E6" s="3">
        <v>28</v>
      </c>
      <c r="G6" s="10">
        <v>43326</v>
      </c>
      <c r="H6" s="121" t="s">
        <v>24</v>
      </c>
      <c r="I6" s="122"/>
      <c r="K6" s="36">
        <v>43374</v>
      </c>
      <c r="L6" s="33">
        <v>43392</v>
      </c>
      <c r="M6" s="7" t="s">
        <v>37</v>
      </c>
    </row>
    <row r="7" spans="2:13" ht="15" customHeight="1" x14ac:dyDescent="0.25">
      <c r="D7" s="2" t="s">
        <v>1</v>
      </c>
      <c r="E7" s="3">
        <v>2.5</v>
      </c>
      <c r="G7" s="106">
        <v>43366</v>
      </c>
      <c r="H7" s="102" t="s">
        <v>25</v>
      </c>
      <c r="I7" s="103"/>
      <c r="K7" s="37">
        <v>43458</v>
      </c>
      <c r="L7" s="16">
        <v>43469</v>
      </c>
      <c r="M7" s="3" t="s">
        <v>38</v>
      </c>
    </row>
    <row r="8" spans="2:13" x14ac:dyDescent="0.25">
      <c r="D8" s="2" t="s">
        <v>17</v>
      </c>
      <c r="E8" s="3">
        <f>E7*E5</f>
        <v>7.5</v>
      </c>
      <c r="G8" s="107"/>
      <c r="H8" s="104"/>
      <c r="I8" s="105"/>
      <c r="K8" s="37">
        <v>43529</v>
      </c>
      <c r="L8" s="16">
        <v>43529</v>
      </c>
      <c r="M8" s="3" t="s">
        <v>41</v>
      </c>
    </row>
    <row r="9" spans="2:13" ht="15.75" customHeight="1" thickBot="1" x14ac:dyDescent="0.3">
      <c r="D9" s="4" t="s">
        <v>2</v>
      </c>
      <c r="E9" s="5">
        <f>E8*E6</f>
        <v>210</v>
      </c>
      <c r="G9" s="11">
        <v>43410</v>
      </c>
      <c r="H9" s="100" t="s">
        <v>21</v>
      </c>
      <c r="I9" s="101"/>
      <c r="K9" s="37">
        <v>43500</v>
      </c>
      <c r="L9" s="16">
        <v>43511</v>
      </c>
      <c r="M9" s="3" t="s">
        <v>39</v>
      </c>
    </row>
    <row r="10" spans="2:13" ht="15.75" customHeight="1" thickBot="1" x14ac:dyDescent="0.3">
      <c r="D10" s="8"/>
      <c r="E10" s="8"/>
      <c r="G10" s="11">
        <v>43452</v>
      </c>
      <c r="H10" s="12" t="s">
        <v>22</v>
      </c>
      <c r="I10" s="13"/>
      <c r="K10" s="38">
        <v>43563</v>
      </c>
      <c r="L10" s="39">
        <v>43577</v>
      </c>
      <c r="M10" s="40" t="s">
        <v>40</v>
      </c>
    </row>
    <row r="11" spans="2:13" ht="15.75" customHeight="1" x14ac:dyDescent="0.25">
      <c r="D11" s="8"/>
      <c r="E11" s="8"/>
      <c r="G11" s="112">
        <v>43592</v>
      </c>
      <c r="H11" s="108" t="s">
        <v>23</v>
      </c>
      <c r="I11" s="109"/>
    </row>
    <row r="12" spans="2:13" x14ac:dyDescent="0.25">
      <c r="D12" s="41"/>
      <c r="G12" s="112"/>
      <c r="H12" s="108"/>
      <c r="I12" s="109"/>
    </row>
    <row r="13" spans="2:13" ht="15.75" thickBot="1" x14ac:dyDescent="0.3">
      <c r="G13" s="113"/>
      <c r="H13" s="110"/>
      <c r="I13" s="111"/>
    </row>
    <row r="14" spans="2:13" ht="15.75" thickBot="1" x14ac:dyDescent="0.3"/>
    <row r="15" spans="2:13" ht="63" customHeight="1" thickBot="1" x14ac:dyDescent="0.3">
      <c r="B15" s="28" t="s">
        <v>3</v>
      </c>
      <c r="C15" s="29" t="s">
        <v>4</v>
      </c>
      <c r="D15" s="29" t="s">
        <v>5</v>
      </c>
      <c r="E15" s="30" t="s">
        <v>6</v>
      </c>
      <c r="F15" s="30" t="s">
        <v>7</v>
      </c>
      <c r="G15" s="31" t="s">
        <v>8</v>
      </c>
      <c r="H15" s="31" t="s">
        <v>9</v>
      </c>
      <c r="I15" s="30" t="s">
        <v>10</v>
      </c>
      <c r="J15" s="31" t="s">
        <v>11</v>
      </c>
      <c r="K15" s="32" t="s">
        <v>12</v>
      </c>
    </row>
    <row r="16" spans="2:13" ht="15" customHeight="1" x14ac:dyDescent="0.25">
      <c r="B16" s="94" t="s">
        <v>14</v>
      </c>
      <c r="C16" s="26">
        <v>1</v>
      </c>
      <c r="D16" s="20" t="s">
        <v>13</v>
      </c>
      <c r="E16" s="20">
        <v>7.5</v>
      </c>
      <c r="F16" s="20">
        <f t="shared" ref="F16:F52" si="0">MROUND(E16*1.2*1.1,0.5)</f>
        <v>10</v>
      </c>
      <c r="G16" s="20">
        <v>8</v>
      </c>
      <c r="H16" s="20">
        <f t="shared" ref="H16:H22" si="1">E16-G16</f>
        <v>-0.5</v>
      </c>
      <c r="I16" s="21">
        <f t="shared" ref="I16:I52" si="2">F16/$E$5</f>
        <v>3.3333333333333335</v>
      </c>
      <c r="J16" s="22">
        <v>43326</v>
      </c>
      <c r="K16" s="23">
        <v>43333</v>
      </c>
    </row>
    <row r="17" spans="2:13" ht="15" customHeight="1" x14ac:dyDescent="0.25">
      <c r="B17" s="95"/>
      <c r="C17" s="27">
        <v>2</v>
      </c>
      <c r="D17" s="1" t="s">
        <v>26</v>
      </c>
      <c r="E17" s="1">
        <v>15</v>
      </c>
      <c r="F17" s="1">
        <f t="shared" si="0"/>
        <v>20</v>
      </c>
      <c r="G17" s="1">
        <v>16</v>
      </c>
      <c r="H17" s="1">
        <f t="shared" si="1"/>
        <v>-1</v>
      </c>
      <c r="I17" s="15">
        <f t="shared" si="2"/>
        <v>6.666666666666667</v>
      </c>
      <c r="J17" s="16">
        <v>43333</v>
      </c>
      <c r="K17" s="24">
        <v>43354</v>
      </c>
    </row>
    <row r="18" spans="2:13" ht="15" customHeight="1" x14ac:dyDescent="0.25">
      <c r="B18" s="95"/>
      <c r="C18" s="27">
        <v>3</v>
      </c>
      <c r="D18" s="1" t="s">
        <v>27</v>
      </c>
      <c r="E18" s="1">
        <v>10</v>
      </c>
      <c r="F18" s="1">
        <f t="shared" si="0"/>
        <v>13</v>
      </c>
      <c r="G18" s="1">
        <v>10</v>
      </c>
      <c r="H18" s="1">
        <f t="shared" si="1"/>
        <v>0</v>
      </c>
      <c r="I18" s="15">
        <f t="shared" si="2"/>
        <v>4.333333333333333</v>
      </c>
      <c r="J18" s="16">
        <v>43340</v>
      </c>
      <c r="K18" s="24">
        <v>43354</v>
      </c>
    </row>
    <row r="19" spans="2:13" ht="15" customHeight="1" x14ac:dyDescent="0.25">
      <c r="B19" s="95"/>
      <c r="C19" s="27">
        <v>4</v>
      </c>
      <c r="D19" s="1" t="s">
        <v>28</v>
      </c>
      <c r="E19" s="1">
        <v>5</v>
      </c>
      <c r="F19" s="1">
        <f t="shared" si="0"/>
        <v>6.5</v>
      </c>
      <c r="G19" s="1">
        <v>5</v>
      </c>
      <c r="H19" s="1">
        <f t="shared" si="1"/>
        <v>0</v>
      </c>
      <c r="I19" s="15">
        <f t="shared" si="2"/>
        <v>2.1666666666666665</v>
      </c>
      <c r="J19" s="16">
        <v>43354</v>
      </c>
      <c r="K19" s="24">
        <v>43361</v>
      </c>
    </row>
    <row r="20" spans="2:13" ht="15" customHeight="1" x14ac:dyDescent="0.25">
      <c r="B20" s="95"/>
      <c r="C20" s="27">
        <v>5</v>
      </c>
      <c r="D20" s="1" t="s">
        <v>29</v>
      </c>
      <c r="E20" s="1">
        <v>2</v>
      </c>
      <c r="F20" s="17">
        <f t="shared" si="0"/>
        <v>2.5</v>
      </c>
      <c r="G20" s="1">
        <v>2</v>
      </c>
      <c r="H20" s="17">
        <f t="shared" si="1"/>
        <v>0</v>
      </c>
      <c r="I20" s="18">
        <f t="shared" si="2"/>
        <v>0.83333333333333337</v>
      </c>
      <c r="J20" s="16">
        <v>43361</v>
      </c>
      <c r="K20" s="24">
        <v>43361</v>
      </c>
    </row>
    <row r="21" spans="2:13" ht="15" customHeight="1" x14ac:dyDescent="0.25">
      <c r="B21" s="95"/>
      <c r="C21" s="27">
        <v>6</v>
      </c>
      <c r="D21" s="1" t="s">
        <v>30</v>
      </c>
      <c r="E21" s="1">
        <v>2</v>
      </c>
      <c r="F21" s="17">
        <f t="shared" si="0"/>
        <v>2.5</v>
      </c>
      <c r="G21" s="1">
        <v>2</v>
      </c>
      <c r="H21" s="17">
        <f t="shared" si="1"/>
        <v>0</v>
      </c>
      <c r="I21" s="18">
        <f t="shared" si="2"/>
        <v>0.83333333333333337</v>
      </c>
      <c r="J21" s="16">
        <v>43361</v>
      </c>
      <c r="K21" s="24">
        <v>43361</v>
      </c>
    </row>
    <row r="22" spans="2:13" ht="30.75" thickBot="1" x14ac:dyDescent="0.3">
      <c r="B22" s="96"/>
      <c r="C22" s="42">
        <v>7</v>
      </c>
      <c r="D22" s="43" t="s">
        <v>31</v>
      </c>
      <c r="E22" s="44">
        <v>1</v>
      </c>
      <c r="F22" s="45">
        <f t="shared" si="0"/>
        <v>1.5</v>
      </c>
      <c r="G22" s="44">
        <v>4</v>
      </c>
      <c r="H22" s="45">
        <f t="shared" si="1"/>
        <v>-3</v>
      </c>
      <c r="I22" s="46">
        <f t="shared" si="2"/>
        <v>0.5</v>
      </c>
      <c r="J22" s="39">
        <v>43361</v>
      </c>
      <c r="K22" s="89">
        <v>43366</v>
      </c>
      <c r="M22" s="14"/>
    </row>
    <row r="23" spans="2:13" ht="30" x14ac:dyDescent="0.25">
      <c r="B23" s="90" t="s">
        <v>48</v>
      </c>
      <c r="C23" s="78">
        <v>8</v>
      </c>
      <c r="D23" s="48" t="s">
        <v>32</v>
      </c>
      <c r="E23" s="52">
        <v>3.75</v>
      </c>
      <c r="F23" s="47">
        <f t="shared" si="0"/>
        <v>5</v>
      </c>
      <c r="G23" s="52"/>
      <c r="H23" s="47"/>
      <c r="I23" s="53">
        <f t="shared" si="2"/>
        <v>1.6666666666666667</v>
      </c>
      <c r="J23" s="22">
        <v>43368</v>
      </c>
      <c r="K23" s="23">
        <v>43368</v>
      </c>
    </row>
    <row r="24" spans="2:13" x14ac:dyDescent="0.25">
      <c r="B24" s="91"/>
      <c r="C24" s="79">
        <v>9</v>
      </c>
      <c r="D24" s="17" t="s">
        <v>33</v>
      </c>
      <c r="E24" s="17">
        <v>3.75</v>
      </c>
      <c r="F24" s="17">
        <f t="shared" si="0"/>
        <v>5</v>
      </c>
      <c r="G24" s="1"/>
      <c r="H24" s="1"/>
      <c r="I24" s="18">
        <f t="shared" si="2"/>
        <v>1.6666666666666667</v>
      </c>
      <c r="J24" s="16">
        <v>43368</v>
      </c>
      <c r="K24" s="24">
        <v>43368</v>
      </c>
    </row>
    <row r="25" spans="2:13" x14ac:dyDescent="0.25">
      <c r="B25" s="91"/>
      <c r="C25" s="2">
        <v>10</v>
      </c>
      <c r="D25" s="17" t="s">
        <v>42</v>
      </c>
      <c r="E25" s="17">
        <v>5</v>
      </c>
      <c r="F25" s="17">
        <f t="shared" si="0"/>
        <v>6.5</v>
      </c>
      <c r="G25" s="1"/>
      <c r="H25" s="1"/>
      <c r="I25" s="18">
        <f t="shared" si="2"/>
        <v>2.1666666666666665</v>
      </c>
      <c r="J25" s="16">
        <v>43396</v>
      </c>
      <c r="K25" s="24">
        <v>43403</v>
      </c>
    </row>
    <row r="26" spans="2:13" x14ac:dyDescent="0.25">
      <c r="B26" s="91"/>
      <c r="C26" s="2">
        <v>11</v>
      </c>
      <c r="D26" s="17" t="s">
        <v>44</v>
      </c>
      <c r="E26" s="17">
        <v>5</v>
      </c>
      <c r="F26" s="17">
        <f t="shared" si="0"/>
        <v>6.5</v>
      </c>
      <c r="G26" s="1"/>
      <c r="H26" s="1"/>
      <c r="I26" s="18">
        <f t="shared" si="2"/>
        <v>2.1666666666666665</v>
      </c>
      <c r="J26" s="16">
        <v>43396</v>
      </c>
      <c r="K26" s="24">
        <v>43403</v>
      </c>
    </row>
    <row r="27" spans="2:13" x14ac:dyDescent="0.25">
      <c r="B27" s="91"/>
      <c r="C27" s="2">
        <v>12</v>
      </c>
      <c r="D27" s="17" t="s">
        <v>45</v>
      </c>
      <c r="E27" s="17">
        <v>5</v>
      </c>
      <c r="F27" s="17">
        <f t="shared" si="0"/>
        <v>6.5</v>
      </c>
      <c r="G27" s="1"/>
      <c r="H27" s="1"/>
      <c r="I27" s="18">
        <f t="shared" si="2"/>
        <v>2.1666666666666665</v>
      </c>
      <c r="J27" s="16">
        <v>43396</v>
      </c>
      <c r="K27" s="24">
        <v>43403</v>
      </c>
    </row>
    <row r="28" spans="2:13" x14ac:dyDescent="0.25">
      <c r="B28" s="91"/>
      <c r="C28" s="2">
        <v>13</v>
      </c>
      <c r="D28" s="17" t="s">
        <v>43</v>
      </c>
      <c r="E28" s="17">
        <v>5</v>
      </c>
      <c r="F28" s="17">
        <f t="shared" si="0"/>
        <v>6.5</v>
      </c>
      <c r="G28" s="1"/>
      <c r="H28" s="1"/>
      <c r="I28" s="18">
        <f t="shared" si="2"/>
        <v>2.1666666666666665</v>
      </c>
      <c r="J28" s="16">
        <v>43410</v>
      </c>
      <c r="K28" s="24">
        <v>43410</v>
      </c>
    </row>
    <row r="29" spans="2:13" x14ac:dyDescent="0.25">
      <c r="B29" s="91"/>
      <c r="C29" s="80">
        <v>14</v>
      </c>
      <c r="D29" s="17" t="s">
        <v>46</v>
      </c>
      <c r="E29" s="17">
        <v>1</v>
      </c>
      <c r="F29" s="17">
        <f t="shared" si="0"/>
        <v>1.5</v>
      </c>
      <c r="G29" s="1"/>
      <c r="H29" s="1"/>
      <c r="I29" s="18">
        <f t="shared" si="2"/>
        <v>0.5</v>
      </c>
      <c r="J29" s="16">
        <v>43410</v>
      </c>
      <c r="K29" s="24">
        <v>43410</v>
      </c>
    </row>
    <row r="30" spans="2:13" ht="15.75" thickBot="1" x14ac:dyDescent="0.3">
      <c r="B30" s="92"/>
      <c r="C30" s="81">
        <v>15</v>
      </c>
      <c r="D30" s="49" t="s">
        <v>47</v>
      </c>
      <c r="E30" s="49">
        <v>1</v>
      </c>
      <c r="F30" s="49">
        <f t="shared" si="0"/>
        <v>1.5</v>
      </c>
      <c r="G30" s="50"/>
      <c r="H30" s="50"/>
      <c r="I30" s="51">
        <f t="shared" si="2"/>
        <v>0.5</v>
      </c>
      <c r="J30" s="16">
        <v>43410</v>
      </c>
      <c r="K30" s="24">
        <v>43410</v>
      </c>
    </row>
    <row r="31" spans="2:13" x14ac:dyDescent="0.25">
      <c r="B31" s="90" t="s">
        <v>49</v>
      </c>
      <c r="C31" s="82">
        <v>13</v>
      </c>
      <c r="D31" s="20" t="s">
        <v>50</v>
      </c>
      <c r="E31" s="20">
        <v>2</v>
      </c>
      <c r="F31" s="20">
        <f t="shared" si="0"/>
        <v>2.5</v>
      </c>
      <c r="G31" s="21"/>
      <c r="H31" s="22" t="str">
        <f>IF(G31="","",SUM($F$7:F31)-SUM($G$7:G31))</f>
        <v/>
      </c>
      <c r="I31" s="83">
        <f t="shared" si="2"/>
        <v>0.83333333333333337</v>
      </c>
      <c r="J31" s="16">
        <v>43411</v>
      </c>
      <c r="K31" s="24">
        <v>43417</v>
      </c>
    </row>
    <row r="32" spans="2:13" x14ac:dyDescent="0.25">
      <c r="B32" s="91"/>
      <c r="C32" s="2">
        <v>14</v>
      </c>
      <c r="D32" s="1" t="s">
        <v>51</v>
      </c>
      <c r="E32" s="1">
        <v>2</v>
      </c>
      <c r="F32" s="1">
        <f t="shared" si="0"/>
        <v>2.5</v>
      </c>
      <c r="G32" s="15"/>
      <c r="H32" s="16" t="str">
        <f>IF(G32="","",SUM($F$7:F32)-SUM($G$7:G32))</f>
        <v/>
      </c>
      <c r="I32" s="18">
        <f t="shared" si="2"/>
        <v>0.83333333333333337</v>
      </c>
      <c r="J32" s="16">
        <v>43412</v>
      </c>
      <c r="K32" s="24">
        <v>43417</v>
      </c>
    </row>
    <row r="33" spans="2:20" x14ac:dyDescent="0.25">
      <c r="B33" s="91"/>
      <c r="C33" s="2">
        <v>15</v>
      </c>
      <c r="D33" s="1" t="s">
        <v>52</v>
      </c>
      <c r="E33" s="1">
        <v>2</v>
      </c>
      <c r="F33" s="1">
        <f t="shared" si="0"/>
        <v>2.5</v>
      </c>
      <c r="G33" s="15"/>
      <c r="H33" s="16" t="str">
        <f>IF(G33="","",SUM($F$7:F33)-SUM($G$7:G33))</f>
        <v/>
      </c>
      <c r="I33" s="18">
        <f t="shared" si="2"/>
        <v>0.83333333333333337</v>
      </c>
      <c r="J33" s="16">
        <v>43413</v>
      </c>
      <c r="K33" s="24">
        <v>43417</v>
      </c>
      <c r="N33" s="88"/>
      <c r="O33" s="88"/>
    </row>
    <row r="34" spans="2:20" x14ac:dyDescent="0.25">
      <c r="B34" s="91"/>
      <c r="C34" s="2">
        <v>16</v>
      </c>
      <c r="D34" s="1" t="s">
        <v>53</v>
      </c>
      <c r="E34" s="1">
        <v>12</v>
      </c>
      <c r="F34" s="1">
        <f t="shared" si="0"/>
        <v>16</v>
      </c>
      <c r="G34" s="15"/>
      <c r="H34" s="16" t="str">
        <f>IF(G34="","",SUM($F$7:F34)-SUM($G$7:G34))</f>
        <v/>
      </c>
      <c r="I34" s="18">
        <f t="shared" si="2"/>
        <v>5.333333333333333</v>
      </c>
      <c r="J34" s="16">
        <v>43417</v>
      </c>
      <c r="K34" s="24">
        <v>43431</v>
      </c>
      <c r="N34" s="88"/>
      <c r="O34" s="88"/>
      <c r="S34" s="88"/>
      <c r="T34" s="88"/>
    </row>
    <row r="35" spans="2:20" x14ac:dyDescent="0.25">
      <c r="B35" s="91"/>
      <c r="C35" s="2">
        <v>17</v>
      </c>
      <c r="D35" s="1" t="s">
        <v>54</v>
      </c>
      <c r="E35" s="1">
        <v>8</v>
      </c>
      <c r="F35" s="17">
        <f t="shared" si="0"/>
        <v>10.5</v>
      </c>
      <c r="G35" s="18"/>
      <c r="H35" s="16" t="str">
        <f>IF(G35="","",SUM($F$7:F35)-SUM($G$7:G35))</f>
        <v/>
      </c>
      <c r="I35" s="18">
        <f t="shared" si="2"/>
        <v>3.5</v>
      </c>
      <c r="J35" s="16">
        <v>43431</v>
      </c>
      <c r="K35" s="24">
        <v>43438</v>
      </c>
      <c r="N35" s="88"/>
      <c r="O35" s="88"/>
      <c r="S35" s="88"/>
      <c r="T35" s="88"/>
    </row>
    <row r="36" spans="2:20" x14ac:dyDescent="0.25">
      <c r="B36" s="91"/>
      <c r="C36" s="2">
        <v>18</v>
      </c>
      <c r="D36" s="1" t="s">
        <v>55</v>
      </c>
      <c r="E36" s="1">
        <v>2</v>
      </c>
      <c r="F36" s="17">
        <f t="shared" si="0"/>
        <v>2.5</v>
      </c>
      <c r="G36" s="18"/>
      <c r="H36" s="16" t="str">
        <f>IF(G36="","",SUM($F$7:F36)-SUM($G$7:G36))</f>
        <v/>
      </c>
      <c r="I36" s="18">
        <f t="shared" si="2"/>
        <v>0.83333333333333337</v>
      </c>
      <c r="J36" s="16">
        <v>43438</v>
      </c>
      <c r="K36" s="24">
        <v>43445</v>
      </c>
      <c r="N36" s="88"/>
      <c r="O36" s="88"/>
      <c r="S36" s="88"/>
      <c r="T36" s="88"/>
    </row>
    <row r="37" spans="2:20" x14ac:dyDescent="0.25">
      <c r="B37" s="91"/>
      <c r="C37" s="84">
        <v>19</v>
      </c>
      <c r="D37" s="1" t="s">
        <v>56</v>
      </c>
      <c r="E37" s="74">
        <v>4</v>
      </c>
      <c r="F37" s="75">
        <f t="shared" si="0"/>
        <v>5.5</v>
      </c>
      <c r="G37" s="76"/>
      <c r="H37" s="77" t="str">
        <f>IF(G37="","",SUM($F$7:F37)-SUM($G$7:G37))</f>
        <v/>
      </c>
      <c r="I37" s="18">
        <f t="shared" si="2"/>
        <v>1.8333333333333333</v>
      </c>
      <c r="J37" s="16">
        <v>43438</v>
      </c>
      <c r="K37" s="24">
        <v>43445</v>
      </c>
      <c r="N37" s="88"/>
      <c r="O37" s="88"/>
      <c r="S37" s="88"/>
      <c r="T37" s="88"/>
    </row>
    <row r="38" spans="2:20" x14ac:dyDescent="0.25">
      <c r="B38" s="91"/>
      <c r="C38" s="84">
        <v>20</v>
      </c>
      <c r="D38" s="1" t="s">
        <v>57</v>
      </c>
      <c r="E38" s="74">
        <v>6</v>
      </c>
      <c r="F38" s="75">
        <f t="shared" si="0"/>
        <v>8</v>
      </c>
      <c r="G38" s="76"/>
      <c r="H38" s="77" t="str">
        <f>IF(G38="","",SUM($F$7:F38)-SUM($G$7:G38))</f>
        <v/>
      </c>
      <c r="I38" s="18">
        <f t="shared" si="2"/>
        <v>2.6666666666666665</v>
      </c>
      <c r="J38" s="16">
        <v>43445</v>
      </c>
      <c r="K38" s="24">
        <v>43452</v>
      </c>
      <c r="N38" s="88"/>
      <c r="O38" s="88"/>
      <c r="S38" s="88"/>
      <c r="T38" s="88"/>
    </row>
    <row r="39" spans="2:20" x14ac:dyDescent="0.25">
      <c r="B39" s="91"/>
      <c r="C39" s="79">
        <v>21</v>
      </c>
      <c r="D39" s="1" t="s">
        <v>58</v>
      </c>
      <c r="E39" s="1">
        <v>6</v>
      </c>
      <c r="F39" s="1">
        <f t="shared" si="0"/>
        <v>8</v>
      </c>
      <c r="G39" s="18"/>
      <c r="H39" s="19" t="str">
        <f>IF(G39="","",SUM($F$7:F39)-SUM($G$7:G39))</f>
        <v/>
      </c>
      <c r="I39" s="18">
        <f t="shared" si="2"/>
        <v>2.6666666666666665</v>
      </c>
      <c r="J39" s="16">
        <v>43452</v>
      </c>
      <c r="K39" s="24">
        <v>43473</v>
      </c>
      <c r="N39" s="88"/>
      <c r="O39" s="88"/>
      <c r="S39" s="88"/>
      <c r="T39" s="88"/>
    </row>
    <row r="40" spans="2:20" x14ac:dyDescent="0.25">
      <c r="B40" s="91"/>
      <c r="C40" s="79">
        <v>22</v>
      </c>
      <c r="D40" s="1" t="s">
        <v>59</v>
      </c>
      <c r="E40" s="1">
        <v>6</v>
      </c>
      <c r="F40" s="1">
        <f t="shared" si="0"/>
        <v>8</v>
      </c>
      <c r="G40" s="18"/>
      <c r="H40" s="16" t="str">
        <f>IF(G40="","",SUM($F$7:F40)-SUM($G$7:G40))</f>
        <v/>
      </c>
      <c r="I40" s="18">
        <f t="shared" si="2"/>
        <v>2.6666666666666665</v>
      </c>
      <c r="J40" s="16">
        <v>43473</v>
      </c>
      <c r="K40" s="24">
        <v>43487</v>
      </c>
      <c r="N40" s="88"/>
      <c r="O40" s="88"/>
      <c r="S40" s="88"/>
      <c r="T40" s="88"/>
    </row>
    <row r="41" spans="2:20" x14ac:dyDescent="0.25">
      <c r="B41" s="91"/>
      <c r="C41" s="79">
        <v>23</v>
      </c>
      <c r="D41" s="1" t="s">
        <v>60</v>
      </c>
      <c r="E41" s="1">
        <v>6</v>
      </c>
      <c r="F41" s="1">
        <f t="shared" si="0"/>
        <v>8</v>
      </c>
      <c r="G41" s="18"/>
      <c r="H41" s="16" t="str">
        <f>IF(G41="","",SUM($F$7:F41)-SUM($G$7:G41))</f>
        <v/>
      </c>
      <c r="I41" s="18">
        <f t="shared" si="2"/>
        <v>2.6666666666666665</v>
      </c>
      <c r="J41" s="16">
        <v>43487</v>
      </c>
      <c r="K41" s="24">
        <v>43494</v>
      </c>
      <c r="N41" s="88"/>
      <c r="O41" s="88"/>
      <c r="S41" s="88"/>
      <c r="T41" s="88"/>
    </row>
    <row r="42" spans="2:20" x14ac:dyDescent="0.25">
      <c r="B42" s="91"/>
      <c r="C42" s="79">
        <v>24</v>
      </c>
      <c r="D42" s="1" t="s">
        <v>61</v>
      </c>
      <c r="E42" s="1">
        <v>6</v>
      </c>
      <c r="F42" s="1">
        <f t="shared" si="0"/>
        <v>8</v>
      </c>
      <c r="G42" s="18"/>
      <c r="H42" s="16" t="str">
        <f>IF(G42="","",SUM($F$7:F42)-SUM($G$7:G42))</f>
        <v/>
      </c>
      <c r="I42" s="18">
        <f t="shared" si="2"/>
        <v>2.6666666666666665</v>
      </c>
      <c r="J42" s="16">
        <v>43494</v>
      </c>
      <c r="K42" s="24">
        <v>43500</v>
      </c>
      <c r="N42" s="88"/>
      <c r="O42" s="88"/>
      <c r="S42" s="88"/>
      <c r="T42" s="88"/>
    </row>
    <row r="43" spans="2:20" x14ac:dyDescent="0.25">
      <c r="B43" s="91"/>
      <c r="C43" s="79">
        <v>25</v>
      </c>
      <c r="D43" s="1" t="s">
        <v>62</v>
      </c>
      <c r="E43" s="1">
        <v>6</v>
      </c>
      <c r="F43" s="1">
        <f t="shared" si="0"/>
        <v>8</v>
      </c>
      <c r="G43" s="18"/>
      <c r="H43" s="16" t="str">
        <f>IF(G43="","",SUM($F$7:F43)-SUM($G$7:G43))</f>
        <v/>
      </c>
      <c r="I43" s="18">
        <f t="shared" si="2"/>
        <v>2.6666666666666665</v>
      </c>
      <c r="J43" s="16">
        <v>43515</v>
      </c>
      <c r="K43" s="24">
        <v>43522</v>
      </c>
      <c r="N43" s="88"/>
      <c r="O43" s="88"/>
      <c r="S43" s="88"/>
      <c r="T43" s="88"/>
    </row>
    <row r="44" spans="2:20" x14ac:dyDescent="0.25">
      <c r="B44" s="91"/>
      <c r="C44" s="79">
        <v>26</v>
      </c>
      <c r="D44" s="1" t="s">
        <v>63</v>
      </c>
      <c r="E44" s="1">
        <v>5</v>
      </c>
      <c r="F44" s="1">
        <f t="shared" si="0"/>
        <v>6.5</v>
      </c>
      <c r="G44" s="18"/>
      <c r="H44" s="16" t="str">
        <f>IF(G44="","",SUM($F$7:F44)-SUM($G$7:G44))</f>
        <v/>
      </c>
      <c r="I44" s="18">
        <f t="shared" si="2"/>
        <v>2.1666666666666665</v>
      </c>
      <c r="J44" s="16">
        <v>43522</v>
      </c>
      <c r="K44" s="24">
        <v>43529</v>
      </c>
      <c r="N44" s="88"/>
      <c r="O44" s="88"/>
      <c r="S44" s="88"/>
      <c r="T44" s="88"/>
    </row>
    <row r="45" spans="2:20" ht="15.75" thickBot="1" x14ac:dyDescent="0.3">
      <c r="B45" s="92"/>
      <c r="C45" s="85">
        <v>27</v>
      </c>
      <c r="D45" s="69" t="s">
        <v>64</v>
      </c>
      <c r="E45" s="68">
        <v>5</v>
      </c>
      <c r="F45" s="68">
        <f t="shared" si="0"/>
        <v>6.5</v>
      </c>
      <c r="G45" s="60"/>
      <c r="H45" s="70" t="str">
        <f>IF(G45="","",SUM($F$7:F45)-SUM($G$7:G45))</f>
        <v/>
      </c>
      <c r="I45" s="60">
        <f t="shared" si="2"/>
        <v>2.1666666666666665</v>
      </c>
      <c r="J45" s="39">
        <v>43536</v>
      </c>
      <c r="K45" s="89">
        <v>43543</v>
      </c>
      <c r="N45" s="88"/>
      <c r="O45" s="88"/>
      <c r="S45" s="88"/>
      <c r="T45" s="88"/>
    </row>
    <row r="46" spans="2:20" x14ac:dyDescent="0.25">
      <c r="B46" s="90" t="s">
        <v>65</v>
      </c>
      <c r="C46" s="82">
        <v>28</v>
      </c>
      <c r="D46" s="20" t="s">
        <v>67</v>
      </c>
      <c r="E46" s="20">
        <v>10</v>
      </c>
      <c r="F46" s="20">
        <f>MROUND(E46*1.2*1.1,0.5)</f>
        <v>13</v>
      </c>
      <c r="G46" s="21"/>
      <c r="H46" s="22" t="str">
        <f>IF(G46="","",SUM($F$7:F46)-SUM($G$7:G46))</f>
        <v/>
      </c>
      <c r="I46" s="83">
        <f t="shared" si="2"/>
        <v>4.333333333333333</v>
      </c>
      <c r="J46" s="22">
        <v>43543</v>
      </c>
      <c r="K46" s="23">
        <v>43557</v>
      </c>
      <c r="N46" s="88"/>
      <c r="O46" s="88"/>
      <c r="S46" s="88"/>
      <c r="T46" s="88"/>
    </row>
    <row r="47" spans="2:20" x14ac:dyDescent="0.25">
      <c r="B47" s="91"/>
      <c r="C47" s="2">
        <v>29</v>
      </c>
      <c r="D47" s="1" t="s">
        <v>68</v>
      </c>
      <c r="E47" s="1">
        <v>16</v>
      </c>
      <c r="F47" s="1">
        <f t="shared" si="0"/>
        <v>21</v>
      </c>
      <c r="G47" s="15"/>
      <c r="H47" s="16" t="str">
        <f>IF(G47="","",SUM($F$7:F47)-SUM($G$7:G47))</f>
        <v/>
      </c>
      <c r="I47" s="18">
        <f t="shared" si="2"/>
        <v>7</v>
      </c>
      <c r="J47" s="16">
        <v>43557</v>
      </c>
      <c r="K47" s="24">
        <v>43571</v>
      </c>
      <c r="N47" s="88"/>
      <c r="O47" s="88"/>
      <c r="S47" s="88"/>
      <c r="T47" s="88"/>
    </row>
    <row r="48" spans="2:20" x14ac:dyDescent="0.25">
      <c r="B48" s="91"/>
      <c r="C48" s="2">
        <v>30</v>
      </c>
      <c r="D48" s="1" t="s">
        <v>69</v>
      </c>
      <c r="E48" s="1">
        <v>8</v>
      </c>
      <c r="F48" s="1">
        <f t="shared" si="0"/>
        <v>10.5</v>
      </c>
      <c r="G48" s="15"/>
      <c r="H48" s="16" t="str">
        <f>IF(G48="","",SUM($F$7:F48)-SUM($G$7:G48))</f>
        <v/>
      </c>
      <c r="I48" s="18">
        <f t="shared" si="2"/>
        <v>3.5</v>
      </c>
      <c r="J48" s="24">
        <v>43571</v>
      </c>
      <c r="K48" s="16">
        <v>43578</v>
      </c>
      <c r="N48" s="88"/>
      <c r="O48" s="88"/>
      <c r="S48" s="88"/>
      <c r="T48" s="88"/>
    </row>
    <row r="49" spans="2:20" x14ac:dyDescent="0.25">
      <c r="B49" s="91"/>
      <c r="C49" s="2">
        <v>31</v>
      </c>
      <c r="D49" s="1" t="s">
        <v>70</v>
      </c>
      <c r="E49" s="1">
        <v>14</v>
      </c>
      <c r="F49" s="1">
        <f t="shared" si="0"/>
        <v>18.5</v>
      </c>
      <c r="G49" s="15"/>
      <c r="H49" s="16" t="str">
        <f>IF(G49="","",SUM($F$7:F48)-SUM($G$7:G49))</f>
        <v/>
      </c>
      <c r="I49" s="18">
        <f t="shared" si="2"/>
        <v>6.166666666666667</v>
      </c>
      <c r="J49" s="16">
        <v>43578</v>
      </c>
      <c r="K49" s="24">
        <v>43592</v>
      </c>
      <c r="N49" s="88"/>
      <c r="O49" s="88"/>
      <c r="S49" s="88"/>
      <c r="T49" s="88"/>
    </row>
    <row r="50" spans="2:20" x14ac:dyDescent="0.25">
      <c r="B50" s="91"/>
      <c r="C50" s="2">
        <v>32</v>
      </c>
      <c r="D50" s="17"/>
      <c r="E50" s="1"/>
      <c r="F50" s="17">
        <f t="shared" si="0"/>
        <v>0</v>
      </c>
      <c r="G50" s="18"/>
      <c r="H50" s="16" t="str">
        <f>IF(G50="","",SUM($F$7:F50)-SUM($G$7:G50))</f>
        <v/>
      </c>
      <c r="I50" s="18">
        <f t="shared" si="2"/>
        <v>0</v>
      </c>
      <c r="J50" s="16"/>
      <c r="K50" s="3"/>
      <c r="N50" s="88"/>
      <c r="O50" s="88"/>
      <c r="S50" s="88"/>
      <c r="T50" s="88"/>
    </row>
    <row r="51" spans="2:20" x14ac:dyDescent="0.25">
      <c r="B51" s="91"/>
      <c r="C51" s="2">
        <v>33</v>
      </c>
      <c r="D51" s="17"/>
      <c r="E51" s="1"/>
      <c r="F51" s="17">
        <f>MROUND(E51*1.2*1.1,0.5)</f>
        <v>0</v>
      </c>
      <c r="G51" s="18"/>
      <c r="H51" s="16" t="str">
        <f>IF(G51="","",SUM($F$7:F51)-SUM($G$7:G51))</f>
        <v/>
      </c>
      <c r="I51" s="18">
        <f t="shared" si="2"/>
        <v>0</v>
      </c>
      <c r="J51" s="16"/>
      <c r="K51" s="3"/>
      <c r="N51" s="88"/>
      <c r="O51" s="88"/>
      <c r="S51" s="88"/>
      <c r="T51" s="88"/>
    </row>
    <row r="52" spans="2:20" ht="15.75" thickBot="1" x14ac:dyDescent="0.3">
      <c r="B52" s="92"/>
      <c r="C52" s="86">
        <v>34</v>
      </c>
      <c r="D52" s="25"/>
      <c r="E52" s="71"/>
      <c r="F52" s="25">
        <f t="shared" si="0"/>
        <v>0</v>
      </c>
      <c r="G52" s="72"/>
      <c r="H52" s="73" t="str">
        <f>IF(G52="","",SUM($F$7:F52)-SUM($G$7:G52))</f>
        <v/>
      </c>
      <c r="I52" s="51">
        <f t="shared" si="2"/>
        <v>0</v>
      </c>
      <c r="J52" s="39"/>
      <c r="K52" s="87"/>
      <c r="N52" s="88"/>
      <c r="O52" s="88"/>
      <c r="S52" s="88"/>
      <c r="T52" s="88"/>
    </row>
    <row r="53" spans="2:20" x14ac:dyDescent="0.25">
      <c r="B53" s="61"/>
      <c r="C53" s="62"/>
      <c r="D53" s="63"/>
      <c r="E53" s="62"/>
      <c r="F53" s="63"/>
      <c r="G53" s="64"/>
      <c r="H53" s="65"/>
      <c r="I53" s="66"/>
      <c r="J53" s="67"/>
      <c r="K53" s="62"/>
      <c r="N53" s="88"/>
      <c r="O53" s="88"/>
      <c r="S53" s="88"/>
      <c r="T53" s="88"/>
    </row>
    <row r="54" spans="2:20" ht="15.75" x14ac:dyDescent="0.25">
      <c r="B54" s="54"/>
      <c r="C54" s="55"/>
      <c r="D54" s="54"/>
      <c r="E54" s="55"/>
      <c r="F54" s="55"/>
      <c r="G54" s="55"/>
      <c r="H54" s="55"/>
      <c r="N54" s="88"/>
      <c r="O54" s="88"/>
      <c r="S54" s="88"/>
      <c r="T54" s="88"/>
    </row>
    <row r="55" spans="2:20" ht="15.75" x14ac:dyDescent="0.25">
      <c r="C55" s="56"/>
      <c r="D55" s="57" t="s">
        <v>66</v>
      </c>
      <c r="E55" s="58">
        <f>SUM(E16:E50)</f>
        <v>198</v>
      </c>
      <c r="F55" s="59">
        <f>SUM(F16:F52)</f>
        <v>261</v>
      </c>
      <c r="G55" s="59">
        <f>SUM(G16:G50)</f>
        <v>47</v>
      </c>
      <c r="H55" s="56"/>
      <c r="I55" s="123">
        <f>SUM(I16:I50)</f>
        <v>87</v>
      </c>
      <c r="N55" s="88"/>
      <c r="O55" s="88"/>
      <c r="S55" s="88"/>
      <c r="T55" s="88"/>
    </row>
    <row r="56" spans="2:20" x14ac:dyDescent="0.25">
      <c r="N56" s="88"/>
      <c r="O56" s="88"/>
      <c r="S56" s="88"/>
      <c r="T56" s="88"/>
    </row>
    <row r="57" spans="2:20" x14ac:dyDescent="0.25">
      <c r="N57" s="88"/>
      <c r="O57" s="88"/>
      <c r="S57" s="88"/>
      <c r="T57" s="88"/>
    </row>
    <row r="58" spans="2:20" x14ac:dyDescent="0.25">
      <c r="N58" s="88"/>
      <c r="O58" s="88"/>
      <c r="S58" s="88"/>
      <c r="T58" s="88"/>
    </row>
    <row r="59" spans="2:20" x14ac:dyDescent="0.25">
      <c r="N59" s="88"/>
      <c r="O59" s="88"/>
      <c r="S59" s="88"/>
      <c r="T59" s="88"/>
    </row>
    <row r="60" spans="2:20" x14ac:dyDescent="0.25">
      <c r="N60" s="88"/>
      <c r="O60" s="88"/>
      <c r="S60" s="88"/>
      <c r="T60" s="88"/>
    </row>
    <row r="61" spans="2:20" x14ac:dyDescent="0.25">
      <c r="N61" s="88"/>
      <c r="O61" s="88"/>
      <c r="S61" s="88"/>
      <c r="T61" s="88"/>
    </row>
    <row r="62" spans="2:20" x14ac:dyDescent="0.25">
      <c r="N62" s="88"/>
      <c r="O62" s="88"/>
      <c r="S62" s="88"/>
      <c r="T62" s="88"/>
    </row>
    <row r="63" spans="2:20" x14ac:dyDescent="0.25">
      <c r="N63" s="88"/>
      <c r="O63" s="88"/>
      <c r="S63" s="88"/>
      <c r="T63" s="88"/>
    </row>
    <row r="64" spans="2:20" x14ac:dyDescent="0.25">
      <c r="S64" s="88"/>
      <c r="T64" s="88"/>
    </row>
  </sheetData>
  <mergeCells count="15">
    <mergeCell ref="B46:B52"/>
    <mergeCell ref="B2:C2"/>
    <mergeCell ref="B31:B45"/>
    <mergeCell ref="B16:B22"/>
    <mergeCell ref="K4:M4"/>
    <mergeCell ref="B23:B30"/>
    <mergeCell ref="H9:I9"/>
    <mergeCell ref="H7:I8"/>
    <mergeCell ref="G7:G8"/>
    <mergeCell ref="H11:I13"/>
    <mergeCell ref="G11:G13"/>
    <mergeCell ref="D4:E4"/>
    <mergeCell ref="G4:I4"/>
    <mergeCell ref="H5:I5"/>
    <mergeCell ref="H6:I6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Arbeitsplan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 Stalder</dc:creator>
  <cp:lastModifiedBy>Leo Stalder</cp:lastModifiedBy>
  <dcterms:created xsi:type="dcterms:W3CDTF">2018-09-12T07:53:19Z</dcterms:created>
  <dcterms:modified xsi:type="dcterms:W3CDTF">2018-09-23T14:41:28Z</dcterms:modified>
</cp:coreProperties>
</file>