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inputs\"/>
    </mc:Choice>
  </mc:AlternateContent>
  <xr:revisionPtr revIDLastSave="0" documentId="13_ncr:1_{C9DC39B0-0904-42D7-A121-07A3CACC225C}" xr6:coauthVersionLast="47" xr6:coauthVersionMax="47" xr10:uidLastSave="{00000000-0000-0000-0000-000000000000}"/>
  <bookViews>
    <workbookView xWindow="-23148" yWindow="3396" windowWidth="23256" windowHeight="13896" activeTab="1" xr2:uid="{35F98327-5BE5-4FDA-9FE3-E1B3E020A414}"/>
  </bookViews>
  <sheets>
    <sheet name="callsign_registration_lookup" sheetId="1" r:id="rId1"/>
    <sheet name="HEMS_ROTA" sheetId="2" r:id="rId2"/>
    <sheet name="service_schedules_by_model" sheetId="5" r:id="rId3"/>
    <sheet name="rota_start_end_months" sheetId="3" r:id="rId4"/>
    <sheet name="upper_allowable_time_bounds" sheetId="6" r:id="rId5"/>
    <sheet name="service_history" sheetId="4" r:id="rId6"/>
    <sheet name="additional_parameters" sheetId="9" r:id="rId7"/>
    <sheet name="allowable_values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5" a="1"/>
  <c r="A2" i="5" s="1"/>
  <c r="B2" i="5" s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D2" i="2"/>
  <c r="D3" i="2"/>
  <c r="D4" i="2"/>
  <c r="D5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5" i="3"/>
  <c r="B4" i="3"/>
  <c r="B4" i="5" l="1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<sst xmlns="http://schemas.openxmlformats.org/spreadsheetml/2006/main" count="88" uniqueCount="68">
  <si>
    <t>registration</t>
  </si>
  <si>
    <t>callsign</t>
  </si>
  <si>
    <t>model</t>
  </si>
  <si>
    <t>g-daas</t>
  </si>
  <si>
    <t>H70</t>
  </si>
  <si>
    <t>Airbus H145</t>
  </si>
  <si>
    <t>g-daan</t>
  </si>
  <si>
    <t>H71</t>
  </si>
  <si>
    <t>Airbus EC135</t>
  </si>
  <si>
    <t>cc70</t>
  </si>
  <si>
    <t>cc71</t>
  </si>
  <si>
    <t>CC70</t>
  </si>
  <si>
    <t>CC71</t>
  </si>
  <si>
    <t>Volvo XC90</t>
  </si>
  <si>
    <t>category</t>
  </si>
  <si>
    <t>vehicle_type</t>
  </si>
  <si>
    <t>callsign_group</t>
  </si>
  <si>
    <t>summer_start</t>
  </si>
  <si>
    <t>winter_start</t>
  </si>
  <si>
    <t>summer_end</t>
  </si>
  <si>
    <t>winter_end</t>
  </si>
  <si>
    <t>CC</t>
  </si>
  <si>
    <t>helicopter</t>
  </si>
  <si>
    <t>EC</t>
  </si>
  <si>
    <t>car</t>
  </si>
  <si>
    <t>what</t>
  </si>
  <si>
    <t>month</t>
  </si>
  <si>
    <t>summer_start_month</t>
  </si>
  <si>
    <t>summer_end_month</t>
  </si>
  <si>
    <t>summer_start_month_string</t>
  </si>
  <si>
    <t>April</t>
  </si>
  <si>
    <t>summer_end_month_string</t>
  </si>
  <si>
    <t>October</t>
  </si>
  <si>
    <t>last_service</t>
  </si>
  <si>
    <t>service_schedule_months</t>
  </si>
  <si>
    <t>service_duration_weeks</t>
  </si>
  <si>
    <t>time</t>
  </si>
  <si>
    <t>min_value_mins</t>
  </si>
  <si>
    <t>max_value_mins</t>
  </si>
  <si>
    <t>time_allocation</t>
  </si>
  <si>
    <t>time_mobile</t>
  </si>
  <si>
    <t>time_to_scene</t>
  </si>
  <si>
    <t>time_on_scene</t>
  </si>
  <si>
    <t>time_to_hospital</t>
  </si>
  <si>
    <t>time_to_clear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</si>
  <si>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</si>
  <si>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</si>
  <si>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</si>
  <si>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</si>
  <si>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</si>
  <si>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</si>
  <si>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</si>
  <si>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</si>
  <si>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</si>
  <si>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</si>
  <si>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months</t>
  </si>
  <si>
    <t>care_category</t>
  </si>
  <si>
    <t>vehicle_types</t>
  </si>
  <si>
    <t>callisign_group</t>
  </si>
  <si>
    <t>number_of_runs</t>
  </si>
  <si>
    <t>parameter</t>
  </si>
  <si>
    <t>value</t>
  </si>
  <si>
    <t>simulation_duration_days</t>
  </si>
  <si>
    <t>simulation_warm_up_duration_hours</t>
  </si>
  <si>
    <t>simulation_start_date</t>
  </si>
  <si>
    <t>simulation_start_time</t>
  </si>
  <si>
    <t>master_random_seed</t>
  </si>
  <si>
    <t>activity_duration_multiplier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</si>
</sst>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1" fillId="4" borderId="1" xfId="0" applyFont="1" applyFill="1" applyBorder="1"/>
    <xf numFmtId="14" fontId="0" fillId="2" borderId="0" xfId="0" applyNumberFormat="1" applyFill="1" applyProtection="1">
      <protection locked="0"/>
    </xf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3" borderId="0" xfId="0" applyNumberFormat="1" applyFill="1" applyProtection="1"/>
  </cellXfs>
  <cellStyles count="1">
    <cellStyle name="Normal" xfId="0" builtinId="0"/>
  </cellStyles>
  <dxfs count="24">
    <dxf>
      <protection locked="0" hidden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A063-41E7-4CB5-905A-26CF430593FD}" name="Table2" displayName="Table2" ref="A1:E21" totalsRowShown="0" dataDxfId="23">
  <autoFilter ref="A1:E21" xr:uid="{6BA1A063-41E7-4CB5-905A-26CF430593FD}"/>
  <tableColumns count="5">
    <tableColumn id="1" xr3:uid="{7D94D35B-078E-4674-B1CE-5BDADB0E40F1}" name="registration" dataDxfId="22"/>
    <tableColumn id="2" xr3:uid="{87F85CD4-4878-4408-8F8D-C0C8BFCBB598}" name="callsign" dataDxfId="21"/>
    <tableColumn id="3" xr3:uid="{BC63D893-06A9-4498-9E58-C77171B5E712}" name="model" dataDxfId="20"/>
    <tableColumn id="4" xr3:uid="{8B732E60-F9A5-4A58-B09A-8856C6DCB309}" name="vehicle_type" dataDxfId="19"/>
    <tableColumn id="5" xr3:uid="{66CD1ACD-7F6F-4500-B475-D2D6F6ED2307}" name="callisign_group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0AB03-56FE-475B-B1B1-910C83EEE421}" name="Table3" displayName="Table3" ref="A1:H21" totalsRowShown="0" dataDxfId="17">
  <autoFilter ref="A1:H21" xr:uid="{2FF0AB03-56FE-475B-B1B1-910C83EEE421}"/>
  <tableColumns count="8">
    <tableColumn id="1" xr3:uid="{C8DBEC8B-3046-4DBD-B016-A8E422ADAEE6}" name="callsign" dataDxfId="16"/>
    <tableColumn id="2" xr3:uid="{D5A51554-25D9-42A4-82A7-1DC20B1D5C7F}" name="category" dataDxfId="15"/>
    <tableColumn id="3" xr3:uid="{083D7748-F407-4874-AEE3-F57C80BB60CB}" name="vehicle_type" dataDxfId="14">
      <calculatedColumnFormula>IF(ISBLANK(Table3[[#This Row],[callsign]]), "", VLOOKUP(Table3[[#This Row],[callsign]],Table2[[#All],[callsign]:[vehicle_type]],3,FALSE))</calculatedColumnFormula>
    </tableColumn>
    <tableColumn id="4" xr3:uid="{F8436158-780C-4799-95D0-FA534C9C1BBA}" name="callsign_group" dataDxfId="13">
      <calculatedColumnFormula>IF(ISBLANK(Table3[[#This Row],[callsign]]),"",VLOOKUP(Table3[[#This Row],[callsign]],Table2[[callsign]:[callisign_group]],4,FALSE))</calculatedColumnFormula>
    </tableColumn>
    <tableColumn id="5" xr3:uid="{748FACE2-04C4-49AA-860C-6DC2CA8F9616}" name="summer_start" dataDxfId="12"/>
    <tableColumn id="6" xr3:uid="{57A2D311-6390-401A-9AC0-6CD26AC91087}" name="winter_start" dataDxfId="11"/>
    <tableColumn id="7" xr3:uid="{0C1D6883-A527-469B-906E-ACE4ADBD99BC}" name="summer_end" dataDxfId="10"/>
    <tableColumn id="8" xr3:uid="{CB8009A1-EE5E-4E82-AE4B-A7BB0D34F6B0}" name="winter_end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C351CF-682F-4BF7-B3CD-24B10E4A2F0D}" name="Table8" displayName="Table8" ref="B1:D19" totalsRowShown="0">
  <autoFilter ref="B1:D19" xr:uid="{F3C351CF-682F-4BF7-B3CD-24B10E4A2F0D}"/>
  <tableColumns count="3">
    <tableColumn id="1" xr3:uid="{910E7A2A-0672-402C-B39B-5F4EFFE22D82}" name="vehicle_type" dataDxfId="8">
      <calculatedColumnFormula>IF(ISBLANK(A2),"", VLOOKUP(A2,callsign_registration_lookup!C1:E6,2,FALSE))</calculatedColumnFormula>
    </tableColumn>
    <tableColumn id="2" xr3:uid="{D8B7BF02-3B19-4DC4-B9A4-EDEC06128AD9}" name="service_schedule_months" dataDxfId="7"/>
    <tableColumn id="3" xr3:uid="{52C2F997-5183-4694-B686-C7FFF875B647}" name="service_duration_weeks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1A306-310C-4AC1-8FE4-2760D8CC7873}" name="Table4" displayName="Table4" ref="A1:B5" totalsRowShown="0">
  <autoFilter ref="A1:B5" xr:uid="{9E81A306-310C-4AC1-8FE4-2760D8CC7873}"/>
  <tableColumns count="2">
    <tableColumn id="1" xr3:uid="{D7DE9977-973D-46F1-8C95-648305028804}" name="what"/>
    <tableColumn id="2" xr3:uid="{E477D30A-5B1B-4A2A-B5D1-1B442729B448}" name="mont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2178EC-48A3-4EAB-A281-FC4D4E29EBFD}" name="Table11" displayName="Table11" ref="A1:C7" totalsRowShown="0">
  <autoFilter ref="A1:C7" xr:uid="{B52178EC-48A3-4EAB-A281-FC4D4E29EBFD}"/>
  <tableColumns count="3">
    <tableColumn id="1" xr3:uid="{309A14F6-9A64-48F1-9FAE-814E60D5F781}" name="time" dataDxfId="5"/>
    <tableColumn id="2" xr3:uid="{EB9F8E5F-5B1B-4C3B-B477-7D6B1C11C11F}" name="min_value_mins" dataDxfId="4"/>
    <tableColumn id="3" xr3:uid="{AA844072-6D2B-4C5F-AAB4-2FA58A23BD97}" name="max_value_mins" dataDxfId="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F2987-19D0-4529-9F11-F3A4C3B081CC}" name="Table10" displayName="Table10" ref="B1:B20" totalsRowShown="0" dataDxfId="2">
  <autoFilter ref="B1:B20" xr:uid="{447F2987-19D0-4529-9F11-F3A4C3B081CC}"/>
  <tableColumns count="1">
    <tableColumn id="1" xr3:uid="{3F69728E-661E-4266-B4A5-B5ECD8439827}" name="last_service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7EC5-725F-4393-AF15-F56183802269}" name="Table1" displayName="Table1" ref="A1:B21" totalsRowShown="0">
  <autoFilter ref="A1:B21" xr:uid="{E2677EC5-725F-4393-AF15-F56183802269}"/>
  <tableColumns count="2">
    <tableColumn id="1" xr3:uid="{99B5D3F1-FB03-439A-8D7C-566528BE4775}" name="parameter"/>
    <tableColumn id="2" xr3:uid="{BC693C23-ACAE-4C24-89FD-3BA288AA600E}" name="value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00418E-8DEA-4B99-B092-AE242FB87237}" name="Table6" displayName="Table6" ref="A1:C13" totalsRowShown="0">
  <autoFilter ref="A1:C13" xr:uid="{D400418E-8DEA-4B99-B092-AE242FB87237}"/>
  <tableColumns count="3">
    <tableColumn id="1" xr3:uid="{ED3CACA3-B101-4CF1-9801-FAE6D2E77F95}" name="care_category"/>
    <tableColumn id="2" xr3:uid="{C8703482-FDBE-460A-8F1B-0E3527EA1223}" name="months"/>
    <tableColumn id="3" xr3:uid="{DD6CAC53-9698-44D0-8446-8C139EE5D882}" name="vehicle_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:E21"/>
  <sheetViews>
    <sheetView workbookViewId="0">
      <selection activeCell="B23" sqref="B23"/>
    </sheetView>
  </sheetViews>
  <sheetFormatPr defaultRowHeight="15" x14ac:dyDescent="0.25"/>
  <cols>
    <col min="1" max="1" width="23" customWidth="1"/>
    <col min="2" max="2" width="20.85546875" customWidth="1"/>
    <col min="3" max="3" width="30.28515625" customWidth="1"/>
    <col min="4" max="4" width="15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58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22</v>
      </c>
      <c r="E2" s="1">
        <v>70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22</v>
      </c>
      <c r="E3" s="1">
        <v>71</v>
      </c>
    </row>
    <row r="4" spans="1:5" x14ac:dyDescent="0.25">
      <c r="A4" s="1" t="s">
        <v>9</v>
      </c>
      <c r="B4" s="1" t="s">
        <v>11</v>
      </c>
      <c r="C4" s="1" t="s">
        <v>13</v>
      </c>
      <c r="D4" s="1" t="s">
        <v>24</v>
      </c>
      <c r="E4" s="1">
        <v>70</v>
      </c>
    </row>
    <row r="5" spans="1:5" x14ac:dyDescent="0.25">
      <c r="A5" s="1" t="s">
        <v>10</v>
      </c>
      <c r="B5" s="1" t="s">
        <v>12</v>
      </c>
      <c r="C5" s="1" t="s">
        <v>13</v>
      </c>
      <c r="D5" s="1" t="s">
        <v>24</v>
      </c>
      <c r="E5" s="1">
        <v>71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F9A9C-53A0-45B6-93BA-F88109B45817}">
          <x14:formula1>
            <xm:f>allowable_values!$C$2:$C$3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5222-ED7F-4312-B1BC-43F34F9AFBA9}">
  <dimension ref="A1:H21"/>
  <sheetViews>
    <sheetView tabSelected="1" workbookViewId="0">
      <selection activeCell="H4" sqref="H4"/>
    </sheetView>
  </sheetViews>
  <sheetFormatPr defaultRowHeight="15" x14ac:dyDescent="0.25"/>
  <cols>
    <col min="1" max="1" width="17.140625" customWidth="1"/>
    <col min="2" max="2" width="15.5703125" customWidth="1"/>
    <col min="3" max="3" width="18" customWidth="1"/>
    <col min="4" max="4" width="19.140625" customWidth="1"/>
    <col min="5" max="5" width="18.7109375" customWidth="1"/>
    <col min="6" max="6" width="17.7109375" customWidth="1"/>
    <col min="7" max="7" width="18.140625" customWidth="1"/>
    <col min="8" max="8" width="16" customWidth="1"/>
  </cols>
  <sheetData>
    <row r="1" spans="1:8" x14ac:dyDescent="0.25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s="1" t="s">
        <v>4</v>
      </c>
      <c r="B2" s="1" t="s">
        <v>21</v>
      </c>
      <c r="C2" s="2" t="str">
        <f>IF(ISBLANK(Table3[[#This Row],[callsign]]), "", VLOOKUP(Table3[[#This Row],[callsign]],Table2[[#All],[callsign]:[vehicle_type]],3,FALSE))</f>
        <v>helicopter</v>
      </c>
      <c r="D2" s="2">
        <f>IF(ISBLANK(Table3[[#This Row],[callsign]]),"",VLOOKUP(Table3[[#This Row],[callsign]],Table2[[callsign]:[callisign_group]],4,FALSE))</f>
        <v>70</v>
      </c>
      <c r="E2" s="1">
        <v>6</v>
      </c>
      <c r="F2" s="1">
        <v>8</v>
      </c>
      <c r="G2" s="1">
        <v>2</v>
      </c>
      <c r="H2" s="1">
        <v>23</v>
      </c>
    </row>
    <row r="3" spans="1:8" x14ac:dyDescent="0.25">
      <c r="A3" s="1" t="s">
        <v>11</v>
      </c>
      <c r="B3" s="1" t="s">
        <v>21</v>
      </c>
      <c r="C3" s="2" t="str">
        <f>IF(ISBLANK(Table3[[#This Row],[callsign]]), "", VLOOKUP(Table3[[#This Row],[callsign]],Table2[[#All],[callsign]:[vehicle_type]],3,FALSE))</f>
        <v>car</v>
      </c>
      <c r="D3" s="2">
        <f>IF(ISBLANK(Table3[[#This Row],[callsign]]),"",VLOOKUP(Table3[[#This Row],[callsign]],Table2[[callsign]:[callisign_group]],4,FALSE))</f>
        <v>70</v>
      </c>
      <c r="E3" s="1">
        <v>6</v>
      </c>
      <c r="F3" s="1">
        <v>8</v>
      </c>
      <c r="G3" s="1">
        <v>2</v>
      </c>
      <c r="H3" s="1">
        <v>23</v>
      </c>
    </row>
    <row r="4" spans="1:8" x14ac:dyDescent="0.25">
      <c r="A4" s="1" t="s">
        <v>7</v>
      </c>
      <c r="B4" s="1" t="s">
        <v>23</v>
      </c>
      <c r="C4" s="2" t="str">
        <f>IF(ISBLANK(Table3[[#This Row],[callsign]]), "", VLOOKUP(Table3[[#This Row],[callsign]],Table2[[#All],[callsign]:[vehicle_type]],3,FALSE))</f>
        <v>helicopter</v>
      </c>
      <c r="D4" s="2">
        <f>IF(ISBLANK(Table3[[#This Row],[callsign]]),"",VLOOKUP(Table3[[#This Row],[callsign]],Table2[[callsign]:[callisign_group]],4,FALSE))</f>
        <v>71</v>
      </c>
      <c r="E4" s="1">
        <v>7</v>
      </c>
      <c r="F4" s="1">
        <v>7</v>
      </c>
      <c r="G4" s="1">
        <v>19</v>
      </c>
      <c r="H4" s="1">
        <v>17</v>
      </c>
    </row>
    <row r="5" spans="1:8" x14ac:dyDescent="0.25">
      <c r="A5" s="1" t="s">
        <v>12</v>
      </c>
      <c r="B5" s="1" t="s">
        <v>23</v>
      </c>
      <c r="C5" s="2" t="str">
        <f>IF(ISBLANK(Table3[[#This Row],[callsign]]), "", VLOOKUP(Table3[[#This Row],[callsign]],Table2[[#All],[callsign]:[vehicle_type]],3,FALSE))</f>
        <v>car</v>
      </c>
      <c r="D5" s="2">
        <f>IF(ISBLANK(Table3[[#This Row],[callsign]]),"",VLOOKUP(Table3[[#This Row],[callsign]],Table2[[callsign]:[callisign_group]],4,FALSE))</f>
        <v>71</v>
      </c>
      <c r="E5" s="1">
        <v>6</v>
      </c>
      <c r="F5" s="1">
        <v>7</v>
      </c>
      <c r="G5" s="1">
        <v>21</v>
      </c>
      <c r="H5" s="1">
        <v>21</v>
      </c>
    </row>
    <row r="6" spans="1:8" x14ac:dyDescent="0.25">
      <c r="A6" s="1"/>
      <c r="B6" s="1"/>
      <c r="C6" s="12"/>
      <c r="D6" s="12"/>
      <c r="E6" s="1"/>
      <c r="F6" s="1"/>
      <c r="G6" s="1"/>
      <c r="H6" s="1"/>
    </row>
    <row r="7" spans="1:8" x14ac:dyDescent="0.25">
      <c r="A7" s="1"/>
      <c r="B7" s="1"/>
      <c r="C7" s="12"/>
      <c r="D7" s="12"/>
      <c r="E7" s="1"/>
      <c r="F7" s="1"/>
      <c r="G7" s="1"/>
      <c r="H7" s="1"/>
    </row>
    <row r="8" spans="1:8" x14ac:dyDescent="0.25">
      <c r="A8" s="1"/>
      <c r="B8" s="1"/>
      <c r="C8" s="2"/>
      <c r="D8" s="2"/>
      <c r="E8" s="1"/>
      <c r="F8" s="1"/>
      <c r="G8" s="1"/>
      <c r="H8" s="1"/>
    </row>
    <row r="9" spans="1:8" x14ac:dyDescent="0.25">
      <c r="A9" s="1"/>
      <c r="B9" s="1"/>
      <c r="C9" s="2" t="str">
        <f>IF(ISBLANK(Table3[[#This Row],[callsign]]), "", VLOOKUP(Table3[[#This Row],[callsign]],Table2[[#All],[callsign]:[vehicle_type]],3,FALSE))</f>
        <v/>
      </c>
      <c r="D9" s="2" t="str">
        <f>IF(ISBLANK(Table3[[#This Row],[callsign]]),"",VLOOKUP(Table3[[#This Row],[callsign]],Table2[[callsign]:[callisign_group]],4,FALSE))</f>
        <v/>
      </c>
      <c r="E9" s="1"/>
      <c r="F9" s="1"/>
      <c r="G9" s="1"/>
      <c r="H9" s="1"/>
    </row>
    <row r="10" spans="1:8" x14ac:dyDescent="0.25">
      <c r="A10" s="1"/>
      <c r="B10" s="1"/>
      <c r="C10" s="2" t="str">
        <f>IF(ISBLANK(Table3[[#This Row],[callsign]]), "", VLOOKUP(Table3[[#This Row],[callsign]],Table2[[#All],[callsign]:[vehicle_type]],3,FALSE))</f>
        <v/>
      </c>
      <c r="D10" s="2" t="str">
        <f>IF(ISBLANK(Table3[[#This Row],[callsign]]),"",VLOOKUP(Table3[[#This Row],[callsign]],Table2[[callsign]:[callisign_group]],4,FALSE))</f>
        <v/>
      </c>
      <c r="E10" s="1"/>
      <c r="F10" s="1"/>
      <c r="G10" s="1"/>
      <c r="H10" s="1"/>
    </row>
    <row r="11" spans="1:8" x14ac:dyDescent="0.25">
      <c r="A11" s="1"/>
      <c r="B11" s="1"/>
      <c r="C11" s="2" t="str">
        <f>IF(ISBLANK(Table3[[#This Row],[callsign]]), "", VLOOKUP(Table3[[#This Row],[callsign]],Table2[[#All],[callsign]:[vehicle_type]],3,FALSE))</f>
        <v/>
      </c>
      <c r="D11" s="2" t="str">
        <f>IF(ISBLANK(Table3[[#This Row],[callsign]]),"",VLOOKUP(Table3[[#This Row],[callsign]],Table2[[callsign]:[callisign_group]],4,FALSE))</f>
        <v/>
      </c>
      <c r="E11" s="1"/>
      <c r="F11" s="1"/>
      <c r="G11" s="1"/>
      <c r="H11" s="1"/>
    </row>
    <row r="12" spans="1:8" x14ac:dyDescent="0.25">
      <c r="A12" s="1"/>
      <c r="B12" s="1"/>
      <c r="C12" s="2" t="str">
        <f>IF(ISBLANK(Table3[[#This Row],[callsign]]), "", VLOOKUP(Table3[[#This Row],[callsign]],Table2[[#All],[callsign]:[vehicle_type]],3,FALSE))</f>
        <v/>
      </c>
      <c r="D12" s="2" t="str">
        <f>IF(ISBLANK(Table3[[#This Row],[callsign]]),"",VLOOKUP(Table3[[#This Row],[callsign]],Table2[[callsign]:[callisign_group]],4,FALSE))</f>
        <v/>
      </c>
      <c r="E12" s="1"/>
      <c r="F12" s="1"/>
      <c r="G12" s="1"/>
      <c r="H12" s="1"/>
    </row>
    <row r="13" spans="1:8" x14ac:dyDescent="0.25">
      <c r="A13" s="1"/>
      <c r="B13" s="1"/>
      <c r="C13" s="2" t="str">
        <f>IF(ISBLANK(Table3[[#This Row],[callsign]]), "", VLOOKUP(Table3[[#This Row],[callsign]],Table2[[#All],[callsign]:[vehicle_type]],3,FALSE))</f>
        <v/>
      </c>
      <c r="D13" s="2" t="str">
        <f>IF(ISBLANK(Table3[[#This Row],[callsign]]),"",VLOOKUP(Table3[[#This Row],[callsign]],Table2[[callsign]:[callisign_group]],4,FALSE))</f>
        <v/>
      </c>
      <c r="E13" s="1"/>
      <c r="F13" s="1"/>
      <c r="G13" s="1"/>
      <c r="H13" s="1"/>
    </row>
    <row r="14" spans="1:8" x14ac:dyDescent="0.25">
      <c r="A14" s="1"/>
      <c r="B14" s="1"/>
      <c r="C14" s="2" t="str">
        <f>IF(ISBLANK(Table3[[#This Row],[callsign]]), "", VLOOKUP(Table3[[#This Row],[callsign]],Table2[[#All],[callsign]:[vehicle_type]],3,FALSE))</f>
        <v/>
      </c>
      <c r="D14" s="2" t="str">
        <f>IF(ISBLANK(Table3[[#This Row],[callsign]]),"",VLOOKUP(Table3[[#This Row],[callsign]],Table2[[callsign]:[callisign_group]],4,FALSE))</f>
        <v/>
      </c>
      <c r="E14" s="1"/>
      <c r="F14" s="1"/>
      <c r="G14" s="1"/>
      <c r="H14" s="1"/>
    </row>
    <row r="15" spans="1:8" x14ac:dyDescent="0.25">
      <c r="A15" s="1"/>
      <c r="B15" s="1"/>
      <c r="C15" s="2" t="str">
        <f>IF(ISBLANK(Table3[[#This Row],[callsign]]), "", VLOOKUP(Table3[[#This Row],[callsign]],Table2[[#All],[callsign]:[vehicle_type]],3,FALSE))</f>
        <v/>
      </c>
      <c r="D15" s="2" t="str">
        <f>IF(ISBLANK(Table3[[#This Row],[callsign]]),"",VLOOKUP(Table3[[#This Row],[callsign]],Table2[[callsign]:[callisign_group]],4,FALSE))</f>
        <v/>
      </c>
      <c r="E15" s="1"/>
      <c r="F15" s="1"/>
      <c r="G15" s="1"/>
      <c r="H15" s="1"/>
    </row>
    <row r="16" spans="1:8" x14ac:dyDescent="0.25">
      <c r="A16" s="1"/>
      <c r="B16" s="1"/>
      <c r="C16" s="2" t="str">
        <f>IF(ISBLANK(Table3[[#This Row],[callsign]]), "", VLOOKUP(Table3[[#This Row],[callsign]],Table2[[#All],[callsign]:[vehicle_type]],3,FALSE))</f>
        <v/>
      </c>
      <c r="D16" s="2" t="str">
        <f>IF(ISBLANK(Table3[[#This Row],[callsign]]),"",VLOOKUP(Table3[[#This Row],[callsign]],Table2[[callsign]:[callisign_group]],4,FALSE))</f>
        <v/>
      </c>
      <c r="E16" s="1"/>
      <c r="F16" s="1"/>
      <c r="G16" s="1"/>
      <c r="H16" s="1"/>
    </row>
    <row r="17" spans="1:8" x14ac:dyDescent="0.25">
      <c r="A17" s="1"/>
      <c r="B17" s="1"/>
      <c r="C17" s="2" t="str">
        <f>IF(ISBLANK(Table3[[#This Row],[callsign]]), "", VLOOKUP(Table3[[#This Row],[callsign]],Table2[[#All],[callsign]:[vehicle_type]],3,FALSE))</f>
        <v/>
      </c>
      <c r="D17" s="2" t="str">
        <f>IF(ISBLANK(Table3[[#This Row],[callsign]]),"",VLOOKUP(Table3[[#This Row],[callsign]],Table2[[callsign]:[callisign_group]],4,FALSE))</f>
        <v/>
      </c>
      <c r="E17" s="1"/>
      <c r="F17" s="1"/>
      <c r="G17" s="1"/>
      <c r="H17" s="1"/>
    </row>
    <row r="18" spans="1:8" x14ac:dyDescent="0.25">
      <c r="A18" s="1"/>
      <c r="B18" s="1"/>
      <c r="C18" s="2" t="str">
        <f>IF(ISBLANK(Table3[[#This Row],[callsign]]), "", VLOOKUP(Table3[[#This Row],[callsign]],Table2[[#All],[callsign]:[vehicle_type]],3,FALSE))</f>
        <v/>
      </c>
      <c r="D18" s="2" t="str">
        <f>IF(ISBLANK(Table3[[#This Row],[callsign]]),"",VLOOKUP(Table3[[#This Row],[callsign]],Table2[[callsign]:[callisign_group]],4,FALSE))</f>
        <v/>
      </c>
      <c r="E18" s="1"/>
      <c r="F18" s="1"/>
      <c r="G18" s="1"/>
      <c r="H18" s="1"/>
    </row>
    <row r="19" spans="1:8" x14ac:dyDescent="0.25">
      <c r="A19" s="1"/>
      <c r="B19" s="1"/>
      <c r="C19" s="2" t="str">
        <f>IF(ISBLANK(Table3[[#This Row],[callsign]]), "", VLOOKUP(Table3[[#This Row],[callsign]],Table2[[#All],[callsign]:[vehicle_type]],3,FALSE))</f>
        <v/>
      </c>
      <c r="D19" s="2" t="str">
        <f>IF(ISBLANK(Table3[[#This Row],[callsign]]),"",VLOOKUP(Table3[[#This Row],[callsign]],Table2[[callsign]:[callisign_group]],4,FALSE))</f>
        <v/>
      </c>
      <c r="E19" s="1"/>
      <c r="F19" s="1"/>
      <c r="G19" s="1"/>
      <c r="H19" s="1"/>
    </row>
    <row r="20" spans="1:8" x14ac:dyDescent="0.25">
      <c r="A20" s="1"/>
      <c r="B20" s="1"/>
      <c r="C20" s="2" t="str">
        <f>IF(ISBLANK(Table3[[#This Row],[callsign]]), "", VLOOKUP(Table3[[#This Row],[callsign]],Table2[[#All],[callsign]:[vehicle_type]],3,FALSE))</f>
        <v/>
      </c>
      <c r="D20" s="2" t="str">
        <f>IF(ISBLANK(Table3[[#This Row],[callsign]]),"",VLOOKUP(Table3[[#This Row],[callsign]],Table2[[callsign]:[callisign_group]],4,FALSE))</f>
        <v/>
      </c>
      <c r="E20" s="1"/>
      <c r="F20" s="1"/>
      <c r="G20" s="1"/>
      <c r="H20" s="1"/>
    </row>
    <row r="21" spans="1:8" x14ac:dyDescent="0.25">
      <c r="A21" s="1"/>
      <c r="B21" s="1"/>
      <c r="C21" s="2" t="str">
        <f>IF(ISBLANK(Table3[[#This Row],[callsign]]), "", VLOOKUP(Table3[[#This Row],[callsign]],Table2[[#All],[callsign]:[vehicle_type]],3,FALSE))</f>
        <v/>
      </c>
      <c r="D21" s="2" t="str">
        <f>IF(ISBLANK(Table3[[#This Row],[callsign]]),"",VLOOKUP(Table3[[#This Row],[callsign]],Table2[[callsign]:[callisign_group]],4,FALSE))</f>
        <v/>
      </c>
      <c r="E21" s="1"/>
      <c r="F21" s="1"/>
      <c r="G21" s="1"/>
      <c r="H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918FB-D854-41EC-98BD-2AF45E908B7E}">
          <x14:formula1>
            <xm:f>allowable_values!$A$2:$A$3</xm:f>
          </x14:formula1>
          <xm:sqref>B2:B5 B8:B21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C9B-3E4C-4DDF-8989-3DE050C2A20C}">
  <dimension ref="A1:D19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13.140625" customWidth="1"/>
    <col min="3" max="3" width="27.140625" customWidth="1"/>
    <col min="4" max="4" width="25.5703125" customWidth="1"/>
  </cols>
  <sheetData>
    <row r="1" spans="1:4" x14ac:dyDescent="0.25">
      <c r="A1" s="3" t="s">
        <v>2</v>
      </c>
      <c r="B1" t="s">
        <v>15</v>
      </c>
      <c r="C1" t="s">
        <v>34</v>
      </c>
      <c r="D1" t="s">
        <v>35</v>
      </c>
    </row>
    <row r="2" spans="1:4" x14ac:dyDescent="0.25">
      <c r="A2" s="5" t="str" cm="1">
        <f t="array" ref="A2:A4">_xlfn.UNIQUE(_xlfn._xlws.FILTER(Table2[model], Table2[model] &lt;&gt; ""))</f>
        <v>Airbus H145</v>
      </c>
      <c r="B2" s="6" t="str">
        <f>IF(ISBLANK(A2),"", VLOOKUP(A2,callsign_registration_lookup!C1:E6,2,FALSE))</f>
        <v>helicopter</v>
      </c>
      <c r="C2" s="1">
        <v>8</v>
      </c>
      <c r="D2" s="1">
        <v>3</v>
      </c>
    </row>
    <row r="3" spans="1:4" x14ac:dyDescent="0.25">
      <c r="A3" s="5" t="str">
        <v>Airbus EC135</v>
      </c>
      <c r="B3" s="6" t="str">
        <f>IF(ISBLANK(A3),"", VLOOKUP(A3,callsign_registration_lookup!C2:E7,2,FALSE))</f>
        <v>helicopter</v>
      </c>
      <c r="C3" s="1">
        <v>12</v>
      </c>
      <c r="D3" s="1">
        <v>3</v>
      </c>
    </row>
    <row r="4" spans="1:4" x14ac:dyDescent="0.25">
      <c r="A4" s="5" t="str">
        <v>Volvo XC90</v>
      </c>
      <c r="B4" s="6" t="str">
        <f>IF(ISBLANK(A4),"", VLOOKUP(A4,callsign_registration_lookup!C3:E8,2,FALSE))</f>
        <v>car</v>
      </c>
      <c r="C4" s="1">
        <v>0</v>
      </c>
      <c r="D4" s="1">
        <v>0</v>
      </c>
    </row>
    <row r="5" spans="1:4" x14ac:dyDescent="0.25">
      <c r="A5" s="5"/>
      <c r="B5" s="6" t="str">
        <f>IF(ISBLANK(A5),"", VLOOKUP(A5,callsign_registration_lookup!C4:E9,2,FALSE))</f>
        <v/>
      </c>
      <c r="C5" s="4"/>
      <c r="D5" s="4"/>
    </row>
    <row r="6" spans="1:4" x14ac:dyDescent="0.25">
      <c r="A6" s="5"/>
      <c r="B6" s="6" t="str">
        <f>IF(ISBLANK(A6),"", VLOOKUP(A6,callsign_registration_lookup!C5:E10,2,FALSE))</f>
        <v/>
      </c>
      <c r="C6" s="4"/>
      <c r="D6" s="4"/>
    </row>
    <row r="7" spans="1:4" x14ac:dyDescent="0.25">
      <c r="A7" s="5"/>
      <c r="B7" s="6" t="str">
        <f>IF(ISBLANK(A7),"", VLOOKUP(A7,callsign_registration_lookup!C6:E11,2,FALSE))</f>
        <v/>
      </c>
      <c r="C7" s="4"/>
      <c r="D7" s="4"/>
    </row>
    <row r="8" spans="1:4" x14ac:dyDescent="0.25">
      <c r="A8" s="5"/>
      <c r="B8" s="6" t="str">
        <f>IF(ISBLANK(A8),"", VLOOKUP(A8,callsign_registration_lookup!C7:E12,2,FALSE))</f>
        <v/>
      </c>
      <c r="C8" s="4"/>
      <c r="D8" s="4"/>
    </row>
    <row r="9" spans="1:4" x14ac:dyDescent="0.25">
      <c r="A9" s="5"/>
      <c r="B9" s="6" t="str">
        <f>IF(ISBLANK(A9),"", VLOOKUP(A9,callsign_registration_lookup!C8:E13,2,FALSE))</f>
        <v/>
      </c>
      <c r="C9" s="4"/>
      <c r="D9" s="4"/>
    </row>
    <row r="10" spans="1:4" x14ac:dyDescent="0.25">
      <c r="A10" s="5"/>
      <c r="B10" s="6" t="str">
        <f>IF(ISBLANK(A10),"", VLOOKUP(A10,callsign_registration_lookup!C9:E14,2,FALSE))</f>
        <v/>
      </c>
      <c r="C10" s="4"/>
      <c r="D10" s="4"/>
    </row>
    <row r="11" spans="1:4" x14ac:dyDescent="0.25">
      <c r="A11" s="5"/>
      <c r="B11" s="6" t="str">
        <f>IF(ISBLANK(A11),"", VLOOKUP(A11,callsign_registration_lookup!C10:E15,2,FALSE))</f>
        <v/>
      </c>
      <c r="C11" s="4"/>
      <c r="D11" s="4"/>
    </row>
    <row r="12" spans="1:4" x14ac:dyDescent="0.25">
      <c r="A12" s="5"/>
      <c r="B12" s="6" t="str">
        <f>IF(ISBLANK(A12),"", VLOOKUP(A12,callsign_registration_lookup!C11:E16,2,FALSE))</f>
        <v/>
      </c>
      <c r="C12" s="4"/>
      <c r="D12" s="4"/>
    </row>
    <row r="13" spans="1:4" x14ac:dyDescent="0.25">
      <c r="A13" s="5"/>
      <c r="B13" s="6" t="str">
        <f>IF(ISBLANK(A13),"", VLOOKUP(A13,callsign_registration_lookup!C12:E17,2,FALSE))</f>
        <v/>
      </c>
      <c r="C13" s="4"/>
      <c r="D13" s="4"/>
    </row>
    <row r="14" spans="1:4" x14ac:dyDescent="0.25">
      <c r="A14" s="5"/>
      <c r="B14" s="6" t="str">
        <f>IF(ISBLANK(A14),"", VLOOKUP(A14,callsign_registration_lookup!C13:E18,2,FALSE))</f>
        <v/>
      </c>
      <c r="C14" s="4"/>
      <c r="D14" s="4"/>
    </row>
    <row r="15" spans="1:4" x14ac:dyDescent="0.25">
      <c r="A15" s="5"/>
      <c r="B15" s="6" t="str">
        <f>IF(ISBLANK(A15),"", VLOOKUP(A15,callsign_registration_lookup!C14:E19,2,FALSE))</f>
        <v/>
      </c>
      <c r="C15" s="4"/>
      <c r="D15" s="4"/>
    </row>
    <row r="16" spans="1:4" x14ac:dyDescent="0.25">
      <c r="A16" s="5"/>
      <c r="B16" s="6" t="str">
        <f>IF(ISBLANK(A16),"", VLOOKUP(A16,callsign_registration_lookup!C15:E20,2,FALSE))</f>
        <v/>
      </c>
      <c r="C16" s="4"/>
      <c r="D16" s="4"/>
    </row>
    <row r="17" spans="1:4" x14ac:dyDescent="0.25">
      <c r="A17" s="5"/>
      <c r="B17" s="6" t="str">
        <f>IF(ISBLANK(A17),"", VLOOKUP(A17,callsign_registration_lookup!C16:E21,2,FALSE))</f>
        <v/>
      </c>
      <c r="C17" s="4"/>
      <c r="D17" s="4"/>
    </row>
    <row r="18" spans="1:4" x14ac:dyDescent="0.25">
      <c r="A18" s="5"/>
      <c r="B18" s="6" t="str">
        <f>IF(ISBLANK(A18),"", VLOOKUP(A18,callsign_registration_lookup!C17:E22,2,FALSE))</f>
        <v/>
      </c>
      <c r="C18" s="4"/>
      <c r="D18" s="4"/>
    </row>
    <row r="19" spans="1:4" x14ac:dyDescent="0.25">
      <c r="A19" s="5"/>
      <c r="B19" s="6" t="str">
        <f>IF(ISBLANK(A19),"", VLOOKUP(A19,callsign_registration_lookup!C18:E23,2,FALSE))</f>
        <v/>
      </c>
      <c r="C19" s="4"/>
      <c r="D1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0D3-5117-4A4B-955E-D11A20FA9E1E}">
  <dimension ref="A1:B5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6" t="s">
        <v>29</v>
      </c>
      <c r="B2" s="1" t="s">
        <v>50</v>
      </c>
    </row>
    <row r="3" spans="1:2" x14ac:dyDescent="0.25">
      <c r="A3" s="6" t="s">
        <v>31</v>
      </c>
      <c r="B3" s="1" t="s">
        <v>52</v>
      </c>
    </row>
    <row r="4" spans="1:2" x14ac:dyDescent="0.25">
      <c r="A4" s="6" t="s">
        <v>27</v>
      </c>
      <c r="B4" s="6">
        <f>MONTH(1&amp;B2)</f>
        <v>7</v>
      </c>
    </row>
    <row r="5" spans="1:2" x14ac:dyDescent="0.25">
      <c r="A5" s="6" t="s">
        <v>28</v>
      </c>
      <c r="B5" s="6">
        <f>MONTH(1&amp;B3)</f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715-A401-4418-8566-F4AD33A9A218}">
  <dimension ref="A1:C7"/>
  <sheetViews>
    <sheetView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20.5703125" customWidth="1"/>
    <col min="3" max="3" width="20.710937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6" t="s">
        <v>39</v>
      </c>
      <c r="B2" s="1">
        <v>0</v>
      </c>
      <c r="C2" s="1">
        <v>119</v>
      </c>
    </row>
    <row r="3" spans="1:3" x14ac:dyDescent="0.25">
      <c r="A3" s="6" t="s">
        <v>40</v>
      </c>
      <c r="B3" s="1">
        <v>0</v>
      </c>
      <c r="C3" s="1">
        <v>29</v>
      </c>
    </row>
    <row r="4" spans="1:3" x14ac:dyDescent="0.25">
      <c r="A4" s="6" t="s">
        <v>41</v>
      </c>
      <c r="B4" s="1">
        <v>1</v>
      </c>
      <c r="C4" s="1">
        <v>59</v>
      </c>
    </row>
    <row r="5" spans="1:3" x14ac:dyDescent="0.25">
      <c r="A5" s="6" t="s">
        <v>42</v>
      </c>
      <c r="B5" s="1">
        <v>1</v>
      </c>
      <c r="C5" s="1">
        <v>119</v>
      </c>
    </row>
    <row r="6" spans="1:3" x14ac:dyDescent="0.25">
      <c r="A6" s="6" t="s">
        <v>43</v>
      </c>
      <c r="B6" s="1">
        <v>1</v>
      </c>
      <c r="C6" s="1">
        <v>139</v>
      </c>
    </row>
    <row r="7" spans="1:3" x14ac:dyDescent="0.25">
      <c r="A7" s="6" t="s">
        <v>44</v>
      </c>
      <c r="B7" s="1">
        <v>1</v>
      </c>
      <c r="C7" s="1">
        <v>89</v>
      </c>
    </row>
  </sheetData>
  <dataValidations count="1">
    <dataValidation type="whole" allowBlank="1" showInputMessage="1" showErrorMessage="1" errorTitle="Error" error="Value must be between 0 and 99,999" promptTitle="Enter a whole number" prompt="Enter a whole number between 0 and 99,999" sqref="B2:C7" xr:uid="{B4758307-AA4E-4AE4-9D93-97D5FB62F0C9}">
      <formula1>0</formula1>
      <formula2>99999</formula2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B55E-07E5-4BCD-A568-968CBEC9848C}">
  <dimension ref="A1:B20"/>
  <sheetViews>
    <sheetView workbookViewId="0">
      <selection activeCell="G14" sqref="G14"/>
    </sheetView>
  </sheetViews>
  <sheetFormatPr defaultRowHeight="15" x14ac:dyDescent="0.25"/>
  <cols>
    <col min="1" max="1" width="16.5703125" customWidth="1"/>
    <col min="2" max="2" width="21.28515625" customWidth="1"/>
  </cols>
  <sheetData>
    <row r="1" spans="1:2" x14ac:dyDescent="0.25">
      <c r="A1" s="7" t="s">
        <v>0</v>
      </c>
      <c r="B1" t="s">
        <v>33</v>
      </c>
    </row>
    <row r="2" spans="1:2" x14ac:dyDescent="0.25">
      <c r="A2" s="5" t="str" cm="1">
        <f t="array" ref="A2:A5">_xlfn.UNIQUE(_xlfn._xlws.FILTER(Table2[registration], Table2[registration] &lt;&gt; ""))</f>
        <v>g-daas</v>
      </c>
      <c r="B2" s="8">
        <v>44565</v>
      </c>
    </row>
    <row r="3" spans="1:2" x14ac:dyDescent="0.25">
      <c r="A3" s="5" t="str">
        <v>g-daan</v>
      </c>
      <c r="B3" s="8">
        <v>44640</v>
      </c>
    </row>
    <row r="4" spans="1:2" x14ac:dyDescent="0.25">
      <c r="A4" s="5" t="str">
        <v>cc70</v>
      </c>
      <c r="B4" s="1">
        <v>0</v>
      </c>
    </row>
    <row r="5" spans="1:2" x14ac:dyDescent="0.25">
      <c r="A5" s="5" t="str">
        <v>cc71</v>
      </c>
      <c r="B5" s="1">
        <v>0</v>
      </c>
    </row>
    <row r="6" spans="1:2" x14ac:dyDescent="0.25">
      <c r="A6" s="5"/>
      <c r="B6" s="1">
        <v>0</v>
      </c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BE7-8EC4-45E9-9646-4F60214B4C5B}">
  <dimension ref="A1:B21"/>
  <sheetViews>
    <sheetView workbookViewId="0">
      <selection activeCell="B9" sqref="B9"/>
    </sheetView>
  </sheetViews>
  <sheetFormatPr defaultRowHeight="15" x14ac:dyDescent="0.25"/>
  <cols>
    <col min="1" max="1" width="34.85546875" bestFit="1" customWidth="1"/>
    <col min="2" max="2" width="10.4257812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59</v>
      </c>
      <c r="B2" s="9">
        <v>8</v>
      </c>
    </row>
    <row r="3" spans="1:2" x14ac:dyDescent="0.25">
      <c r="A3" t="s">
        <v>62</v>
      </c>
      <c r="B3" s="9">
        <v>365</v>
      </c>
    </row>
    <row r="4" spans="1:2" x14ac:dyDescent="0.25">
      <c r="A4" t="s">
        <v>63</v>
      </c>
      <c r="B4" s="9">
        <v>72</v>
      </c>
    </row>
    <row r="5" spans="1:2" x14ac:dyDescent="0.25">
      <c r="A5" t="s">
        <v>64</v>
      </c>
      <c r="B5" s="11">
        <v>45529</v>
      </c>
    </row>
    <row r="6" spans="1:2" x14ac:dyDescent="0.25">
      <c r="A6" t="s">
        <v>65</v>
      </c>
      <c r="B6" s="10">
        <v>0.54166666666666663</v>
      </c>
    </row>
    <row r="7" spans="1:2" x14ac:dyDescent="0.25">
      <c r="A7" t="s">
        <v>66</v>
      </c>
      <c r="B7" s="9">
        <v>123</v>
      </c>
    </row>
    <row r="8" spans="1:2" x14ac:dyDescent="0.25">
      <c r="A8" t="s">
        <v>67</v>
      </c>
      <c r="B8" s="9">
        <v>1.2</v>
      </c>
    </row>
    <row r="9" spans="1:2" x14ac:dyDescent="0.25">
      <c r="B9" s="9"/>
    </row>
    <row r="10" spans="1:2" x14ac:dyDescent="0.25">
      <c r="B10" s="9"/>
    </row>
    <row r="11" spans="1:2" x14ac:dyDescent="0.25">
      <c r="B11" s="9"/>
    </row>
    <row r="12" spans="1:2" x14ac:dyDescent="0.25">
      <c r="B12" s="9"/>
    </row>
    <row r="13" spans="1:2" x14ac:dyDescent="0.25">
      <c r="B13" s="9"/>
    </row>
    <row r="14" spans="1:2" x14ac:dyDescent="0.25">
      <c r="B14" s="9"/>
    </row>
    <row r="15" spans="1:2" x14ac:dyDescent="0.25">
      <c r="B15" s="9"/>
    </row>
    <row r="16" spans="1:2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D2C-108A-4FF4-8D5D-63ADEC51A17D}">
  <dimension ref="A1:C1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9.28515625" customWidth="1"/>
    <col min="3" max="3" width="18.85546875" customWidth="1"/>
  </cols>
  <sheetData>
    <row r="1" spans="1:3" x14ac:dyDescent="0.25">
      <c r="A1" t="s">
        <v>56</v>
      </c>
      <c r="B1" t="s">
        <v>55</v>
      </c>
      <c r="C1" t="s">
        <v>57</v>
      </c>
    </row>
    <row r="2" spans="1:3" x14ac:dyDescent="0.25">
      <c r="A2" t="s">
        <v>21</v>
      </c>
      <c r="B2" t="s">
        <v>45</v>
      </c>
      <c r="C2" t="s">
        <v>24</v>
      </c>
    </row>
    <row r="3" spans="1:3" x14ac:dyDescent="0.25">
      <c r="A3" t="s">
        <v>23</v>
      </c>
      <c r="B3" t="s">
        <v>46</v>
      </c>
      <c r="C3" t="s">
        <v>22</v>
      </c>
    </row>
    <row r="4" spans="1:3" x14ac:dyDescent="0.25">
      <c r="B4" t="s">
        <v>47</v>
      </c>
    </row>
    <row r="5" spans="1:3" x14ac:dyDescent="0.25">
      <c r="B5" t="s">
        <v>30</v>
      </c>
    </row>
    <row r="6" spans="1:3" x14ac:dyDescent="0.25">
      <c r="B6" t="s">
        <v>48</v>
      </c>
    </row>
    <row r="7" spans="1:3" x14ac:dyDescent="0.25">
      <c r="B7" t="s">
        <v>49</v>
      </c>
    </row>
    <row r="8" spans="1:3" x14ac:dyDescent="0.25">
      <c r="B8" t="s">
        <v>50</v>
      </c>
    </row>
    <row r="9" spans="1:3" x14ac:dyDescent="0.25">
      <c r="B9" t="s">
        <v>51</v>
      </c>
    </row>
    <row r="10" spans="1:3" x14ac:dyDescent="0.25">
      <c r="B10" t="s">
        <v>52</v>
      </c>
    </row>
    <row r="11" spans="1:3" x14ac:dyDescent="0.25">
      <c r="B11" t="s">
        <v>32</v>
      </c>
    </row>
    <row r="12" spans="1:3" x14ac:dyDescent="0.25">
      <c r="B12" t="s">
        <v>53</v>
      </c>
    </row>
    <row r="13" spans="1:3" x14ac:dyDescent="0.25">
      <c r="B1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callsign_registration_lookup</vt:lpstr>
      <vt:lpstr>HEMS_ROTA</vt:lpstr>
      <vt:lpstr>service_schedules_by_model</vt:lpstr>
      <vt:lpstr>rota_start_end_months</vt:lpstr>
      <vt:lpstr>upper_allowable_time_bounds</vt:lpstr>
      <vt:lpstr>service_history</vt:lpstr>
      <vt:lpstr>additional_parameters</vt:lpstr>
      <vt:lpstr>allowable_values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2025-10-23T17:51:19Z</dcterms:modified>
</cp:coreProperties>
</file>