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8.xml" ContentType="application/vnd.openxmlformats-officedocument.drawingml.chartshapes+xml"/>
  <Override PartName="/xl/charts/chart21.xml" ContentType="application/vnd.openxmlformats-officedocument.drawingml.chart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730" windowHeight="10035" tabRatio="770" firstSheet="2" activeTab="13"/>
  </bookViews>
  <sheets>
    <sheet name="GAPDH kmeň" sheetId="1" r:id="rId1"/>
    <sheet name="kmeň SOD1" sheetId="2" r:id="rId2"/>
    <sheet name="kmeň SOD2" sheetId="3" r:id="rId3"/>
    <sheet name="kmeň eNOS" sheetId="4" r:id="rId4"/>
    <sheet name="GAPDH kmeň fast" sheetId="5" r:id="rId5"/>
    <sheet name="kmeň SOD3" sheetId="6" r:id="rId6"/>
    <sheet name="kmeň MDR1a" sheetId="7" r:id="rId7"/>
    <sheet name="kmeň nNOS" sheetId="8" r:id="rId8"/>
    <sheet name="kmeň p22phox" sheetId="9" r:id="rId9"/>
    <sheet name="kmeň AT1R" sheetId="10" r:id="rId10"/>
    <sheet name="kmeň nNOS nova" sheetId="11" r:id="rId11"/>
    <sheet name="kmeň AT2R" sheetId="13" r:id="rId12"/>
    <sheet name="kmeň HO-1" sheetId="14" r:id="rId13"/>
    <sheet name="Grafy" sheetId="12" r:id="rId14"/>
  </sheets>
  <externalReferences>
    <externalReference r:id="rId15"/>
    <externalReference r:id="rId16"/>
  </externalReferences>
  <calcPr calcId="145621" iterateCount="1"/>
</workbook>
</file>

<file path=xl/calcChain.xml><?xml version="1.0" encoding="utf-8"?>
<calcChain xmlns="http://schemas.openxmlformats.org/spreadsheetml/2006/main">
  <c r="I52" i="14" l="1"/>
  <c r="G52" i="14"/>
  <c r="I50" i="14"/>
  <c r="G50" i="14"/>
  <c r="I48" i="14"/>
  <c r="J46" i="14" s="1"/>
  <c r="G48" i="14"/>
  <c r="I46" i="14"/>
  <c r="G46" i="14"/>
  <c r="I44" i="14"/>
  <c r="K46" i="14" s="1"/>
  <c r="G44" i="14"/>
  <c r="I42" i="14"/>
  <c r="G42" i="14"/>
  <c r="O41" i="14"/>
  <c r="O40" i="14"/>
  <c r="G40" i="14"/>
  <c r="I40" i="14" s="1"/>
  <c r="O39" i="14"/>
  <c r="G38" i="14"/>
  <c r="I38" i="14" s="1"/>
  <c r="G36" i="14"/>
  <c r="I36" i="14" s="1"/>
  <c r="G34" i="14"/>
  <c r="I34" i="14" s="1"/>
  <c r="K36" i="14" s="1"/>
  <c r="G32" i="14"/>
  <c r="I32" i="14" s="1"/>
  <c r="G30" i="14"/>
  <c r="I30" i="14" s="1"/>
  <c r="G28" i="14"/>
  <c r="I28" i="14" s="1"/>
  <c r="G26" i="14"/>
  <c r="I26" i="14" s="1"/>
  <c r="G24" i="14"/>
  <c r="I24" i="14" s="1"/>
  <c r="G22" i="14"/>
  <c r="I22" i="14" s="1"/>
  <c r="G20" i="14"/>
  <c r="I20" i="14" s="1"/>
  <c r="G15" i="14"/>
  <c r="H13" i="14"/>
  <c r="G13" i="14"/>
  <c r="H11" i="14"/>
  <c r="G11" i="14"/>
  <c r="H9" i="14"/>
  <c r="G9" i="14"/>
  <c r="H7" i="14"/>
  <c r="G7" i="14"/>
  <c r="K24" i="14" l="1"/>
  <c r="J24" i="14"/>
  <c r="J36" i="14"/>
  <c r="I58" i="13" l="1"/>
  <c r="I57" i="13"/>
  <c r="I56" i="13"/>
  <c r="F52" i="13"/>
  <c r="H52" i="13" s="1"/>
  <c r="F50" i="13"/>
  <c r="H50" i="13" s="1"/>
  <c r="F48" i="13"/>
  <c r="H48" i="13" s="1"/>
  <c r="F46" i="13"/>
  <c r="H46" i="13" s="1"/>
  <c r="F44" i="13"/>
  <c r="H44" i="13" s="1"/>
  <c r="F42" i="13"/>
  <c r="H42" i="13" s="1"/>
  <c r="F40" i="13"/>
  <c r="H40" i="13" s="1"/>
  <c r="F38" i="13"/>
  <c r="H38" i="13" s="1"/>
  <c r="F36" i="13"/>
  <c r="H36" i="13" s="1"/>
  <c r="F34" i="13"/>
  <c r="H34" i="13" s="1"/>
  <c r="J36" i="13" s="1"/>
  <c r="F32" i="13"/>
  <c r="H32" i="13" s="1"/>
  <c r="F30" i="13"/>
  <c r="H30" i="13" s="1"/>
  <c r="F28" i="13"/>
  <c r="H28" i="13" s="1"/>
  <c r="F26" i="13"/>
  <c r="H26" i="13" s="1"/>
  <c r="F24" i="13"/>
  <c r="H24" i="13" s="1"/>
  <c r="F22" i="13"/>
  <c r="H22" i="13" s="1"/>
  <c r="F20" i="13"/>
  <c r="H20" i="13" s="1"/>
  <c r="F15" i="13"/>
  <c r="G13" i="13"/>
  <c r="F13" i="13"/>
  <c r="G11" i="13"/>
  <c r="F11" i="13"/>
  <c r="G9" i="13"/>
  <c r="F9" i="13"/>
  <c r="G7" i="13"/>
  <c r="F7" i="13"/>
  <c r="J24" i="13" l="1"/>
  <c r="I24" i="13"/>
  <c r="I36" i="13"/>
  <c r="J46" i="13"/>
  <c r="I46" i="13"/>
  <c r="O40" i="3"/>
  <c r="O39" i="4"/>
  <c r="O40" i="11"/>
  <c r="O41" i="11"/>
  <c r="O39" i="11"/>
  <c r="G52" i="11" l="1"/>
  <c r="I52" i="11" s="1"/>
  <c r="G50" i="11"/>
  <c r="I50" i="11" s="1"/>
  <c r="G48" i="11"/>
  <c r="I48" i="11" s="1"/>
  <c r="G46" i="11"/>
  <c r="I46" i="11" s="1"/>
  <c r="G44" i="11"/>
  <c r="I44" i="11" s="1"/>
  <c r="G42" i="11"/>
  <c r="I42" i="11" s="1"/>
  <c r="I40" i="11"/>
  <c r="G40" i="11"/>
  <c r="G38" i="11"/>
  <c r="I38" i="11" s="1"/>
  <c r="G36" i="11"/>
  <c r="I36" i="11" s="1"/>
  <c r="G34" i="11"/>
  <c r="I34" i="11" s="1"/>
  <c r="G32" i="11"/>
  <c r="I32" i="11" s="1"/>
  <c r="G30" i="11"/>
  <c r="I30" i="11" s="1"/>
  <c r="G28" i="11"/>
  <c r="I28" i="11" s="1"/>
  <c r="G26" i="11"/>
  <c r="I26" i="11" s="1"/>
  <c r="G24" i="11"/>
  <c r="I24" i="11" s="1"/>
  <c r="G22" i="11"/>
  <c r="I22" i="11" s="1"/>
  <c r="G20" i="11"/>
  <c r="I20" i="11" s="1"/>
  <c r="G15" i="11"/>
  <c r="H13" i="11"/>
  <c r="G13" i="11"/>
  <c r="H11" i="11"/>
  <c r="G11" i="11"/>
  <c r="H9" i="11"/>
  <c r="G9" i="11"/>
  <c r="H7" i="11"/>
  <c r="G7" i="11"/>
  <c r="J24" i="11" l="1"/>
  <c r="K24" i="11"/>
  <c r="J36" i="11"/>
  <c r="K46" i="11"/>
  <c r="J46" i="11"/>
  <c r="K36" i="11"/>
  <c r="G52" i="10" l="1"/>
  <c r="I52" i="10" s="1"/>
  <c r="G50" i="10"/>
  <c r="I50" i="10" s="1"/>
  <c r="G48" i="10"/>
  <c r="I48" i="10" s="1"/>
  <c r="G46" i="10"/>
  <c r="I46" i="10" s="1"/>
  <c r="G44" i="10"/>
  <c r="I44" i="10" s="1"/>
  <c r="G42" i="10"/>
  <c r="I42" i="10" s="1"/>
  <c r="O41" i="10"/>
  <c r="O40" i="10"/>
  <c r="G40" i="10"/>
  <c r="I40" i="10" s="1"/>
  <c r="O39" i="10"/>
  <c r="G38" i="10"/>
  <c r="I38" i="10" s="1"/>
  <c r="G36" i="10"/>
  <c r="I36" i="10" s="1"/>
  <c r="G34" i="10"/>
  <c r="I34" i="10" s="1"/>
  <c r="G32" i="10"/>
  <c r="I32" i="10" s="1"/>
  <c r="G30" i="10"/>
  <c r="I30" i="10" s="1"/>
  <c r="G28" i="10"/>
  <c r="I28" i="10" s="1"/>
  <c r="G26" i="10"/>
  <c r="I26" i="10" s="1"/>
  <c r="G24" i="10"/>
  <c r="I24" i="10" s="1"/>
  <c r="G22" i="10"/>
  <c r="I22" i="10" s="1"/>
  <c r="G20" i="10"/>
  <c r="I20" i="10" s="1"/>
  <c r="J24" i="10" s="1"/>
  <c r="G15" i="10"/>
  <c r="H13" i="10"/>
  <c r="G13" i="10"/>
  <c r="H11" i="10"/>
  <c r="G11" i="10"/>
  <c r="H9" i="10"/>
  <c r="G9" i="10"/>
  <c r="H7" i="10"/>
  <c r="G7" i="10"/>
  <c r="K36" i="10" l="1"/>
  <c r="J36" i="10"/>
  <c r="K46" i="10"/>
  <c r="J46" i="10"/>
  <c r="K24" i="10"/>
  <c r="G52" i="9"/>
  <c r="I52" i="9" s="1"/>
  <c r="G50" i="9"/>
  <c r="I50" i="9" s="1"/>
  <c r="G48" i="9"/>
  <c r="I48" i="9" s="1"/>
  <c r="G46" i="9"/>
  <c r="I46" i="9" s="1"/>
  <c r="G44" i="9"/>
  <c r="I44" i="9" s="1"/>
  <c r="G42" i="9"/>
  <c r="I42" i="9" s="1"/>
  <c r="O41" i="9"/>
  <c r="O40" i="9"/>
  <c r="G40" i="9"/>
  <c r="I40" i="9" s="1"/>
  <c r="O39" i="9"/>
  <c r="G38" i="9"/>
  <c r="I38" i="9" s="1"/>
  <c r="G36" i="9"/>
  <c r="I36" i="9" s="1"/>
  <c r="G34" i="9"/>
  <c r="I34" i="9" s="1"/>
  <c r="G32" i="9"/>
  <c r="I32" i="9" s="1"/>
  <c r="G30" i="9"/>
  <c r="I30" i="9" s="1"/>
  <c r="G28" i="9"/>
  <c r="I28" i="9" s="1"/>
  <c r="G26" i="9"/>
  <c r="I26" i="9" s="1"/>
  <c r="G24" i="9"/>
  <c r="I24" i="9" s="1"/>
  <c r="G22" i="9"/>
  <c r="I22" i="9" s="1"/>
  <c r="G20" i="9"/>
  <c r="I20" i="9" s="1"/>
  <c r="G15" i="9"/>
  <c r="H13" i="9"/>
  <c r="G13" i="9"/>
  <c r="H11" i="9"/>
  <c r="G11" i="9"/>
  <c r="H9" i="9"/>
  <c r="G9" i="9"/>
  <c r="H7" i="9"/>
  <c r="G7" i="9"/>
  <c r="J24" i="9" l="1"/>
  <c r="K24" i="9"/>
  <c r="J36" i="9"/>
  <c r="K36" i="9"/>
  <c r="K46" i="9"/>
  <c r="J46" i="9"/>
  <c r="I52" i="8" l="1"/>
  <c r="G52" i="8"/>
  <c r="I50" i="8"/>
  <c r="G50" i="8"/>
  <c r="I48" i="8"/>
  <c r="G48" i="8"/>
  <c r="I46" i="8"/>
  <c r="G46" i="8"/>
  <c r="I44" i="8"/>
  <c r="K46" i="8" s="1"/>
  <c r="G44" i="8"/>
  <c r="I42" i="8"/>
  <c r="G42" i="8"/>
  <c r="O41" i="8"/>
  <c r="O40" i="8"/>
  <c r="I40" i="8"/>
  <c r="G40" i="8"/>
  <c r="O39" i="8"/>
  <c r="G38" i="8"/>
  <c r="I38" i="8" s="1"/>
  <c r="G36" i="8"/>
  <c r="I36" i="8" s="1"/>
  <c r="G34" i="8"/>
  <c r="I34" i="8" s="1"/>
  <c r="G32" i="8"/>
  <c r="I32" i="8" s="1"/>
  <c r="G30" i="8"/>
  <c r="I30" i="8" s="1"/>
  <c r="G28" i="8"/>
  <c r="I28" i="8" s="1"/>
  <c r="G26" i="8"/>
  <c r="I26" i="8" s="1"/>
  <c r="G24" i="8"/>
  <c r="I24" i="8" s="1"/>
  <c r="G22" i="8"/>
  <c r="I22" i="8" s="1"/>
  <c r="G20" i="8"/>
  <c r="I20" i="8" s="1"/>
  <c r="G15" i="8"/>
  <c r="H13" i="8"/>
  <c r="G13" i="8"/>
  <c r="H11" i="8"/>
  <c r="G11" i="8"/>
  <c r="H9" i="8"/>
  <c r="G9" i="8"/>
  <c r="H7" i="8"/>
  <c r="G7" i="8"/>
  <c r="J46" i="8" l="1"/>
  <c r="J36" i="8"/>
  <c r="K24" i="8"/>
  <c r="J24" i="8"/>
  <c r="K36" i="8"/>
  <c r="G52" i="7" l="1"/>
  <c r="I52" i="7" s="1"/>
  <c r="G50" i="7"/>
  <c r="I50" i="7" s="1"/>
  <c r="G48" i="7"/>
  <c r="I48" i="7" s="1"/>
  <c r="G46" i="7"/>
  <c r="I46" i="7" s="1"/>
  <c r="G44" i="7"/>
  <c r="I44" i="7" s="1"/>
  <c r="G42" i="7"/>
  <c r="I42" i="7" s="1"/>
  <c r="O41" i="7"/>
  <c r="O40" i="7"/>
  <c r="G40" i="7"/>
  <c r="I40" i="7" s="1"/>
  <c r="O39" i="7"/>
  <c r="G38" i="7"/>
  <c r="I38" i="7" s="1"/>
  <c r="G36" i="7"/>
  <c r="I36" i="7" s="1"/>
  <c r="G34" i="7"/>
  <c r="I34" i="7" s="1"/>
  <c r="G32" i="7"/>
  <c r="I32" i="7" s="1"/>
  <c r="G30" i="7"/>
  <c r="I30" i="7" s="1"/>
  <c r="G28" i="7"/>
  <c r="I28" i="7" s="1"/>
  <c r="G26" i="7"/>
  <c r="I26" i="7" s="1"/>
  <c r="G24" i="7"/>
  <c r="I24" i="7" s="1"/>
  <c r="G22" i="7"/>
  <c r="I22" i="7" s="1"/>
  <c r="G20" i="7"/>
  <c r="I20" i="7" s="1"/>
  <c r="G15" i="7"/>
  <c r="H13" i="7"/>
  <c r="G13" i="7"/>
  <c r="H11" i="7"/>
  <c r="G11" i="7"/>
  <c r="H9" i="7"/>
  <c r="G9" i="7"/>
  <c r="H7" i="7"/>
  <c r="G7" i="7"/>
  <c r="K36" i="7" l="1"/>
  <c r="K24" i="7"/>
  <c r="J24" i="7"/>
  <c r="J36" i="7"/>
  <c r="K46" i="7"/>
  <c r="J46" i="7"/>
  <c r="G52" i="6" l="1"/>
  <c r="I52" i="6" s="1"/>
  <c r="G50" i="6"/>
  <c r="I50" i="6" s="1"/>
  <c r="G48" i="6"/>
  <c r="I48" i="6" s="1"/>
  <c r="G46" i="6"/>
  <c r="I46" i="6" s="1"/>
  <c r="G44" i="6"/>
  <c r="I44" i="6" s="1"/>
  <c r="G42" i="6"/>
  <c r="I42" i="6" s="1"/>
  <c r="O41" i="6"/>
  <c r="O40" i="6"/>
  <c r="G40" i="6"/>
  <c r="I40" i="6" s="1"/>
  <c r="O39" i="6"/>
  <c r="G38" i="6"/>
  <c r="I38" i="6" s="1"/>
  <c r="G36" i="6"/>
  <c r="I36" i="6" s="1"/>
  <c r="G34" i="6"/>
  <c r="I34" i="6" s="1"/>
  <c r="G32" i="6"/>
  <c r="I32" i="6" s="1"/>
  <c r="G30" i="6"/>
  <c r="I30" i="6" s="1"/>
  <c r="G28" i="6"/>
  <c r="I28" i="6" s="1"/>
  <c r="G26" i="6"/>
  <c r="I26" i="6" s="1"/>
  <c r="G24" i="6"/>
  <c r="I24" i="6" s="1"/>
  <c r="G22" i="6"/>
  <c r="I22" i="6" s="1"/>
  <c r="G20" i="6"/>
  <c r="I20" i="6" s="1"/>
  <c r="G15" i="6"/>
  <c r="H13" i="6"/>
  <c r="G13" i="6"/>
  <c r="H11" i="6"/>
  <c r="G11" i="6"/>
  <c r="H9" i="6"/>
  <c r="G9" i="6"/>
  <c r="H7" i="6"/>
  <c r="G7" i="6"/>
  <c r="K24" i="6" l="1"/>
  <c r="J24" i="6"/>
  <c r="J36" i="6"/>
  <c r="K36" i="6"/>
  <c r="K46" i="6"/>
  <c r="J46" i="6"/>
  <c r="H55" i="5" l="1"/>
  <c r="H53" i="5"/>
  <c r="H51" i="5"/>
  <c r="H49" i="5"/>
  <c r="H47" i="5"/>
  <c r="H45" i="5"/>
  <c r="H43" i="5"/>
  <c r="H41" i="5"/>
  <c r="H39" i="5"/>
  <c r="H37" i="5"/>
  <c r="J35" i="5"/>
  <c r="H35" i="5"/>
  <c r="H33" i="5"/>
  <c r="H31" i="5"/>
  <c r="H29" i="5"/>
  <c r="H27" i="5"/>
  <c r="H25" i="5"/>
  <c r="H23" i="5"/>
  <c r="I15" i="5"/>
  <c r="H15" i="5"/>
  <c r="I13" i="5"/>
  <c r="H13" i="5"/>
  <c r="I11" i="5"/>
  <c r="H11" i="5"/>
  <c r="I9" i="5"/>
  <c r="H9" i="5"/>
  <c r="I7" i="5"/>
  <c r="H7" i="5"/>
  <c r="J23" i="5" l="1"/>
  <c r="J47" i="5"/>
  <c r="G52" i="4"/>
  <c r="I52" i="4" s="1"/>
  <c r="G50" i="4"/>
  <c r="I50" i="4" s="1"/>
  <c r="G48" i="4"/>
  <c r="I48" i="4" s="1"/>
  <c r="G46" i="4"/>
  <c r="I46" i="4" s="1"/>
  <c r="G44" i="4"/>
  <c r="I44" i="4" s="1"/>
  <c r="G42" i="4"/>
  <c r="I42" i="4" s="1"/>
  <c r="O41" i="4"/>
  <c r="O40" i="4"/>
  <c r="G40" i="4"/>
  <c r="I40" i="4" s="1"/>
  <c r="G38" i="4"/>
  <c r="I38" i="4" s="1"/>
  <c r="G36" i="4"/>
  <c r="I36" i="4" s="1"/>
  <c r="G34" i="4"/>
  <c r="I34" i="4" s="1"/>
  <c r="G32" i="4"/>
  <c r="I32" i="4" s="1"/>
  <c r="G30" i="4"/>
  <c r="I30" i="4" s="1"/>
  <c r="G28" i="4"/>
  <c r="I28" i="4" s="1"/>
  <c r="G26" i="4"/>
  <c r="I26" i="4" s="1"/>
  <c r="G24" i="4"/>
  <c r="I24" i="4" s="1"/>
  <c r="G22" i="4"/>
  <c r="I22" i="4" s="1"/>
  <c r="G20" i="4"/>
  <c r="I20" i="4" s="1"/>
  <c r="H15" i="4"/>
  <c r="G15" i="4"/>
  <c r="H13" i="4"/>
  <c r="G13" i="4"/>
  <c r="H11" i="4"/>
  <c r="G11" i="4"/>
  <c r="H9" i="4"/>
  <c r="G9" i="4"/>
  <c r="H7" i="4"/>
  <c r="G7" i="4"/>
  <c r="J24" i="4" l="1"/>
  <c r="K24" i="4"/>
  <c r="K46" i="4"/>
  <c r="J46" i="4"/>
  <c r="J36" i="4"/>
  <c r="K36" i="4"/>
  <c r="G52" i="3" l="1"/>
  <c r="I52" i="3" s="1"/>
  <c r="G50" i="3"/>
  <c r="I50" i="3" s="1"/>
  <c r="G48" i="3"/>
  <c r="I48" i="3" s="1"/>
  <c r="G46" i="3"/>
  <c r="I46" i="3" s="1"/>
  <c r="G44" i="3"/>
  <c r="I44" i="3" s="1"/>
  <c r="G42" i="3"/>
  <c r="I42" i="3" s="1"/>
  <c r="O41" i="3"/>
  <c r="G40" i="3"/>
  <c r="I40" i="3" s="1"/>
  <c r="O39" i="3"/>
  <c r="G38" i="3"/>
  <c r="I38" i="3" s="1"/>
  <c r="G36" i="3"/>
  <c r="I36" i="3" s="1"/>
  <c r="G34" i="3"/>
  <c r="I34" i="3" s="1"/>
  <c r="G32" i="3"/>
  <c r="I32" i="3" s="1"/>
  <c r="G30" i="3"/>
  <c r="I30" i="3" s="1"/>
  <c r="G28" i="3"/>
  <c r="I28" i="3" s="1"/>
  <c r="G26" i="3"/>
  <c r="I26" i="3" s="1"/>
  <c r="G24" i="3"/>
  <c r="I24" i="3" s="1"/>
  <c r="G22" i="3"/>
  <c r="I22" i="3" s="1"/>
  <c r="G20" i="3"/>
  <c r="I20" i="3" s="1"/>
  <c r="H15" i="3"/>
  <c r="G15" i="3"/>
  <c r="H13" i="3"/>
  <c r="G13" i="3"/>
  <c r="H11" i="3"/>
  <c r="G11" i="3"/>
  <c r="H9" i="3"/>
  <c r="G9" i="3"/>
  <c r="H7" i="3"/>
  <c r="G7" i="3"/>
  <c r="J46" i="3" l="1"/>
  <c r="K46" i="3"/>
  <c r="J36" i="3"/>
  <c r="K36" i="3"/>
  <c r="K24" i="3"/>
  <c r="J24" i="3"/>
  <c r="G52" i="2" l="1"/>
  <c r="I52" i="2" s="1"/>
  <c r="G50" i="2"/>
  <c r="I50" i="2" s="1"/>
  <c r="G48" i="2"/>
  <c r="I48" i="2" s="1"/>
  <c r="G46" i="2"/>
  <c r="I46" i="2" s="1"/>
  <c r="G44" i="2"/>
  <c r="I44" i="2" s="1"/>
  <c r="G42" i="2"/>
  <c r="I42" i="2" s="1"/>
  <c r="O41" i="2"/>
  <c r="O40" i="2"/>
  <c r="I40" i="2"/>
  <c r="G40" i="2"/>
  <c r="O39" i="2"/>
  <c r="G38" i="2"/>
  <c r="I38" i="2" s="1"/>
  <c r="G36" i="2"/>
  <c r="I36" i="2" s="1"/>
  <c r="G34" i="2"/>
  <c r="I34" i="2" s="1"/>
  <c r="G32" i="2"/>
  <c r="I32" i="2" s="1"/>
  <c r="G30" i="2"/>
  <c r="I30" i="2" s="1"/>
  <c r="G28" i="2"/>
  <c r="I28" i="2" s="1"/>
  <c r="G26" i="2"/>
  <c r="I26" i="2" s="1"/>
  <c r="G24" i="2"/>
  <c r="I24" i="2" s="1"/>
  <c r="G22" i="2"/>
  <c r="I22" i="2" s="1"/>
  <c r="G20" i="2"/>
  <c r="I20" i="2" s="1"/>
  <c r="G15" i="2"/>
  <c r="H13" i="2"/>
  <c r="G13" i="2"/>
  <c r="H11" i="2"/>
  <c r="G11" i="2"/>
  <c r="H9" i="2"/>
  <c r="G9" i="2"/>
  <c r="H7" i="2"/>
  <c r="G7" i="2"/>
  <c r="K36" i="2" l="1"/>
  <c r="K24" i="2"/>
  <c r="J24" i="2"/>
  <c r="J36" i="2"/>
  <c r="K46" i="2"/>
  <c r="J46" i="2"/>
  <c r="H55" i="1" l="1"/>
  <c r="H53" i="1"/>
  <c r="H51" i="1"/>
  <c r="H49" i="1"/>
  <c r="J47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I15" i="1"/>
  <c r="H15" i="1"/>
  <c r="I13" i="1"/>
  <c r="H13" i="1"/>
  <c r="I11" i="1"/>
  <c r="H11" i="1"/>
  <c r="I9" i="1"/>
  <c r="H9" i="1"/>
  <c r="I7" i="1"/>
  <c r="H7" i="1"/>
  <c r="J23" i="1" l="1"/>
  <c r="J35" i="1"/>
</calcChain>
</file>

<file path=xl/sharedStrings.xml><?xml version="1.0" encoding="utf-8"?>
<sst xmlns="http://schemas.openxmlformats.org/spreadsheetml/2006/main" count="2191" uniqueCount="121">
  <si>
    <t>GAPDH kmeň</t>
  </si>
  <si>
    <t>kalibracka</t>
  </si>
  <si>
    <t>CQ</t>
  </si>
  <si>
    <t>SQ</t>
  </si>
  <si>
    <t>CQ PRIEMER</t>
  </si>
  <si>
    <t>STDEV</t>
  </si>
  <si>
    <t>A07</t>
  </si>
  <si>
    <t/>
  </si>
  <si>
    <t>NTC</t>
  </si>
  <si>
    <t>A08</t>
  </si>
  <si>
    <t>B07</t>
  </si>
  <si>
    <t>Std-1</t>
  </si>
  <si>
    <t>B08</t>
  </si>
  <si>
    <t>C07</t>
  </si>
  <si>
    <t>Std-2</t>
  </si>
  <si>
    <t>C08</t>
  </si>
  <si>
    <t>D07</t>
  </si>
  <si>
    <t>Std-3</t>
  </si>
  <si>
    <t>D08</t>
  </si>
  <si>
    <t>E07</t>
  </si>
  <si>
    <t>Std-4</t>
  </si>
  <si>
    <t>E08</t>
  </si>
  <si>
    <t>F07</t>
  </si>
  <si>
    <t>Std-5</t>
  </si>
  <si>
    <t>F08</t>
  </si>
  <si>
    <t>SQ PRIEMER</t>
  </si>
  <si>
    <t>ave skupina</t>
  </si>
  <si>
    <t>G07</t>
  </si>
  <si>
    <t>4E</t>
  </si>
  <si>
    <t>KONTROLA</t>
  </si>
  <si>
    <t>G08</t>
  </si>
  <si>
    <t>H07</t>
  </si>
  <si>
    <t>8E</t>
  </si>
  <si>
    <t>H08</t>
  </si>
  <si>
    <t>D09</t>
  </si>
  <si>
    <t>4F</t>
  </si>
  <si>
    <t>D10</t>
  </si>
  <si>
    <t>E09</t>
  </si>
  <si>
    <t>8F</t>
  </si>
  <si>
    <t>E10</t>
  </si>
  <si>
    <t>B11</t>
  </si>
  <si>
    <t>4G</t>
  </si>
  <si>
    <t>B12</t>
  </si>
  <si>
    <t>C11</t>
  </si>
  <si>
    <t>8G</t>
  </si>
  <si>
    <t>C12</t>
  </si>
  <si>
    <t>A09</t>
  </si>
  <si>
    <t>12E</t>
  </si>
  <si>
    <t>7-NI</t>
  </si>
  <si>
    <t>A10</t>
  </si>
  <si>
    <t>B09</t>
  </si>
  <si>
    <t>16E</t>
  </si>
  <si>
    <t>B10</t>
  </si>
  <si>
    <t>F09</t>
  </si>
  <si>
    <t>12F</t>
  </si>
  <si>
    <t>F10</t>
  </si>
  <si>
    <t>G09</t>
  </si>
  <si>
    <t>16F</t>
  </si>
  <si>
    <t>D11</t>
  </si>
  <si>
    <t>12G</t>
  </si>
  <si>
    <t>D12</t>
  </si>
  <si>
    <t>E11</t>
  </si>
  <si>
    <t>16G</t>
  </si>
  <si>
    <t>E12</t>
  </si>
  <si>
    <t>7NI</t>
  </si>
  <si>
    <t>C09</t>
  </si>
  <si>
    <t>20E</t>
  </si>
  <si>
    <t>L-NAME</t>
  </si>
  <si>
    <t>C10</t>
  </si>
  <si>
    <t>H09</t>
  </si>
  <si>
    <t>20F</t>
  </si>
  <si>
    <t>H10</t>
  </si>
  <si>
    <t>A11</t>
  </si>
  <si>
    <t>24F</t>
  </si>
  <si>
    <t>A12</t>
  </si>
  <si>
    <t>F11</t>
  </si>
  <si>
    <t>20G</t>
  </si>
  <si>
    <t>F12</t>
  </si>
  <si>
    <t>G11</t>
  </si>
  <si>
    <t>24G</t>
  </si>
  <si>
    <t>G12</t>
  </si>
  <si>
    <t>SOD1 kmeň</t>
  </si>
  <si>
    <t>KALIBRACKA</t>
  </si>
  <si>
    <t>PRIEMER CQ</t>
  </si>
  <si>
    <t>PRIEMER SQ</t>
  </si>
  <si>
    <t>PRIEMER GAPDH</t>
  </si>
  <si>
    <t>RATIO SOD1/GAPDH</t>
  </si>
  <si>
    <t xml:space="preserve">PRIEMER RATIO </t>
  </si>
  <si>
    <t>stdev</t>
  </si>
  <si>
    <t>K</t>
  </si>
  <si>
    <t>LN</t>
  </si>
  <si>
    <t>ttest</t>
  </si>
  <si>
    <t>G10</t>
  </si>
  <si>
    <t>K vs. L-Name</t>
  </si>
  <si>
    <t>7NI vs. L-Name</t>
  </si>
  <si>
    <t>K vs. 7-NI</t>
  </si>
  <si>
    <t>SOD2 kmeň</t>
  </si>
  <si>
    <t>RATIO SOD2/GAPDH</t>
  </si>
  <si>
    <t>NI</t>
  </si>
  <si>
    <t>eNOS kmeň</t>
  </si>
  <si>
    <t>RATIO eNOS/GAPDH</t>
  </si>
  <si>
    <t>GAPDH fast kmeň</t>
  </si>
  <si>
    <t>SOD3 kmeň</t>
  </si>
  <si>
    <t>RATIO SOD3/GAPDH</t>
  </si>
  <si>
    <t>MDR1a kmeň</t>
  </si>
  <si>
    <t>RATIO MDR1a/GAPDH</t>
  </si>
  <si>
    <t>nNOS kmeň</t>
  </si>
  <si>
    <t>RATIO nNOS/GAPDH</t>
  </si>
  <si>
    <t>p22phox kmeň</t>
  </si>
  <si>
    <t>RATIO p22phox/GAPDH</t>
  </si>
  <si>
    <t>AT1R kmeň</t>
  </si>
  <si>
    <t>RATIO AT1R/GAPDH</t>
  </si>
  <si>
    <t>LN- Pokles nesign</t>
  </si>
  <si>
    <t>7NI- Nárast sign</t>
  </si>
  <si>
    <t>LN-Nárast sign</t>
  </si>
  <si>
    <t>LN-Pokles nesign</t>
  </si>
  <si>
    <t>7NI-Nárast nesign</t>
  </si>
  <si>
    <t>AT2R kmeň</t>
  </si>
  <si>
    <t>RATIO HO-1/GAPDH</t>
  </si>
  <si>
    <t>7NI-Nárast sign</t>
  </si>
  <si>
    <t>HO-1 kmeň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</si>
</sst>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\-###0.00"/>
    <numFmt numFmtId="165" formatCode="###0.00000;\-###0.00000"/>
  </numFmts>
  <fonts count="5" x14ac:knownFonts="1">
    <font>
      <sz val="8.25"/>
      <name val="Microsoft Sans Serif"/>
      <charset val="1"/>
    </font>
    <font>
      <sz val="8.25"/>
      <name val="Microsoft Sans Serif"/>
      <family val="2"/>
      <charset val="238"/>
    </font>
    <font>
      <sz val="8.25"/>
      <name val="Microsoft Sans Serif"/>
      <family val="2"/>
      <charset val="238"/>
    </font>
    <font>
      <sz val="8.25"/>
      <color rgb="FFFF0000"/>
      <name val="Microsoft Sans Serif"/>
      <family val="2"/>
      <charset val="238"/>
    </font>
    <font>
      <b/>
      <sz val="8.25"/>
      <name val="Microsoft Sans Serif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top"/>
      <protection locked="0"/>
    </xf>
    <xf numFmtId="0" fontId="1" fillId="0" borderId="0">
      <alignment vertical="top"/>
      <protection locked="0"/>
    </xf>
    <xf numFmtId="0" fontId="2" fillId="0" borderId="0">
      <alignment vertical="top"/>
      <protection locked="0"/>
    </xf>
    <xf numFmtId="0" fontId="2" fillId="0" borderId="0">
      <alignment vertical="top"/>
      <protection locked="0"/>
    </xf>
    <xf numFmtId="0" fontId="1" fillId="0" borderId="0">
      <alignment vertical="top"/>
      <protection locked="0"/>
    </xf>
    <xf numFmtId="0" fontId="1" fillId="0" borderId="0">
      <alignment vertical="top"/>
      <protection locked="0"/>
    </xf>
  </cellStyleXfs>
  <cellXfs count="175">
    <xf numFmtId="0" fontId="0" fillId="0" borderId="0" xfId="0">
      <alignment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0" fillId="0" borderId="1" xfId="0" applyFill="1" applyBorder="1" applyAlignment="1" applyProtection="1">
      <alignment vertical="center"/>
    </xf>
    <xf numFmtId="0" fontId="1" fillId="0" borderId="2" xfId="0" applyFont="1" applyFill="1" applyBorder="1" applyAlignment="1" applyProtection="1">
      <alignment vertical="center"/>
    </xf>
    <xf numFmtId="0" fontId="0" fillId="0" borderId="2" xfId="0" applyFill="1" applyBorder="1" applyAlignment="1" applyProtection="1">
      <alignment vertical="center"/>
    </xf>
    <xf numFmtId="0" fontId="0" fillId="0" borderId="3" xfId="0" applyFill="1" applyBorder="1" applyAlignment="1" applyProtection="1">
      <alignment vertical="center"/>
    </xf>
    <xf numFmtId="49" fontId="0" fillId="0" borderId="4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164" fontId="1" fillId="0" borderId="5" xfId="0" applyNumberFormat="1" applyFont="1" applyFill="1" applyBorder="1" applyAlignment="1" applyProtection="1">
      <alignment vertical="center"/>
    </xf>
    <xf numFmtId="0" fontId="1" fillId="0" borderId="5" xfId="0" applyFont="1" applyFill="1" applyBorder="1" applyAlignment="1" applyProtection="1">
      <alignment vertical="center"/>
    </xf>
    <xf numFmtId="0" fontId="1" fillId="0" borderId="6" xfId="0" applyFont="1" applyFill="1" applyBorder="1" applyAlignment="1" applyProtection="1">
      <alignment vertical="center"/>
    </xf>
    <xf numFmtId="49" fontId="0" fillId="0" borderId="7" xfId="0" applyNumberFormat="1" applyFont="1" applyFill="1" applyBorder="1" applyAlignment="1" applyProtection="1">
      <alignment vertical="center"/>
    </xf>
    <xf numFmtId="49" fontId="1" fillId="0" borderId="8" xfId="0" applyNumberFormat="1" applyFont="1" applyFill="1" applyBorder="1" applyAlignment="1" applyProtection="1">
      <alignment vertical="center"/>
    </xf>
    <xf numFmtId="164" fontId="1" fillId="0" borderId="8" xfId="0" applyNumberFormat="1" applyFont="1" applyFill="1" applyBorder="1" applyAlignment="1" applyProtection="1">
      <alignment vertical="center"/>
    </xf>
    <xf numFmtId="0" fontId="1" fillId="0" borderId="8" xfId="0" applyFont="1" applyFill="1" applyBorder="1" applyAlignment="1" applyProtection="1">
      <alignment vertical="center"/>
    </xf>
    <xf numFmtId="0" fontId="1" fillId="0" borderId="9" xfId="0" applyFont="1" applyFill="1" applyBorder="1" applyAlignment="1" applyProtection="1">
      <alignment vertical="center"/>
    </xf>
    <xf numFmtId="49" fontId="0" fillId="0" borderId="1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165" fontId="1" fillId="0" borderId="0" xfId="0" applyNumberFormat="1" applyFont="1" applyFill="1" applyBorder="1" applyAlignment="1" applyProtection="1">
      <alignment vertical="center"/>
    </xf>
    <xf numFmtId="0" fontId="1" fillId="0" borderId="11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165" fontId="1" fillId="0" borderId="5" xfId="0" applyNumberFormat="1" applyFont="1" applyFill="1" applyBorder="1" applyAlignment="1" applyProtection="1">
      <alignment vertical="center"/>
    </xf>
    <xf numFmtId="165" fontId="1" fillId="0" borderId="8" xfId="0" applyNumberFormat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top"/>
      <protection locked="0"/>
    </xf>
    <xf numFmtId="49" fontId="3" fillId="0" borderId="4" xfId="0" applyNumberFormat="1" applyFont="1" applyFill="1" applyBorder="1" applyAlignment="1" applyProtection="1">
      <alignment vertical="center"/>
    </xf>
    <xf numFmtId="49" fontId="2" fillId="0" borderId="5" xfId="0" applyNumberFormat="1" applyFont="1" applyFill="1" applyBorder="1" applyAlignment="1" applyProtection="1">
      <alignment vertical="center"/>
    </xf>
    <xf numFmtId="49" fontId="0" fillId="0" borderId="5" xfId="0" applyNumberFormat="1" applyFill="1" applyBorder="1" applyAlignment="1" applyProtection="1">
      <alignment vertical="center"/>
    </xf>
    <xf numFmtId="165" fontId="0" fillId="0" borderId="0" xfId="0" applyNumberFormat="1" applyFont="1" applyFill="1" applyBorder="1" applyAlignment="1" applyProtection="1">
      <alignment vertical="top"/>
      <protection locked="0"/>
    </xf>
    <xf numFmtId="49" fontId="3" fillId="0" borderId="10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vertical="center"/>
    </xf>
    <xf numFmtId="49" fontId="0" fillId="0" borderId="0" xfId="0" applyNumberFormat="1" applyFill="1" applyBorder="1" applyAlignment="1" applyProtection="1">
      <alignment vertical="center"/>
    </xf>
    <xf numFmtId="49" fontId="0" fillId="0" borderId="12" xfId="0" applyNumberFormat="1" applyFont="1" applyFill="1" applyBorder="1" applyAlignment="1" applyProtection="1">
      <alignment vertical="center"/>
    </xf>
    <xf numFmtId="49" fontId="1" fillId="0" borderId="13" xfId="0" applyNumberFormat="1" applyFont="1" applyFill="1" applyBorder="1" applyAlignment="1" applyProtection="1">
      <alignment vertical="center"/>
    </xf>
    <xf numFmtId="49" fontId="2" fillId="0" borderId="13" xfId="0" applyNumberFormat="1" applyFont="1" applyFill="1" applyBorder="1" applyAlignment="1" applyProtection="1">
      <alignment vertical="center"/>
    </xf>
    <xf numFmtId="49" fontId="0" fillId="0" borderId="13" xfId="0" applyNumberFormat="1" applyFill="1" applyBorder="1" applyAlignment="1" applyProtection="1">
      <alignment vertical="center"/>
    </xf>
    <xf numFmtId="164" fontId="1" fillId="0" borderId="13" xfId="0" applyNumberFormat="1" applyFont="1" applyFill="1" applyBorder="1" applyAlignment="1" applyProtection="1">
      <alignment vertical="center"/>
    </xf>
    <xf numFmtId="165" fontId="1" fillId="0" borderId="13" xfId="0" applyNumberFormat="1" applyFont="1" applyFill="1" applyBorder="1" applyAlignment="1" applyProtection="1">
      <alignment vertical="center"/>
    </xf>
    <xf numFmtId="0" fontId="1" fillId="0" borderId="14" xfId="0" applyFont="1" applyFill="1" applyBorder="1" applyAlignment="1" applyProtection="1">
      <alignment vertical="center"/>
    </xf>
    <xf numFmtId="49" fontId="0" fillId="0" borderId="15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2" fillId="0" borderId="16" xfId="0" applyNumberFormat="1" applyFont="1" applyFill="1" applyBorder="1" applyAlignment="1" applyProtection="1">
      <alignment vertical="center"/>
    </xf>
    <xf numFmtId="49" fontId="0" fillId="0" borderId="16" xfId="0" applyNumberFormat="1" applyFill="1" applyBorder="1" applyAlignment="1" applyProtection="1">
      <alignment vertical="center"/>
    </xf>
    <xf numFmtId="164" fontId="1" fillId="0" borderId="16" xfId="0" applyNumberFormat="1" applyFont="1" applyFill="1" applyBorder="1" applyAlignment="1" applyProtection="1">
      <alignment vertical="center"/>
    </xf>
    <xf numFmtId="165" fontId="1" fillId="0" borderId="16" xfId="0" applyNumberFormat="1" applyFont="1" applyFill="1" applyBorder="1" applyAlignment="1" applyProtection="1">
      <alignment vertical="center"/>
    </xf>
    <xf numFmtId="0" fontId="1" fillId="0" borderId="16" xfId="0" applyFont="1" applyFill="1" applyBorder="1" applyAlignment="1" applyProtection="1">
      <alignment vertical="center"/>
    </xf>
    <xf numFmtId="0" fontId="1" fillId="0" borderId="17" xfId="0" applyFont="1" applyFill="1" applyBorder="1" applyAlignment="1" applyProtection="1">
      <alignment vertical="center"/>
    </xf>
    <xf numFmtId="0" fontId="0" fillId="0" borderId="16" xfId="0" applyFont="1" applyFill="1" applyBorder="1" applyAlignment="1" applyProtection="1">
      <alignment vertical="top"/>
      <protection locked="0"/>
    </xf>
    <xf numFmtId="49" fontId="2" fillId="0" borderId="8" xfId="0" applyNumberFormat="1" applyFont="1" applyFill="1" applyBorder="1" applyAlignment="1" applyProtection="1">
      <alignment vertical="center"/>
    </xf>
    <xf numFmtId="0" fontId="0" fillId="0" borderId="8" xfId="0" applyFont="1" applyFill="1" applyBorder="1" applyAlignment="1" applyProtection="1">
      <alignment vertical="top"/>
      <protection locked="0"/>
    </xf>
    <xf numFmtId="49" fontId="2" fillId="0" borderId="4" xfId="0" applyNumberFormat="1" applyFont="1" applyFill="1" applyBorder="1" applyAlignment="1" applyProtection="1">
      <alignment vertical="center"/>
    </xf>
    <xf numFmtId="49" fontId="2" fillId="0" borderId="10" xfId="0" applyNumberFormat="1" applyFont="1" applyFill="1" applyBorder="1" applyAlignment="1" applyProtection="1">
      <alignment vertical="center"/>
    </xf>
    <xf numFmtId="49" fontId="2" fillId="0" borderId="12" xfId="0" applyNumberFormat="1" applyFont="1" applyFill="1" applyBorder="1" applyAlignment="1" applyProtection="1">
      <alignment vertical="center"/>
    </xf>
    <xf numFmtId="49" fontId="2" fillId="0" borderId="15" xfId="0" applyNumberFormat="1" applyFont="1" applyFill="1" applyBorder="1" applyAlignment="1" applyProtection="1">
      <alignment vertical="center"/>
    </xf>
    <xf numFmtId="0" fontId="0" fillId="0" borderId="10" xfId="0" applyFont="1" applyFill="1" applyBorder="1" applyAlignment="1" applyProtection="1">
      <alignment vertical="top"/>
      <protection locked="0"/>
    </xf>
    <xf numFmtId="0" fontId="0" fillId="0" borderId="11" xfId="0" applyFont="1" applyFill="1" applyBorder="1" applyAlignment="1" applyProtection="1">
      <alignment vertical="top"/>
      <protection locked="0"/>
    </xf>
    <xf numFmtId="0" fontId="3" fillId="0" borderId="12" xfId="0" applyFont="1" applyFill="1" applyBorder="1" applyAlignment="1" applyProtection="1">
      <alignment vertical="top"/>
      <protection locked="0"/>
    </xf>
    <xf numFmtId="0" fontId="0" fillId="0" borderId="13" xfId="0" applyFont="1" applyFill="1" applyBorder="1" applyAlignment="1" applyProtection="1">
      <alignment vertical="top"/>
      <protection locked="0"/>
    </xf>
    <xf numFmtId="0" fontId="0" fillId="0" borderId="14" xfId="0" applyFont="1" applyFill="1" applyBorder="1" applyAlignment="1" applyProtection="1">
      <alignment vertical="top"/>
      <protection locked="0"/>
    </xf>
    <xf numFmtId="0" fontId="3" fillId="0" borderId="15" xfId="0" applyFont="1" applyFill="1" applyBorder="1" applyAlignment="1" applyProtection="1">
      <alignment vertical="top"/>
      <protection locked="0"/>
    </xf>
    <xf numFmtId="0" fontId="0" fillId="0" borderId="17" xfId="0" applyFont="1" applyFill="1" applyBorder="1" applyAlignment="1" applyProtection="1">
      <alignment vertical="top"/>
      <protection locked="0"/>
    </xf>
    <xf numFmtId="0" fontId="0" fillId="0" borderId="7" xfId="0" applyFont="1" applyFill="1" applyBorder="1" applyAlignment="1" applyProtection="1">
      <alignment vertical="top"/>
      <protection locked="0"/>
    </xf>
    <xf numFmtId="0" fontId="0" fillId="0" borderId="9" xfId="0" applyFont="1" applyFill="1" applyBorder="1" applyAlignment="1" applyProtection="1">
      <alignment vertical="top"/>
      <protection locked="0"/>
    </xf>
    <xf numFmtId="0" fontId="2" fillId="0" borderId="0" xfId="2" applyFont="1" applyFill="1" applyBorder="1" applyAlignment="1" applyProtection="1">
      <alignment vertical="top"/>
      <protection locked="0"/>
    </xf>
    <xf numFmtId="0" fontId="2" fillId="2" borderId="0" xfId="2" applyFont="1" applyFill="1" applyBorder="1" applyAlignment="1" applyProtection="1">
      <alignment vertical="top"/>
      <protection locked="0"/>
    </xf>
    <xf numFmtId="0" fontId="2" fillId="0" borderId="4" xfId="2" applyFont="1" applyFill="1" applyBorder="1" applyAlignment="1" applyProtection="1">
      <alignment vertical="top"/>
      <protection locked="0"/>
    </xf>
    <xf numFmtId="0" fontId="2" fillId="0" borderId="5" xfId="2" applyFont="1" applyFill="1" applyBorder="1" applyAlignment="1" applyProtection="1">
      <alignment vertical="top"/>
      <protection locked="0"/>
    </xf>
    <xf numFmtId="0" fontId="2" fillId="0" borderId="6" xfId="2" applyFont="1" applyFill="1" applyBorder="1" applyAlignment="1" applyProtection="1">
      <alignment vertical="top"/>
      <protection locked="0"/>
    </xf>
    <xf numFmtId="0" fontId="2" fillId="0" borderId="10" xfId="2" applyFont="1" applyFill="1" applyBorder="1" applyAlignment="1" applyProtection="1">
      <alignment vertical="top"/>
      <protection locked="0"/>
    </xf>
    <xf numFmtId="0" fontId="2" fillId="0" borderId="11" xfId="2" applyFont="1" applyFill="1" applyBorder="1" applyAlignment="1" applyProtection="1">
      <alignment vertical="top"/>
      <protection locked="0"/>
    </xf>
    <xf numFmtId="164" fontId="2" fillId="0" borderId="5" xfId="3" applyNumberFormat="1" applyFont="1" applyFill="1" applyBorder="1" applyAlignment="1" applyProtection="1">
      <alignment vertical="center"/>
    </xf>
    <xf numFmtId="165" fontId="2" fillId="0" borderId="5" xfId="3" applyNumberFormat="1" applyFont="1" applyFill="1" applyBorder="1" applyAlignment="1" applyProtection="1">
      <alignment vertical="center"/>
    </xf>
    <xf numFmtId="0" fontId="2" fillId="0" borderId="7" xfId="2" applyFont="1" applyFill="1" applyBorder="1" applyAlignment="1" applyProtection="1">
      <alignment vertical="top"/>
      <protection locked="0"/>
    </xf>
    <xf numFmtId="0" fontId="2" fillId="0" borderId="8" xfId="2" applyFont="1" applyFill="1" applyBorder="1" applyAlignment="1" applyProtection="1">
      <alignment vertical="top"/>
      <protection locked="0"/>
    </xf>
    <xf numFmtId="0" fontId="2" fillId="0" borderId="9" xfId="2" applyFont="1" applyFill="1" applyBorder="1" applyAlignment="1" applyProtection="1">
      <alignment vertical="top"/>
      <protection locked="0"/>
    </xf>
    <xf numFmtId="164" fontId="2" fillId="0" borderId="0" xfId="3" applyNumberFormat="1" applyFont="1" applyFill="1" applyBorder="1" applyAlignment="1" applyProtection="1">
      <alignment vertical="center"/>
    </xf>
    <xf numFmtId="165" fontId="2" fillId="0" borderId="0" xfId="3" applyNumberFormat="1" applyFont="1" applyFill="1" applyBorder="1" applyAlignment="1" applyProtection="1">
      <alignment vertical="center"/>
    </xf>
    <xf numFmtId="164" fontId="2" fillId="0" borderId="8" xfId="3" applyNumberFormat="1" applyFont="1" applyFill="1" applyBorder="1" applyAlignment="1" applyProtection="1">
      <alignment vertical="center"/>
    </xf>
    <xf numFmtId="165" fontId="2" fillId="0" borderId="8" xfId="3" applyNumberFormat="1" applyFont="1" applyFill="1" applyBorder="1" applyAlignment="1" applyProtection="1">
      <alignment vertical="center"/>
    </xf>
    <xf numFmtId="165" fontId="2" fillId="0" borderId="18" xfId="2" applyNumberFormat="1" applyFont="1" applyFill="1" applyBorder="1" applyAlignment="1" applyProtection="1">
      <alignment vertical="top"/>
      <protection locked="0"/>
    </xf>
    <xf numFmtId="0" fontId="2" fillId="0" borderId="18" xfId="2" applyFont="1" applyFill="1" applyBorder="1" applyAlignment="1" applyProtection="1">
      <alignment vertical="top"/>
      <protection locked="0"/>
    </xf>
    <xf numFmtId="0" fontId="2" fillId="0" borderId="19" xfId="2" applyFont="1" applyFill="1" applyBorder="1" applyAlignment="1" applyProtection="1">
      <alignment vertical="top"/>
      <protection locked="0"/>
    </xf>
    <xf numFmtId="0" fontId="2" fillId="0" borderId="12" xfId="2" applyFont="1" applyFill="1" applyBorder="1" applyAlignment="1" applyProtection="1">
      <alignment vertical="top"/>
      <protection locked="0"/>
    </xf>
    <xf numFmtId="0" fontId="2" fillId="0" borderId="13" xfId="2" applyFont="1" applyFill="1" applyBorder="1" applyAlignment="1" applyProtection="1">
      <alignment vertical="top"/>
      <protection locked="0"/>
    </xf>
    <xf numFmtId="164" fontId="2" fillId="0" borderId="13" xfId="3" applyNumberFormat="1" applyFont="1" applyFill="1" applyBorder="1" applyAlignment="1" applyProtection="1">
      <alignment vertical="center"/>
    </xf>
    <xf numFmtId="165" fontId="2" fillId="0" borderId="13" xfId="3" applyNumberFormat="1" applyFont="1" applyFill="1" applyBorder="1" applyAlignment="1" applyProtection="1">
      <alignment vertical="center"/>
    </xf>
    <xf numFmtId="165" fontId="2" fillId="0" borderId="20" xfId="2" applyNumberFormat="1" applyFont="1" applyFill="1" applyBorder="1" applyAlignment="1" applyProtection="1">
      <alignment vertical="top"/>
      <protection locked="0"/>
    </xf>
    <xf numFmtId="0" fontId="2" fillId="0" borderId="20" xfId="2" applyFont="1" applyFill="1" applyBorder="1" applyAlignment="1" applyProtection="1">
      <alignment vertical="top"/>
      <protection locked="0"/>
    </xf>
    <xf numFmtId="0" fontId="2" fillId="0" borderId="15" xfId="2" applyFont="1" applyFill="1" applyBorder="1" applyAlignment="1" applyProtection="1">
      <alignment vertical="top"/>
      <protection locked="0"/>
    </xf>
    <xf numFmtId="0" fontId="2" fillId="0" borderId="16" xfId="2" applyFont="1" applyFill="1" applyBorder="1" applyAlignment="1" applyProtection="1">
      <alignment vertical="top"/>
      <protection locked="0"/>
    </xf>
    <xf numFmtId="164" fontId="2" fillId="0" borderId="16" xfId="3" applyNumberFormat="1" applyFont="1" applyFill="1" applyBorder="1" applyAlignment="1" applyProtection="1">
      <alignment vertical="center"/>
    </xf>
    <xf numFmtId="165" fontId="2" fillId="0" borderId="16" xfId="3" applyNumberFormat="1" applyFont="1" applyFill="1" applyBorder="1" applyAlignment="1" applyProtection="1">
      <alignment vertical="center"/>
    </xf>
    <xf numFmtId="0" fontId="2" fillId="0" borderId="21" xfId="2" applyFont="1" applyFill="1" applyBorder="1" applyAlignment="1" applyProtection="1">
      <alignment vertical="top"/>
      <protection locked="0"/>
    </xf>
    <xf numFmtId="165" fontId="2" fillId="0" borderId="19" xfId="2" applyNumberFormat="1" applyFont="1" applyFill="1" applyBorder="1" applyAlignment="1" applyProtection="1">
      <alignment vertical="top"/>
      <protection locked="0"/>
    </xf>
    <xf numFmtId="0" fontId="2" fillId="3" borderId="13" xfId="2" applyFont="1" applyFill="1" applyBorder="1" applyAlignment="1" applyProtection="1">
      <alignment vertical="top"/>
      <protection locked="0"/>
    </xf>
    <xf numFmtId="0" fontId="2" fillId="0" borderId="22" xfId="2" applyFont="1" applyFill="1" applyBorder="1" applyAlignment="1" applyProtection="1">
      <alignment vertical="top"/>
      <protection locked="0"/>
    </xf>
    <xf numFmtId="0" fontId="4" fillId="2" borderId="0" xfId="2" applyFont="1" applyFill="1" applyBorder="1" applyAlignment="1" applyProtection="1">
      <alignment vertical="top"/>
      <protection locked="0"/>
    </xf>
    <xf numFmtId="164" fontId="2" fillId="0" borderId="5" xfId="2" applyNumberFormat="1" applyFont="1" applyFill="1" applyBorder="1" applyAlignment="1" applyProtection="1">
      <alignment vertical="top"/>
      <protection locked="0"/>
    </xf>
    <xf numFmtId="49" fontId="2" fillId="0" borderId="5" xfId="2" applyNumberFormat="1" applyFont="1" applyFill="1" applyBorder="1" applyAlignment="1" applyProtection="1">
      <alignment vertical="center"/>
    </xf>
    <xf numFmtId="49" fontId="2" fillId="0" borderId="5" xfId="2" applyNumberFormat="1" applyFill="1" applyBorder="1" applyAlignment="1" applyProtection="1">
      <alignment vertical="center"/>
    </xf>
    <xf numFmtId="165" fontId="3" fillId="0" borderId="5" xfId="3" applyNumberFormat="1" applyFont="1" applyFill="1" applyBorder="1" applyAlignment="1" applyProtection="1">
      <alignment vertical="center"/>
    </xf>
    <xf numFmtId="49" fontId="2" fillId="0" borderId="0" xfId="2" applyNumberFormat="1" applyFont="1" applyFill="1" applyBorder="1" applyAlignment="1" applyProtection="1">
      <alignment vertical="center"/>
    </xf>
    <xf numFmtId="49" fontId="2" fillId="0" borderId="0" xfId="2" applyNumberFormat="1" applyFill="1" applyBorder="1" applyAlignment="1" applyProtection="1">
      <alignment vertical="center"/>
    </xf>
    <xf numFmtId="165" fontId="3" fillId="0" borderId="0" xfId="3" applyNumberFormat="1" applyFont="1" applyFill="1" applyBorder="1" applyAlignment="1" applyProtection="1">
      <alignment vertical="center"/>
    </xf>
    <xf numFmtId="49" fontId="2" fillId="0" borderId="13" xfId="2" applyNumberFormat="1" applyFont="1" applyFill="1" applyBorder="1" applyAlignment="1" applyProtection="1">
      <alignment vertical="center"/>
    </xf>
    <xf numFmtId="49" fontId="2" fillId="0" borderId="13" xfId="2" applyNumberFormat="1" applyFill="1" applyBorder="1" applyAlignment="1" applyProtection="1">
      <alignment vertical="center"/>
    </xf>
    <xf numFmtId="49" fontId="2" fillId="0" borderId="16" xfId="2" applyNumberFormat="1" applyFont="1" applyFill="1" applyBorder="1" applyAlignment="1" applyProtection="1">
      <alignment vertical="center"/>
    </xf>
    <xf numFmtId="49" fontId="2" fillId="0" borderId="16" xfId="2" applyNumberFormat="1" applyFill="1" applyBorder="1" applyAlignment="1" applyProtection="1">
      <alignment vertical="center"/>
    </xf>
    <xf numFmtId="49" fontId="2" fillId="0" borderId="8" xfId="2" applyNumberFormat="1" applyFont="1" applyFill="1" applyBorder="1" applyAlignment="1" applyProtection="1">
      <alignment vertical="center"/>
    </xf>
    <xf numFmtId="0" fontId="2" fillId="3" borderId="0" xfId="2" applyFont="1" applyFill="1" applyBorder="1" applyAlignment="1" applyProtection="1">
      <alignment vertical="top"/>
      <protection locked="0"/>
    </xf>
    <xf numFmtId="0" fontId="2" fillId="4" borderId="0" xfId="2" applyFont="1" applyFill="1" applyBorder="1" applyAlignment="1" applyProtection="1">
      <alignment vertical="top"/>
      <protection locked="0"/>
    </xf>
    <xf numFmtId="0" fontId="2" fillId="3" borderId="5" xfId="2" applyFont="1" applyFill="1" applyBorder="1" applyAlignment="1" applyProtection="1">
      <alignment vertical="top"/>
      <protection locked="0"/>
    </xf>
    <xf numFmtId="49" fontId="2" fillId="0" borderId="7" xfId="0" applyNumberFormat="1" applyFont="1" applyFill="1" applyBorder="1" applyAlignment="1" applyProtection="1">
      <alignment vertical="center"/>
    </xf>
    <xf numFmtId="49" fontId="3" fillId="0" borderId="12" xfId="0" applyNumberFormat="1" applyFont="1" applyFill="1" applyBorder="1" applyAlignment="1" applyProtection="1">
      <alignment vertical="center"/>
    </xf>
    <xf numFmtId="49" fontId="3" fillId="0" borderId="7" xfId="0" applyNumberFormat="1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vertical="top"/>
      <protection locked="0"/>
    </xf>
    <xf numFmtId="0" fontId="2" fillId="0" borderId="7" xfId="0" applyFont="1" applyFill="1" applyBorder="1" applyAlignment="1" applyProtection="1">
      <alignment vertical="top"/>
      <protection locked="0"/>
    </xf>
    <xf numFmtId="164" fontId="1" fillId="0" borderId="0" xfId="1" applyNumberFormat="1" applyFont="1" applyFill="1" applyBorder="1" applyAlignment="1" applyProtection="1">
      <alignment vertical="center"/>
    </xf>
    <xf numFmtId="0" fontId="2" fillId="3" borderId="19" xfId="2" applyFont="1" applyFill="1" applyBorder="1" applyAlignment="1" applyProtection="1">
      <alignment vertical="top"/>
      <protection locked="0"/>
    </xf>
    <xf numFmtId="0" fontId="4" fillId="0" borderId="0" xfId="2" applyFont="1" applyFill="1" applyBorder="1" applyAlignment="1" applyProtection="1">
      <alignment vertical="top"/>
      <protection locked="0"/>
    </xf>
    <xf numFmtId="164" fontId="1" fillId="0" borderId="5" xfId="1" applyNumberFormat="1" applyFont="1" applyFill="1" applyBorder="1" applyAlignment="1" applyProtection="1">
      <alignment vertical="center"/>
    </xf>
    <xf numFmtId="164" fontId="1" fillId="0" borderId="8" xfId="1" applyNumberFormat="1" applyFont="1" applyFill="1" applyBorder="1" applyAlignment="1" applyProtection="1">
      <alignment vertical="center"/>
    </xf>
    <xf numFmtId="0" fontId="2" fillId="3" borderId="18" xfId="2" applyFont="1" applyFill="1" applyBorder="1" applyAlignment="1" applyProtection="1">
      <alignment vertical="top"/>
      <protection locked="0"/>
    </xf>
    <xf numFmtId="165" fontId="3" fillId="0" borderId="16" xfId="3" applyNumberFormat="1" applyFont="1" applyFill="1" applyBorder="1" applyAlignment="1" applyProtection="1">
      <alignment vertical="center"/>
    </xf>
    <xf numFmtId="0" fontId="3" fillId="0" borderId="0" xfId="2" applyFont="1" applyFill="1" applyBorder="1" applyAlignment="1" applyProtection="1">
      <alignment vertical="top"/>
      <protection locked="0"/>
    </xf>
    <xf numFmtId="165" fontId="2" fillId="3" borderId="13" xfId="3" applyNumberFormat="1" applyFont="1" applyFill="1" applyBorder="1" applyAlignment="1" applyProtection="1">
      <alignment vertical="center"/>
    </xf>
    <xf numFmtId="0" fontId="2" fillId="5" borderId="0" xfId="2" applyFont="1" applyFill="1" applyBorder="1" applyAlignment="1" applyProtection="1">
      <alignment vertical="top"/>
      <protection locked="0"/>
    </xf>
    <xf numFmtId="0" fontId="0" fillId="6" borderId="0" xfId="0" applyFill="1">
      <alignment vertical="top"/>
      <protection locked="0"/>
    </xf>
    <xf numFmtId="0" fontId="1" fillId="2" borderId="0" xfId="4" applyFont="1" applyFill="1" applyBorder="1" applyAlignment="1" applyProtection="1">
      <alignment vertical="top"/>
      <protection locked="0"/>
    </xf>
    <xf numFmtId="0" fontId="1" fillId="0" borderId="0" xfId="4" applyFont="1" applyFill="1" applyBorder="1" applyAlignment="1" applyProtection="1">
      <alignment vertical="top"/>
      <protection locked="0"/>
    </xf>
    <xf numFmtId="0" fontId="1" fillId="0" borderId="4" xfId="4" applyFont="1" applyFill="1" applyBorder="1" applyAlignment="1" applyProtection="1">
      <alignment vertical="top"/>
      <protection locked="0"/>
    </xf>
    <xf numFmtId="0" fontId="1" fillId="0" borderId="5" xfId="4" applyFont="1" applyFill="1" applyBorder="1" applyAlignment="1" applyProtection="1">
      <alignment vertical="top"/>
      <protection locked="0"/>
    </xf>
    <xf numFmtId="164" fontId="1" fillId="0" borderId="0" xfId="5" applyNumberFormat="1" applyFont="1" applyFill="1" applyBorder="1" applyAlignment="1" applyProtection="1">
      <alignment vertical="center"/>
    </xf>
    <xf numFmtId="0" fontId="1" fillId="0" borderId="6" xfId="4" applyFont="1" applyFill="1" applyBorder="1" applyAlignment="1" applyProtection="1">
      <alignment vertical="top"/>
      <protection locked="0"/>
    </xf>
    <xf numFmtId="0" fontId="1" fillId="0" borderId="10" xfId="4" applyFont="1" applyFill="1" applyBorder="1" applyAlignment="1" applyProtection="1">
      <alignment vertical="top"/>
      <protection locked="0"/>
    </xf>
    <xf numFmtId="0" fontId="1" fillId="0" borderId="11" xfId="4" applyFont="1" applyFill="1" applyBorder="1" applyAlignment="1" applyProtection="1">
      <alignment vertical="top"/>
      <protection locked="0"/>
    </xf>
    <xf numFmtId="164" fontId="1" fillId="0" borderId="5" xfId="5" applyNumberFormat="1" applyFont="1" applyFill="1" applyBorder="1" applyAlignment="1" applyProtection="1">
      <alignment vertical="center"/>
    </xf>
    <xf numFmtId="165" fontId="1" fillId="0" borderId="5" xfId="5" applyNumberFormat="1" applyFont="1" applyFill="1" applyBorder="1" applyAlignment="1" applyProtection="1">
      <alignment vertical="center"/>
    </xf>
    <xf numFmtId="0" fontId="1" fillId="0" borderId="7" xfId="4" applyFont="1" applyFill="1" applyBorder="1" applyAlignment="1" applyProtection="1">
      <alignment vertical="top"/>
      <protection locked="0"/>
    </xf>
    <xf numFmtId="0" fontId="1" fillId="0" borderId="8" xfId="4" applyFont="1" applyFill="1" applyBorder="1" applyAlignment="1" applyProtection="1">
      <alignment vertical="top"/>
      <protection locked="0"/>
    </xf>
    <xf numFmtId="0" fontId="1" fillId="0" borderId="9" xfId="4" applyFont="1" applyFill="1" applyBorder="1" applyAlignment="1" applyProtection="1">
      <alignment vertical="top"/>
      <protection locked="0"/>
    </xf>
    <xf numFmtId="165" fontId="1" fillId="0" borderId="0" xfId="5" applyNumberFormat="1" applyFont="1" applyFill="1" applyBorder="1" applyAlignment="1" applyProtection="1">
      <alignment vertical="center"/>
    </xf>
    <xf numFmtId="164" fontId="1" fillId="0" borderId="8" xfId="5" applyNumberFormat="1" applyFont="1" applyFill="1" applyBorder="1" applyAlignment="1" applyProtection="1">
      <alignment vertical="center"/>
    </xf>
    <xf numFmtId="165" fontId="1" fillId="0" borderId="8" xfId="5" applyNumberFormat="1" applyFont="1" applyFill="1" applyBorder="1" applyAlignment="1" applyProtection="1">
      <alignment vertical="center"/>
    </xf>
    <xf numFmtId="49" fontId="1" fillId="0" borderId="5" xfId="4" applyNumberFormat="1" applyFont="1" applyFill="1" applyBorder="1" applyAlignment="1" applyProtection="1">
      <alignment vertical="center"/>
    </xf>
    <xf numFmtId="49" fontId="1" fillId="0" borderId="5" xfId="4" applyNumberFormat="1" applyFill="1" applyBorder="1" applyAlignment="1" applyProtection="1">
      <alignment vertical="center"/>
    </xf>
    <xf numFmtId="165" fontId="1" fillId="0" borderId="18" xfId="4" applyNumberFormat="1" applyFont="1" applyFill="1" applyBorder="1" applyAlignment="1" applyProtection="1">
      <alignment vertical="top"/>
      <protection locked="0"/>
    </xf>
    <xf numFmtId="0" fontId="1" fillId="0" borderId="18" xfId="4" applyFont="1" applyFill="1" applyBorder="1" applyAlignment="1" applyProtection="1">
      <alignment vertical="top"/>
      <protection locked="0"/>
    </xf>
    <xf numFmtId="49" fontId="1" fillId="0" borderId="0" xfId="4" applyNumberFormat="1" applyFont="1" applyFill="1" applyBorder="1" applyAlignment="1" applyProtection="1">
      <alignment vertical="center"/>
    </xf>
    <xf numFmtId="49" fontId="1" fillId="0" borderId="0" xfId="4" applyNumberFormat="1" applyFill="1" applyBorder="1" applyAlignment="1" applyProtection="1">
      <alignment vertical="center"/>
    </xf>
    <xf numFmtId="0" fontId="1" fillId="0" borderId="19" xfId="4" applyFont="1" applyFill="1" applyBorder="1" applyAlignment="1" applyProtection="1">
      <alignment vertical="top"/>
      <protection locked="0"/>
    </xf>
    <xf numFmtId="0" fontId="1" fillId="0" borderId="12" xfId="4" applyFont="1" applyFill="1" applyBorder="1" applyAlignment="1" applyProtection="1">
      <alignment vertical="top"/>
      <protection locked="0"/>
    </xf>
    <xf numFmtId="49" fontId="1" fillId="0" borderId="13" xfId="4" applyNumberFormat="1" applyFont="1" applyFill="1" applyBorder="1" applyAlignment="1" applyProtection="1">
      <alignment vertical="center"/>
    </xf>
    <xf numFmtId="49" fontId="1" fillId="0" borderId="13" xfId="4" applyNumberFormat="1" applyFill="1" applyBorder="1" applyAlignment="1" applyProtection="1">
      <alignment vertical="center"/>
    </xf>
    <xf numFmtId="164" fontId="1" fillId="0" borderId="13" xfId="5" applyNumberFormat="1" applyFont="1" applyFill="1" applyBorder="1" applyAlignment="1" applyProtection="1">
      <alignment vertical="center"/>
    </xf>
    <xf numFmtId="165" fontId="1" fillId="0" borderId="13" xfId="5" applyNumberFormat="1" applyFont="1" applyFill="1" applyBorder="1" applyAlignment="1" applyProtection="1">
      <alignment vertical="center"/>
    </xf>
    <xf numFmtId="165" fontId="1" fillId="0" borderId="20" xfId="4" applyNumberFormat="1" applyFont="1" applyFill="1" applyBorder="1" applyAlignment="1" applyProtection="1">
      <alignment vertical="top"/>
      <protection locked="0"/>
    </xf>
    <xf numFmtId="0" fontId="1" fillId="0" borderId="15" xfId="4" applyFont="1" applyFill="1" applyBorder="1" applyAlignment="1" applyProtection="1">
      <alignment vertical="top"/>
      <protection locked="0"/>
    </xf>
    <xf numFmtId="49" fontId="1" fillId="0" borderId="16" xfId="4" applyNumberFormat="1" applyFont="1" applyFill="1" applyBorder="1" applyAlignment="1" applyProtection="1">
      <alignment vertical="center"/>
    </xf>
    <xf numFmtId="49" fontId="1" fillId="0" borderId="16" xfId="4" applyNumberFormat="1" applyFill="1" applyBorder="1" applyAlignment="1" applyProtection="1">
      <alignment vertical="center"/>
    </xf>
    <xf numFmtId="164" fontId="1" fillId="0" borderId="16" xfId="5" applyNumberFormat="1" applyFont="1" applyFill="1" applyBorder="1" applyAlignment="1" applyProtection="1">
      <alignment vertical="center"/>
    </xf>
    <xf numFmtId="165" fontId="1" fillId="0" borderId="16" xfId="5" applyNumberFormat="1" applyFont="1" applyFill="1" applyBorder="1" applyAlignment="1" applyProtection="1">
      <alignment vertical="center"/>
    </xf>
    <xf numFmtId="0" fontId="1" fillId="0" borderId="21" xfId="4" applyFont="1" applyFill="1" applyBorder="1" applyAlignment="1" applyProtection="1">
      <alignment vertical="top"/>
      <protection locked="0"/>
    </xf>
    <xf numFmtId="165" fontId="1" fillId="0" borderId="19" xfId="4" applyNumberFormat="1" applyFont="1" applyFill="1" applyBorder="1" applyAlignment="1" applyProtection="1">
      <alignment vertical="top"/>
      <protection locked="0"/>
    </xf>
    <xf numFmtId="0" fontId="3" fillId="3" borderId="19" xfId="4" applyFont="1" applyFill="1" applyBorder="1" applyAlignment="1" applyProtection="1">
      <alignment vertical="top"/>
      <protection locked="0"/>
    </xf>
    <xf numFmtId="49" fontId="1" fillId="0" borderId="8" xfId="4" applyNumberFormat="1" applyFont="1" applyFill="1" applyBorder="1" applyAlignment="1" applyProtection="1">
      <alignment vertical="center"/>
    </xf>
    <xf numFmtId="0" fontId="1" fillId="0" borderId="22" xfId="4" applyFont="1" applyFill="1" applyBorder="1" applyAlignment="1" applyProtection="1">
      <alignment vertical="top"/>
      <protection locked="0"/>
    </xf>
    <xf numFmtId="0" fontId="1" fillId="0" borderId="13" xfId="4" applyFont="1" applyFill="1" applyBorder="1" applyAlignment="1" applyProtection="1">
      <alignment vertical="top"/>
      <protection locked="0"/>
    </xf>
    <xf numFmtId="0" fontId="1" fillId="0" borderId="16" xfId="4" applyFont="1" applyFill="1" applyBorder="1" applyAlignment="1" applyProtection="1">
      <alignment vertical="top"/>
      <protection locked="0"/>
    </xf>
    <xf numFmtId="0" fontId="4" fillId="0" borderId="0" xfId="4" applyFont="1" applyFill="1" applyBorder="1" applyAlignment="1" applyProtection="1">
      <alignment vertical="top"/>
      <protection locked="0"/>
    </xf>
    <xf numFmtId="0" fontId="1" fillId="4" borderId="0" xfId="4" applyFont="1" applyFill="1" applyBorder="1" applyAlignment="1" applyProtection="1">
      <alignment vertical="top"/>
      <protection locked="0"/>
    </xf>
    <xf numFmtId="0" fontId="1" fillId="6" borderId="0" xfId="0" applyFont="1" applyFill="1">
      <alignment vertical="top"/>
      <protection locked="0"/>
    </xf>
  </cellXfs>
  <cellStyles count="6">
    <cellStyle name="Normal" xfId="1"/>
    <cellStyle name="Normal 2" xfId="3"/>
    <cellStyle name="Normal 2 2" xfId="5"/>
    <cellStyle name="Normálna" xfId="0" builtinId="0"/>
    <cellStyle name="Normálna 2" xfId="2"/>
    <cellStyle name="Normálna 2 2" xfId="4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kmeň </a:t>
            </a:r>
            <a:r>
              <a:rPr lang="en-US"/>
              <a:t>SOD</a:t>
            </a:r>
            <a:r>
              <a:rPr lang="sk-SK"/>
              <a:t>1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SOD1'!$K$24</c:f>
                <c:numCache>
                  <c:formatCode>General</c:formatCode>
                  <c:ptCount val="1"/>
                  <c:pt idx="0">
                    <c:v>0.2871601229937264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SOD1'!$J$24</c:f>
              <c:numCache>
                <c:formatCode>General</c:formatCode>
                <c:ptCount val="1"/>
                <c:pt idx="0">
                  <c:v>0.6534801430428836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SOD1'!$K$36</c:f>
                <c:numCache>
                  <c:formatCode>General</c:formatCode>
                  <c:ptCount val="1"/>
                  <c:pt idx="0">
                    <c:v>0.35014353702329043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SOD1'!$J$36</c:f>
              <c:numCache>
                <c:formatCode>General</c:formatCode>
                <c:ptCount val="1"/>
                <c:pt idx="0">
                  <c:v>0.88702076995431767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SOD1'!$K$46</c:f>
                <c:numCache>
                  <c:formatCode>General</c:formatCode>
                  <c:ptCount val="1"/>
                  <c:pt idx="0">
                    <c:v>0.5227877528001561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SOD1'!$J$46</c:f>
              <c:numCache>
                <c:formatCode>General</c:formatCode>
                <c:ptCount val="1"/>
                <c:pt idx="0">
                  <c:v>0.76221247193524766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15264"/>
        <c:axId val="48168960"/>
      </c:barChart>
      <c:catAx>
        <c:axId val="775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8168960"/>
        <c:crosses val="autoZero"/>
        <c:auto val="1"/>
        <c:lblAlgn val="ctr"/>
        <c:lblOffset val="100"/>
        <c:noMultiLvlLbl val="0"/>
      </c:catAx>
      <c:valAx>
        <c:axId val="481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400"/>
              <a:t>kmeň AT2R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AT2R'!$J$24</c:f>
                <c:numCache>
                  <c:formatCode>General</c:formatCode>
                  <c:ptCount val="1"/>
                  <c:pt idx="0">
                    <c:v>7.3743259138807082E-2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AT2R'!$I$24</c:f>
              <c:numCache>
                <c:formatCode>General</c:formatCode>
                <c:ptCount val="1"/>
                <c:pt idx="0">
                  <c:v>0.54016752843196691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AT2R'!$J$36</c:f>
                <c:numCache>
                  <c:formatCode>General</c:formatCode>
                  <c:ptCount val="1"/>
                  <c:pt idx="0">
                    <c:v>0.20264005873640278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AT2R'!$I$36</c:f>
              <c:numCache>
                <c:formatCode>General</c:formatCode>
                <c:ptCount val="1"/>
                <c:pt idx="0">
                  <c:v>0.83169522940262619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AT2R'!$J$46</c:f>
                <c:numCache>
                  <c:formatCode>General</c:formatCode>
                  <c:ptCount val="1"/>
                  <c:pt idx="0">
                    <c:v>0.1276394237183737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AT2R'!$I$46</c:f>
              <c:numCache>
                <c:formatCode>General</c:formatCode>
                <c:ptCount val="1"/>
                <c:pt idx="0">
                  <c:v>1.112981735798382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45376"/>
        <c:axId val="267166848"/>
      </c:barChart>
      <c:catAx>
        <c:axId val="4464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267166848"/>
        <c:crosses val="autoZero"/>
        <c:auto val="1"/>
        <c:lblAlgn val="ctr"/>
        <c:lblOffset val="100"/>
        <c:noMultiLvlLbl val="0"/>
      </c:catAx>
      <c:valAx>
        <c:axId val="2671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4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kmeň HO-1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HO-1'!$K$24</c:f>
                <c:numCache>
                  <c:formatCode>General</c:formatCode>
                  <c:ptCount val="1"/>
                  <c:pt idx="0">
                    <c:v>0.25462187143084841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HO-1'!$J$24</c:f>
              <c:numCache>
                <c:formatCode>General</c:formatCode>
                <c:ptCount val="1"/>
                <c:pt idx="0">
                  <c:v>0.66444352343377122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HO-1'!$K$36</c:f>
                <c:numCache>
                  <c:formatCode>General</c:formatCode>
                  <c:ptCount val="1"/>
                  <c:pt idx="0">
                    <c:v>0.1860615775306394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HO-1'!$J$36</c:f>
              <c:numCache>
                <c:formatCode>General</c:formatCode>
                <c:ptCount val="1"/>
                <c:pt idx="0">
                  <c:v>0.77470432425782787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HO-1'!$K$46</c:f>
                <c:numCache>
                  <c:formatCode>General</c:formatCode>
                  <c:ptCount val="1"/>
                  <c:pt idx="0">
                    <c:v>0.13640249938980661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HO-1'!$J$46</c:f>
              <c:numCache>
                <c:formatCode>General</c:formatCode>
                <c:ptCount val="1"/>
                <c:pt idx="0">
                  <c:v>1.1674776234053852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17120"/>
        <c:axId val="259769472"/>
      </c:barChart>
      <c:catAx>
        <c:axId val="4851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769472"/>
        <c:crosses val="autoZero"/>
        <c:auto val="1"/>
        <c:lblAlgn val="ctr"/>
        <c:lblOffset val="100"/>
        <c:noMultiLvlLbl val="0"/>
      </c:catAx>
      <c:valAx>
        <c:axId val="25976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1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400"/>
              <a:t>kmeň </a:t>
            </a:r>
            <a:r>
              <a:rPr lang="en-US" sz="1400"/>
              <a:t>SOD</a:t>
            </a:r>
            <a:r>
              <a:rPr lang="sk-SK" sz="1400"/>
              <a:t>1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SOD1'!$K$24</c:f>
                <c:numCache>
                  <c:formatCode>General</c:formatCode>
                  <c:ptCount val="1"/>
                  <c:pt idx="0">
                    <c:v>0.2871601229937264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SOD1'!$J$24</c:f>
              <c:numCache>
                <c:formatCode>General</c:formatCode>
                <c:ptCount val="1"/>
                <c:pt idx="0">
                  <c:v>0.6534801430428836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SOD1'!$K$36</c:f>
                <c:numCache>
                  <c:formatCode>General</c:formatCode>
                  <c:ptCount val="1"/>
                  <c:pt idx="0">
                    <c:v>0.35014353702329043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SOD1'!$J$36</c:f>
              <c:numCache>
                <c:formatCode>General</c:formatCode>
                <c:ptCount val="1"/>
                <c:pt idx="0">
                  <c:v>0.88702076995431767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SOD1'!$K$46</c:f>
                <c:numCache>
                  <c:formatCode>General</c:formatCode>
                  <c:ptCount val="1"/>
                  <c:pt idx="0">
                    <c:v>0.5227877528001561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SOD1'!$J$46</c:f>
              <c:numCache>
                <c:formatCode>General</c:formatCode>
                <c:ptCount val="1"/>
                <c:pt idx="0">
                  <c:v>0.76221247193524766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783296"/>
        <c:axId val="259076608"/>
      </c:barChart>
      <c:catAx>
        <c:axId val="257783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59076608"/>
        <c:crosses val="autoZero"/>
        <c:auto val="1"/>
        <c:lblAlgn val="ctr"/>
        <c:lblOffset val="100"/>
        <c:noMultiLvlLbl val="0"/>
      </c:catAx>
      <c:valAx>
        <c:axId val="259076608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83296"/>
        <c:crosses val="autoZero"/>
        <c:crossBetween val="between"/>
        <c:majorUnit val="0.5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sk-S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400"/>
              <a:t>kmeň </a:t>
            </a:r>
            <a:r>
              <a:rPr lang="en-US" sz="1400"/>
              <a:t>SOD</a:t>
            </a:r>
            <a:r>
              <a:rPr lang="sk-SK" sz="1400"/>
              <a:t>2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SOD2'!$K$24</c:f>
                <c:numCache>
                  <c:formatCode>General</c:formatCode>
                  <c:ptCount val="1"/>
                  <c:pt idx="0">
                    <c:v>0.33475239741008839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SOD2'!$J$24</c:f>
              <c:numCache>
                <c:formatCode>General</c:formatCode>
                <c:ptCount val="1"/>
                <c:pt idx="0">
                  <c:v>0.69000501525507618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SOD2'!$K$36</c:f>
                <c:numCache>
                  <c:formatCode>General</c:formatCode>
                  <c:ptCount val="1"/>
                  <c:pt idx="0">
                    <c:v>8.4710043988404718E-2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SOD2'!$J$36</c:f>
              <c:numCache>
                <c:formatCode>General</c:formatCode>
                <c:ptCount val="1"/>
                <c:pt idx="0">
                  <c:v>0.66654437038731118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SOD2'!$K$46</c:f>
                <c:numCache>
                  <c:formatCode>General</c:formatCode>
                  <c:ptCount val="1"/>
                  <c:pt idx="0">
                    <c:v>0.19105977025277787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SOD2'!$J$46</c:f>
              <c:numCache>
                <c:formatCode>General</c:formatCode>
                <c:ptCount val="1"/>
                <c:pt idx="0">
                  <c:v>0.45544598809049264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784320"/>
        <c:axId val="259078912"/>
      </c:barChart>
      <c:catAx>
        <c:axId val="257784320"/>
        <c:scaling>
          <c:orientation val="minMax"/>
        </c:scaling>
        <c:delete val="1"/>
        <c:axPos val="b"/>
        <c:majorTickMark val="out"/>
        <c:minorTickMark val="none"/>
        <c:tickLblPos val="nextTo"/>
        <c:crossAx val="259078912"/>
        <c:crosses val="autoZero"/>
        <c:auto val="1"/>
        <c:lblAlgn val="ctr"/>
        <c:lblOffset val="100"/>
        <c:noMultiLvlLbl val="0"/>
      </c:catAx>
      <c:valAx>
        <c:axId val="259078912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84320"/>
        <c:crosses val="autoZero"/>
        <c:crossBetween val="between"/>
        <c:majorUnit val="0.5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sk-S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sk-SK" sz="1400"/>
              <a:t>kmeň </a:t>
            </a:r>
            <a:r>
              <a:rPr lang="en-US" sz="1400"/>
              <a:t>SOD</a:t>
            </a:r>
            <a:r>
              <a:rPr lang="sk-SK" sz="1400"/>
              <a:t>3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SOD3'!$K$24</c:f>
                <c:numCache>
                  <c:formatCode>General</c:formatCode>
                  <c:ptCount val="1"/>
                  <c:pt idx="0">
                    <c:v>0.12935642333585223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SOD3'!$J$24</c:f>
              <c:numCache>
                <c:formatCode>General</c:formatCode>
                <c:ptCount val="1"/>
                <c:pt idx="0">
                  <c:v>0.63073688066051381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SOD3'!$K$36</c:f>
                <c:numCache>
                  <c:formatCode>General</c:formatCode>
                  <c:ptCount val="1"/>
                  <c:pt idx="0">
                    <c:v>0.17040185007004341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SOD3'!$J$36</c:f>
              <c:numCache>
                <c:formatCode>General</c:formatCode>
                <c:ptCount val="1"/>
                <c:pt idx="0">
                  <c:v>1.0108699178484659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SOD3'!$K$46</c:f>
                <c:numCache>
                  <c:formatCode>General</c:formatCode>
                  <c:ptCount val="1"/>
                  <c:pt idx="0">
                    <c:v>0.23908184286399839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SOD3'!$J$46</c:f>
              <c:numCache>
                <c:formatCode>General</c:formatCode>
                <c:ptCount val="1"/>
                <c:pt idx="0">
                  <c:v>1.0721104429895865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785344"/>
        <c:axId val="66339968"/>
      </c:barChart>
      <c:catAx>
        <c:axId val="25778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66339968"/>
        <c:crosses val="autoZero"/>
        <c:auto val="1"/>
        <c:lblAlgn val="ctr"/>
        <c:lblOffset val="100"/>
        <c:noMultiLvlLbl val="0"/>
      </c:catAx>
      <c:valAx>
        <c:axId val="66339968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85344"/>
        <c:crosses val="autoZero"/>
        <c:crossBetween val="between"/>
        <c:majorUnit val="0.5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sk-S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sk-SK" sz="1400"/>
              <a:t>kmeň eNOS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eNOS'!$K$24</c:f>
                <c:numCache>
                  <c:formatCode>General</c:formatCode>
                  <c:ptCount val="1"/>
                  <c:pt idx="0">
                    <c:v>0.57890329137230434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eNOS'!$J$24</c:f>
              <c:numCache>
                <c:formatCode>General</c:formatCode>
                <c:ptCount val="1"/>
                <c:pt idx="0">
                  <c:v>1.3920374959210005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eNOS'!$K$36</c:f>
                <c:numCache>
                  <c:formatCode>General</c:formatCode>
                  <c:ptCount val="1"/>
                  <c:pt idx="0">
                    <c:v>1.0327711264491835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eNOS'!$J$36</c:f>
              <c:numCache>
                <c:formatCode>General</c:formatCode>
                <c:ptCount val="1"/>
                <c:pt idx="0">
                  <c:v>1.2289195552546848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eNOS'!$K$46</c:f>
                <c:numCache>
                  <c:formatCode>General</c:formatCode>
                  <c:ptCount val="1"/>
                  <c:pt idx="0">
                    <c:v>0.47220308518048065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eNOS'!$J$46</c:f>
              <c:numCache>
                <c:formatCode>General</c:formatCode>
                <c:ptCount val="1"/>
                <c:pt idx="0">
                  <c:v>0.48132212707000488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69088"/>
        <c:axId val="66342272"/>
      </c:barChart>
      <c:catAx>
        <c:axId val="26216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66342272"/>
        <c:crosses val="autoZero"/>
        <c:auto val="1"/>
        <c:lblAlgn val="ctr"/>
        <c:lblOffset val="100"/>
        <c:noMultiLvlLbl val="0"/>
      </c:catAx>
      <c:valAx>
        <c:axId val="663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69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sk-S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sk-SK" sz="1400"/>
              <a:t>kmeň nNOS</a:t>
            </a:r>
            <a:r>
              <a:rPr lang="sk-SK" sz="1400" baseline="0"/>
              <a:t> nova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nNOS nova'!$K$24</c:f>
                <c:numCache>
                  <c:formatCode>General</c:formatCode>
                  <c:ptCount val="1"/>
                  <c:pt idx="0">
                    <c:v>0.72069237221183124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 nova'!$J$24</c:f>
              <c:numCache>
                <c:formatCode>General</c:formatCode>
                <c:ptCount val="1"/>
                <c:pt idx="0">
                  <c:v>1.0416332703818967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nNOS nova'!$K$36</c:f>
                <c:numCache>
                  <c:formatCode>General</c:formatCode>
                  <c:ptCount val="1"/>
                  <c:pt idx="0">
                    <c:v>0.10559091560696557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 nova'!$J$36</c:f>
              <c:numCache>
                <c:formatCode>General</c:formatCode>
                <c:ptCount val="1"/>
                <c:pt idx="0">
                  <c:v>0.74275647332720973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nNOS nova'!$K$46</c:f>
                <c:numCache>
                  <c:formatCode>General</c:formatCode>
                  <c:ptCount val="1"/>
                  <c:pt idx="0">
                    <c:v>0.42629550789836146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 nova'!$J$46</c:f>
              <c:numCache>
                <c:formatCode>General</c:formatCode>
                <c:ptCount val="1"/>
                <c:pt idx="0">
                  <c:v>1.2547040254309647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70112"/>
        <c:axId val="66344576"/>
      </c:barChart>
      <c:catAx>
        <c:axId val="26217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66344576"/>
        <c:crosses val="autoZero"/>
        <c:auto val="1"/>
        <c:lblAlgn val="ctr"/>
        <c:lblOffset val="100"/>
        <c:noMultiLvlLbl val="0"/>
      </c:catAx>
      <c:valAx>
        <c:axId val="66344576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70112"/>
        <c:crosses val="autoZero"/>
        <c:crossBetween val="between"/>
        <c:majorUnit val="0.5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sk-S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sk-SK" sz="1400"/>
              <a:t>kmeň MDR1a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MDR1a'!$K$24</c:f>
                <c:numCache>
                  <c:formatCode>General</c:formatCode>
                  <c:ptCount val="1"/>
                  <c:pt idx="0">
                    <c:v>0.1155547421082902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MDR1a'!$J$24</c:f>
              <c:numCache>
                <c:formatCode>General</c:formatCode>
                <c:ptCount val="1"/>
                <c:pt idx="0">
                  <c:v>0.73725219016778354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MDR1a'!$K$36</c:f>
                <c:numCache>
                  <c:formatCode>General</c:formatCode>
                  <c:ptCount val="1"/>
                  <c:pt idx="0">
                    <c:v>0.13188850721573209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MDR1a'!$J$36</c:f>
              <c:numCache>
                <c:formatCode>General</c:formatCode>
                <c:ptCount val="1"/>
                <c:pt idx="0">
                  <c:v>0.70792307102809426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MDR1a'!$K$46</c:f>
                <c:numCache>
                  <c:formatCode>General</c:formatCode>
                  <c:ptCount val="1"/>
                  <c:pt idx="0">
                    <c:v>0.23131817692485085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MDR1a'!$J$46</c:f>
              <c:numCache>
                <c:formatCode>General</c:formatCode>
                <c:ptCount val="1"/>
                <c:pt idx="0">
                  <c:v>1.0271968661763324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71136"/>
        <c:axId val="263839744"/>
      </c:barChart>
      <c:catAx>
        <c:axId val="26217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263839744"/>
        <c:crosses val="autoZero"/>
        <c:auto val="1"/>
        <c:lblAlgn val="ctr"/>
        <c:lblOffset val="100"/>
        <c:noMultiLvlLbl val="0"/>
      </c:catAx>
      <c:valAx>
        <c:axId val="263839744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71136"/>
        <c:crosses val="autoZero"/>
        <c:crossBetween val="between"/>
        <c:majorUnit val="0.5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sk-S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sk-SK" sz="1400"/>
              <a:t>kmeň p22phox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p22phox'!$K$24</c:f>
                <c:numCache>
                  <c:formatCode>General</c:formatCode>
                  <c:ptCount val="1"/>
                  <c:pt idx="0">
                    <c:v>0.13844319516901746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p22phox'!$J$24</c:f>
              <c:numCache>
                <c:formatCode>General</c:formatCode>
                <c:ptCount val="1"/>
                <c:pt idx="0">
                  <c:v>0.60506752520497165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p22phox'!$K$36</c:f>
                <c:numCache>
                  <c:formatCode>General</c:formatCode>
                  <c:ptCount val="1"/>
                  <c:pt idx="0">
                    <c:v>0.31969450916210179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p22phox'!$J$36</c:f>
              <c:numCache>
                <c:formatCode>General</c:formatCode>
                <c:ptCount val="1"/>
                <c:pt idx="0">
                  <c:v>0.80489563171011724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p22phox'!$K$46</c:f>
                <c:numCache>
                  <c:formatCode>General</c:formatCode>
                  <c:ptCount val="1"/>
                  <c:pt idx="0">
                    <c:v>0.30274186310277879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p22phox'!$J$46</c:f>
              <c:numCache>
                <c:formatCode>General</c:formatCode>
                <c:ptCount val="1"/>
                <c:pt idx="0">
                  <c:v>1.2566490311001757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72160"/>
        <c:axId val="263842048"/>
      </c:barChart>
      <c:catAx>
        <c:axId val="26217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263842048"/>
        <c:crosses val="autoZero"/>
        <c:auto val="1"/>
        <c:lblAlgn val="ctr"/>
        <c:lblOffset val="100"/>
        <c:noMultiLvlLbl val="0"/>
      </c:catAx>
      <c:valAx>
        <c:axId val="263842048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721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sk-S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sk-SK" sz="1400"/>
              <a:t>kmeň AT1R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AT1R'!$K$24</c:f>
                <c:numCache>
                  <c:formatCode>General</c:formatCode>
                  <c:ptCount val="1"/>
                  <c:pt idx="0">
                    <c:v>0.21491916229154587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AT1R'!$J$24</c:f>
              <c:numCache>
                <c:formatCode>General</c:formatCode>
                <c:ptCount val="1"/>
                <c:pt idx="0">
                  <c:v>0.5377529328426649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AT1R'!$K$36</c:f>
                <c:numCache>
                  <c:formatCode>General</c:formatCode>
                  <c:ptCount val="1"/>
                  <c:pt idx="0">
                    <c:v>0.11174102180673394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AT1R'!$J$36</c:f>
              <c:numCache>
                <c:formatCode>General</c:formatCode>
                <c:ptCount val="1"/>
                <c:pt idx="0">
                  <c:v>0.76620821754689106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AT1R'!$K$46</c:f>
                <c:numCache>
                  <c:formatCode>General</c:formatCode>
                  <c:ptCount val="1"/>
                  <c:pt idx="0">
                    <c:v>0.21221431116516296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AT1R'!$J$46</c:f>
              <c:numCache>
                <c:formatCode>General</c:formatCode>
                <c:ptCount val="1"/>
                <c:pt idx="0">
                  <c:v>0.98141121007926346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758336"/>
        <c:axId val="263844352"/>
      </c:barChart>
      <c:catAx>
        <c:axId val="263758336"/>
        <c:scaling>
          <c:orientation val="minMax"/>
        </c:scaling>
        <c:delete val="1"/>
        <c:axPos val="b"/>
        <c:majorTickMark val="out"/>
        <c:minorTickMark val="none"/>
        <c:tickLblPos val="nextTo"/>
        <c:crossAx val="263844352"/>
        <c:crosses val="autoZero"/>
        <c:auto val="1"/>
        <c:lblAlgn val="ctr"/>
        <c:lblOffset val="100"/>
        <c:noMultiLvlLbl val="0"/>
      </c:catAx>
      <c:valAx>
        <c:axId val="263844352"/>
        <c:scaling>
          <c:orientation val="minMax"/>
          <c:max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758336"/>
        <c:crosses val="autoZero"/>
        <c:crossBetween val="between"/>
        <c:majorUnit val="0.5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sk-S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kmeň </a:t>
            </a:r>
            <a:r>
              <a:rPr lang="en-US"/>
              <a:t>SOD</a:t>
            </a:r>
            <a:r>
              <a:rPr lang="sk-SK"/>
              <a:t>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SOD2'!$K$24</c:f>
                <c:numCache>
                  <c:formatCode>General</c:formatCode>
                  <c:ptCount val="1"/>
                  <c:pt idx="0">
                    <c:v>0.33475239741008839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SOD2'!$J$24</c:f>
              <c:numCache>
                <c:formatCode>General</c:formatCode>
                <c:ptCount val="1"/>
                <c:pt idx="0">
                  <c:v>0.69000501525507618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SOD2'!$K$36</c:f>
                <c:numCache>
                  <c:formatCode>General</c:formatCode>
                  <c:ptCount val="1"/>
                  <c:pt idx="0">
                    <c:v>8.4710043988404718E-2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SOD2'!$J$36</c:f>
              <c:numCache>
                <c:formatCode>General</c:formatCode>
                <c:ptCount val="1"/>
                <c:pt idx="0">
                  <c:v>0.66654437038731118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SOD2'!$K$46</c:f>
                <c:numCache>
                  <c:formatCode>General</c:formatCode>
                  <c:ptCount val="1"/>
                  <c:pt idx="0">
                    <c:v>0.19105977025277787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SOD2'!$J$46</c:f>
              <c:numCache>
                <c:formatCode>General</c:formatCode>
                <c:ptCount val="1"/>
                <c:pt idx="0">
                  <c:v>0.45544598809049264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50496"/>
        <c:axId val="48171264"/>
      </c:barChart>
      <c:catAx>
        <c:axId val="782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8171264"/>
        <c:crosses val="autoZero"/>
        <c:auto val="1"/>
        <c:lblAlgn val="ctr"/>
        <c:lblOffset val="100"/>
        <c:noMultiLvlLbl val="0"/>
      </c:catAx>
      <c:valAx>
        <c:axId val="4817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5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400"/>
              <a:t>kmeň AT2R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AT2R'!$J$24</c:f>
                <c:numCache>
                  <c:formatCode>General</c:formatCode>
                  <c:ptCount val="1"/>
                  <c:pt idx="0">
                    <c:v>7.3743259138807082E-2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AT2R'!$I$24</c:f>
              <c:numCache>
                <c:formatCode>General</c:formatCode>
                <c:ptCount val="1"/>
                <c:pt idx="0">
                  <c:v>0.54016752843196691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AT2R'!$J$36</c:f>
                <c:numCache>
                  <c:formatCode>General</c:formatCode>
                  <c:ptCount val="1"/>
                  <c:pt idx="0">
                    <c:v>0.20264005873640278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AT2R'!$I$36</c:f>
              <c:numCache>
                <c:formatCode>General</c:formatCode>
                <c:ptCount val="1"/>
                <c:pt idx="0">
                  <c:v>0.83169522940262619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AT2R'!$J$46</c:f>
                <c:numCache>
                  <c:formatCode>General</c:formatCode>
                  <c:ptCount val="1"/>
                  <c:pt idx="0">
                    <c:v>0.1276394237183737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AT2R'!$I$46</c:f>
              <c:numCache>
                <c:formatCode>General</c:formatCode>
                <c:ptCount val="1"/>
                <c:pt idx="0">
                  <c:v>1.112981735798382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52064"/>
        <c:axId val="267172032"/>
      </c:barChart>
      <c:catAx>
        <c:axId val="20815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267172032"/>
        <c:crosses val="autoZero"/>
        <c:auto val="1"/>
        <c:lblAlgn val="ctr"/>
        <c:lblOffset val="100"/>
        <c:noMultiLvlLbl val="0"/>
      </c:catAx>
      <c:valAx>
        <c:axId val="26717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5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kmeň HO-1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HO-1'!$K$24</c:f>
                <c:numCache>
                  <c:formatCode>General</c:formatCode>
                  <c:ptCount val="1"/>
                  <c:pt idx="0">
                    <c:v>0.25462187143084841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HO-1'!$J$24</c:f>
              <c:numCache>
                <c:formatCode>General</c:formatCode>
                <c:ptCount val="1"/>
                <c:pt idx="0">
                  <c:v>0.66444352343377122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HO-1'!$K$36</c:f>
                <c:numCache>
                  <c:formatCode>General</c:formatCode>
                  <c:ptCount val="1"/>
                  <c:pt idx="0">
                    <c:v>0.1860615775306394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HO-1'!$J$36</c:f>
              <c:numCache>
                <c:formatCode>General</c:formatCode>
                <c:ptCount val="1"/>
                <c:pt idx="0">
                  <c:v>0.77470432425782787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HO-1'!$K$46</c:f>
                <c:numCache>
                  <c:formatCode>General</c:formatCode>
                  <c:ptCount val="1"/>
                  <c:pt idx="0">
                    <c:v>0.13640249938980661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HO-1'!$J$46</c:f>
              <c:numCache>
                <c:formatCode>General</c:formatCode>
                <c:ptCount val="1"/>
                <c:pt idx="0">
                  <c:v>1.1674776234053852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725760"/>
        <c:axId val="268265152"/>
      </c:barChart>
      <c:catAx>
        <c:axId val="2687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8265152"/>
        <c:crosses val="autoZero"/>
        <c:auto val="1"/>
        <c:lblAlgn val="ctr"/>
        <c:lblOffset val="100"/>
        <c:noMultiLvlLbl val="0"/>
      </c:catAx>
      <c:valAx>
        <c:axId val="26826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72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kmeň eNOS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eNOS'!$K$24</c:f>
                <c:numCache>
                  <c:formatCode>General</c:formatCode>
                  <c:ptCount val="1"/>
                  <c:pt idx="0">
                    <c:v>0.57890329137230434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eNOS'!$J$24</c:f>
              <c:numCache>
                <c:formatCode>General</c:formatCode>
                <c:ptCount val="1"/>
                <c:pt idx="0">
                  <c:v>1.3920374959210005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eNOS'!$K$36</c:f>
                <c:numCache>
                  <c:formatCode>General</c:formatCode>
                  <c:ptCount val="1"/>
                  <c:pt idx="0">
                    <c:v>1.0327711264491835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eNOS'!$J$36</c:f>
              <c:numCache>
                <c:formatCode>General</c:formatCode>
                <c:ptCount val="1"/>
                <c:pt idx="0">
                  <c:v>1.2289195552546848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eNOS'!$K$46</c:f>
                <c:numCache>
                  <c:formatCode>General</c:formatCode>
                  <c:ptCount val="1"/>
                  <c:pt idx="0">
                    <c:v>0.47220308518048065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eNOS'!$J$46</c:f>
              <c:numCache>
                <c:formatCode>General</c:formatCode>
                <c:ptCount val="1"/>
                <c:pt idx="0">
                  <c:v>0.48132212707000488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49984"/>
        <c:axId val="48173568"/>
      </c:barChart>
      <c:catAx>
        <c:axId val="782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8173568"/>
        <c:crosses val="autoZero"/>
        <c:auto val="1"/>
        <c:lblAlgn val="ctr"/>
        <c:lblOffset val="100"/>
        <c:noMultiLvlLbl val="0"/>
      </c:catAx>
      <c:valAx>
        <c:axId val="481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4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400"/>
              <a:t>Expresia</a:t>
            </a:r>
            <a:r>
              <a:rPr lang="sk-SK" sz="1400" baseline="0"/>
              <a:t> </a:t>
            </a:r>
            <a:r>
              <a:rPr lang="en-US" sz="1400"/>
              <a:t>SOD</a:t>
            </a:r>
            <a:r>
              <a:rPr lang="sk-SK" sz="1400"/>
              <a:t>3 v MK dospelé zvieratá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'kmeň SOD3'!$K$24</c:f>
                <c:numCache>
                  <c:formatCode>General</c:formatCode>
                  <c:ptCount val="1"/>
                  <c:pt idx="0">
                    <c:v>0.12935642333585223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SOD3'!$J$24</c:f>
              <c:numCache>
                <c:formatCode>General</c:formatCode>
                <c:ptCount val="1"/>
                <c:pt idx="0">
                  <c:v>0.63073688066051381</c:v>
                </c:pt>
              </c:numCache>
            </c:numRef>
          </c:val>
        </c:ser>
        <c:ser>
          <c:idx val="1"/>
          <c:order val="1"/>
          <c:tx>
            <c:v>7-NI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'kmeň SOD3'!$K$36</c:f>
                <c:numCache>
                  <c:formatCode>General</c:formatCode>
                  <c:ptCount val="1"/>
                  <c:pt idx="0">
                    <c:v>0.17040185007004341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SOD3'!$J$36</c:f>
              <c:numCache>
                <c:formatCode>General</c:formatCode>
                <c:ptCount val="1"/>
                <c:pt idx="0">
                  <c:v>1.0108699178484659</c:v>
                </c:pt>
              </c:numCache>
            </c:numRef>
          </c:val>
        </c:ser>
        <c:ser>
          <c:idx val="2"/>
          <c:order val="2"/>
          <c:tx>
            <c:v>L-NAME</c:v>
          </c:tx>
          <c:spPr>
            <a:solidFill>
              <a:srgbClr val="FF33CC"/>
            </a:solidFill>
            <a:ln>
              <a:solidFill>
                <a:srgbClr val="FF33CC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'kmeň SOD3'!$K$46</c:f>
                <c:numCache>
                  <c:formatCode>General</c:formatCode>
                  <c:ptCount val="1"/>
                  <c:pt idx="0">
                    <c:v>0.23908184286399839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SOD3'!$J$46</c:f>
              <c:numCache>
                <c:formatCode>General</c:formatCode>
                <c:ptCount val="1"/>
                <c:pt idx="0">
                  <c:v>1.0721104429895865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8154112"/>
        <c:axId val="48175872"/>
      </c:barChart>
      <c:catAx>
        <c:axId val="20815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48175872"/>
        <c:crosses val="autoZero"/>
        <c:auto val="1"/>
        <c:lblAlgn val="ctr"/>
        <c:lblOffset val="100"/>
        <c:noMultiLvlLbl val="0"/>
      </c:catAx>
      <c:valAx>
        <c:axId val="48175872"/>
        <c:scaling>
          <c:orientation val="minMax"/>
          <c:max val="1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Pomer </a:t>
                </a:r>
                <a:r>
                  <a:rPr lang="sk-SK"/>
                  <a:t>mRNA </a:t>
                </a:r>
                <a:r>
                  <a:rPr lang="en-US"/>
                  <a:t>SOD3/GAPDH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crossAx val="208154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kmeň MDR1a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MDR1a'!$K$24</c:f>
                <c:numCache>
                  <c:formatCode>General</c:formatCode>
                  <c:ptCount val="1"/>
                  <c:pt idx="0">
                    <c:v>0.1155547421082902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MDR1a'!$J$24</c:f>
              <c:numCache>
                <c:formatCode>General</c:formatCode>
                <c:ptCount val="1"/>
                <c:pt idx="0">
                  <c:v>0.73725219016778354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MDR1a'!$K$36</c:f>
                <c:numCache>
                  <c:formatCode>General</c:formatCode>
                  <c:ptCount val="1"/>
                  <c:pt idx="0">
                    <c:v>0.13188850721573209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MDR1a'!$J$36</c:f>
              <c:numCache>
                <c:formatCode>General</c:formatCode>
                <c:ptCount val="1"/>
                <c:pt idx="0">
                  <c:v>0.70792307102809426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MDR1a'!$K$46</c:f>
                <c:numCache>
                  <c:formatCode>General</c:formatCode>
                  <c:ptCount val="1"/>
                  <c:pt idx="0">
                    <c:v>0.23131817692485085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MDR1a'!$J$46</c:f>
              <c:numCache>
                <c:formatCode>General</c:formatCode>
                <c:ptCount val="1"/>
                <c:pt idx="0">
                  <c:v>1.0271968661763324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1840"/>
        <c:axId val="49702016"/>
      </c:barChart>
      <c:catAx>
        <c:axId val="4957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9702016"/>
        <c:crosses val="autoZero"/>
        <c:auto val="1"/>
        <c:lblAlgn val="ctr"/>
        <c:lblOffset val="100"/>
        <c:noMultiLvlLbl val="0"/>
      </c:catAx>
      <c:valAx>
        <c:axId val="4970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7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kmeň nNOS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nNOS'!$K$24</c:f>
                <c:numCache>
                  <c:formatCode>General</c:formatCode>
                  <c:ptCount val="1"/>
                  <c:pt idx="0">
                    <c:v>0.39837247392804631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nNOS'!$J$24</c:f>
              <c:numCache>
                <c:formatCode>General</c:formatCode>
                <c:ptCount val="1"/>
                <c:pt idx="0">
                  <c:v>0.58484591262883256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nNOS'!$K$36</c:f>
                <c:numCache>
                  <c:formatCode>General</c:formatCode>
                  <c:ptCount val="1"/>
                  <c:pt idx="0">
                    <c:v>0.23745012118682829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nNOS'!$J$36</c:f>
              <c:numCache>
                <c:formatCode>General</c:formatCode>
                <c:ptCount val="1"/>
                <c:pt idx="0">
                  <c:v>0.97730539427352936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nNOS'!$K$46</c:f>
                <c:numCache>
                  <c:formatCode>General</c:formatCode>
                  <c:ptCount val="1"/>
                  <c:pt idx="0">
                    <c:v>1.4125659532118318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nNOS'!$J$46</c:f>
              <c:numCache>
                <c:formatCode>General</c:formatCode>
                <c:ptCount val="1"/>
                <c:pt idx="0">
                  <c:v>2.131377693181411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62144"/>
        <c:axId val="49704320"/>
      </c:barChart>
      <c:catAx>
        <c:axId val="4986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49704320"/>
        <c:crosses val="autoZero"/>
        <c:auto val="1"/>
        <c:lblAlgn val="ctr"/>
        <c:lblOffset val="100"/>
        <c:noMultiLvlLbl val="0"/>
      </c:catAx>
      <c:valAx>
        <c:axId val="4970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86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400"/>
              <a:t>Expresia</a:t>
            </a:r>
            <a:r>
              <a:rPr lang="sk-SK" sz="1400" baseline="0"/>
              <a:t> p22phox  MK dospelé zvieratá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</c:v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'kmeň p22phox'!$K$24</c:f>
                <c:numCache>
                  <c:formatCode>General</c:formatCode>
                  <c:ptCount val="1"/>
                  <c:pt idx="0">
                    <c:v>0.13844319516901746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p22phox'!$J$24</c:f>
              <c:numCache>
                <c:formatCode>General</c:formatCode>
                <c:ptCount val="1"/>
                <c:pt idx="0">
                  <c:v>0.60506752520497165</c:v>
                </c:pt>
              </c:numCache>
            </c:numRef>
          </c:val>
        </c:ser>
        <c:ser>
          <c:idx val="1"/>
          <c:order val="1"/>
          <c:tx>
            <c:v>7-NI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'kmeň p22phox'!$K$36</c:f>
                <c:numCache>
                  <c:formatCode>General</c:formatCode>
                  <c:ptCount val="1"/>
                  <c:pt idx="0">
                    <c:v>0.31969450916210179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p22phox'!$J$36</c:f>
              <c:numCache>
                <c:formatCode>General</c:formatCode>
                <c:ptCount val="1"/>
                <c:pt idx="0">
                  <c:v>0.80489563171011724</c:v>
                </c:pt>
              </c:numCache>
            </c:numRef>
          </c:val>
        </c:ser>
        <c:ser>
          <c:idx val="2"/>
          <c:order val="2"/>
          <c:tx>
            <c:v>L-NAME</c:v>
          </c:tx>
          <c:spPr>
            <a:solidFill>
              <a:srgbClr val="FF33CC"/>
            </a:solidFill>
            <a:ln>
              <a:solidFill>
                <a:srgbClr val="FF33CC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'kmeň p22phox'!$K$46</c:f>
                <c:numCache>
                  <c:formatCode>General</c:formatCode>
                  <c:ptCount val="1"/>
                  <c:pt idx="0">
                    <c:v>0.30274186310277879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p22phox'!$J$46</c:f>
              <c:numCache>
                <c:formatCode>General</c:formatCode>
                <c:ptCount val="1"/>
                <c:pt idx="0">
                  <c:v>1.2566490311001757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915392"/>
        <c:axId val="49706624"/>
      </c:barChart>
      <c:catAx>
        <c:axId val="49915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49706624"/>
        <c:crosses val="autoZero"/>
        <c:auto val="1"/>
        <c:lblAlgn val="ctr"/>
        <c:lblOffset val="100"/>
        <c:noMultiLvlLbl val="0"/>
      </c:catAx>
      <c:valAx>
        <c:axId val="49706624"/>
        <c:scaling>
          <c:orientation val="minMax"/>
          <c:max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Pomer mRNA p22phox/GAPDH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crossAx val="49915392"/>
        <c:crosses val="autoZero"/>
        <c:crossBetween val="between"/>
        <c:majorUnit val="0.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 sz="1400"/>
              <a:t>Expresia AT1R v MK dospelé zvieratá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</c:v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'kmeň AT1R'!$K$24</c:f>
                <c:numCache>
                  <c:formatCode>General</c:formatCode>
                  <c:ptCount val="1"/>
                  <c:pt idx="0">
                    <c:v>0.21491916229154587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AT1R'!$J$24</c:f>
              <c:numCache>
                <c:formatCode>General</c:formatCode>
                <c:ptCount val="1"/>
                <c:pt idx="0">
                  <c:v>0.5377529328426649</c:v>
                </c:pt>
              </c:numCache>
            </c:numRef>
          </c:val>
        </c:ser>
        <c:ser>
          <c:idx val="1"/>
          <c:order val="1"/>
          <c:tx>
            <c:v>7-NI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'kmeň AT1R'!$K$36</c:f>
                <c:numCache>
                  <c:formatCode>General</c:formatCode>
                  <c:ptCount val="1"/>
                  <c:pt idx="0">
                    <c:v>0.11174102180673394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AT1R'!$J$36</c:f>
              <c:numCache>
                <c:formatCode>General</c:formatCode>
                <c:ptCount val="1"/>
                <c:pt idx="0">
                  <c:v>0.76620821754689106</c:v>
                </c:pt>
              </c:numCache>
            </c:numRef>
          </c:val>
        </c:ser>
        <c:ser>
          <c:idx val="2"/>
          <c:order val="2"/>
          <c:tx>
            <c:v>L-NAME</c:v>
          </c:tx>
          <c:spPr>
            <a:solidFill>
              <a:srgbClr val="FF33CC"/>
            </a:solidFill>
            <a:ln>
              <a:solidFill>
                <a:srgbClr val="FF33CC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'kmeň AT1R'!$K$46</c:f>
                <c:numCache>
                  <c:formatCode>General</c:formatCode>
                  <c:ptCount val="1"/>
                  <c:pt idx="0">
                    <c:v>0.21221431116516296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AT1R'!$J$46</c:f>
              <c:numCache>
                <c:formatCode>General</c:formatCode>
                <c:ptCount val="1"/>
                <c:pt idx="0">
                  <c:v>0.98141121007926346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864192"/>
        <c:axId val="259072000"/>
      </c:barChart>
      <c:catAx>
        <c:axId val="4986419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9072000"/>
        <c:crosses val="autoZero"/>
        <c:auto val="1"/>
        <c:lblAlgn val="ctr"/>
        <c:lblOffset val="100"/>
        <c:noMultiLvlLbl val="0"/>
      </c:catAx>
      <c:valAx>
        <c:axId val="259072000"/>
        <c:scaling>
          <c:orientation val="minMax"/>
          <c:max val="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Pomer mRNA AT1R/GAPDH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crossAx val="49864192"/>
        <c:crosses val="autoZero"/>
        <c:crossBetween val="between"/>
        <c:maj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kmeň nNOS</a:t>
            </a:r>
            <a:r>
              <a:rPr lang="sk-SK" baseline="0"/>
              <a:t> nova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KONTROLA</c:v>
          </c:tx>
          <c:invertIfNegative val="0"/>
          <c:errBars>
            <c:errBarType val="plus"/>
            <c:errValType val="cust"/>
            <c:noEndCap val="0"/>
            <c:plus>
              <c:numRef>
                <c:f>'kmeň nNOS nova'!$K$24</c:f>
                <c:numCache>
                  <c:formatCode>General</c:formatCode>
                  <c:ptCount val="1"/>
                  <c:pt idx="0">
                    <c:v>0.72069237221183124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 nova'!$J$24</c:f>
              <c:numCache>
                <c:formatCode>General</c:formatCode>
                <c:ptCount val="1"/>
                <c:pt idx="0">
                  <c:v>1.0416332703818967</c:v>
                </c:pt>
              </c:numCache>
            </c:numRef>
          </c:val>
        </c:ser>
        <c:ser>
          <c:idx val="1"/>
          <c:order val="1"/>
          <c:tx>
            <c:v>7-NI</c:v>
          </c:tx>
          <c:invertIfNegative val="0"/>
          <c:errBars>
            <c:errBarType val="plus"/>
            <c:errValType val="cust"/>
            <c:noEndCap val="0"/>
            <c:plus>
              <c:numRef>
                <c:f>'kmeň nNOS nova'!$K$36</c:f>
                <c:numCache>
                  <c:formatCode>General</c:formatCode>
                  <c:ptCount val="1"/>
                  <c:pt idx="0">
                    <c:v>0.10559091560696557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 nova'!$J$36</c:f>
              <c:numCache>
                <c:formatCode>General</c:formatCode>
                <c:ptCount val="1"/>
                <c:pt idx="0">
                  <c:v>0.74275647332720973</c:v>
                </c:pt>
              </c:numCache>
            </c:numRef>
          </c:val>
        </c:ser>
        <c:ser>
          <c:idx val="2"/>
          <c:order val="2"/>
          <c:tx>
            <c:v>L-NAME</c:v>
          </c:tx>
          <c:invertIfNegative val="0"/>
          <c:errBars>
            <c:errBarType val="plus"/>
            <c:errValType val="cust"/>
            <c:noEndCap val="0"/>
            <c:plus>
              <c:numRef>
                <c:f>'kmeň nNOS nova'!$K$46</c:f>
                <c:numCache>
                  <c:formatCode>General</c:formatCode>
                  <c:ptCount val="1"/>
                  <c:pt idx="0">
                    <c:v>0.42629550789836146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'kmeň nNOS nova'!$J$46</c:f>
              <c:numCache>
                <c:formatCode>General</c:formatCode>
                <c:ptCount val="1"/>
                <c:pt idx="0">
                  <c:v>1.2547040254309647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75072"/>
        <c:axId val="259074304"/>
      </c:barChart>
      <c:catAx>
        <c:axId val="6227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9074304"/>
        <c:crosses val="autoZero"/>
        <c:auto val="1"/>
        <c:lblAlgn val="ctr"/>
        <c:lblOffset val="100"/>
        <c:noMultiLvlLbl val="0"/>
      </c:catAx>
      <c:valAx>
        <c:axId val="25907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7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0.76091</cdr:x>
      <cdr:y>0.21178</cdr:y>
    </cdr:from>
    <cdr:to>
      <cdr:x>0.82543</cdr:x>
      <cdr:y>0.28191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3819525" y="719139"/>
          <a:ext cx="323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600" b="1"/>
            <a:t>*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54</xdr:row>
      <xdr:rowOff>114300</xdr:rowOff>
    </xdr:from>
    <xdr:to>
      <xdr:col>6</xdr:col>
      <xdr:colOff>428625</xdr:colOff>
      <xdr:row>68</xdr:row>
      <xdr:rowOff>66675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0.46818</cdr:x>
      <cdr:y>0.23754</cdr:y>
    </cdr:from>
    <cdr:to>
      <cdr:x>0.64076</cdr:x>
      <cdr:y>0.35437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1467134" y="432151"/>
          <a:ext cx="540844" cy="212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100"/>
            <a:t>**</a:t>
          </a:r>
        </a:p>
      </cdr:txBody>
    </cdr:sp>
  </cdr:relSizeAnchor>
  <cdr:relSizeAnchor xmlns:cdr="http://schemas.openxmlformats.org/drawingml/2006/chartDrawing">
    <cdr:from>
      <cdr:x>0.33707</cdr:x>
      <cdr:y>0.3313</cdr:y>
    </cdr:from>
    <cdr:to>
      <cdr:x>0.48007</cdr:x>
      <cdr:y>0.43429</cdr:y>
    </cdr:to>
    <cdr:sp macro="" textlink="">
      <cdr:nvSpPr>
        <cdr:cNvPr id="3" name="BlokTextu 1"/>
        <cdr:cNvSpPr txBox="1"/>
      </cdr:nvSpPr>
      <cdr:spPr>
        <a:xfrm xmlns:a="http://schemas.openxmlformats.org/drawingml/2006/main">
          <a:off x="1056292" y="602731"/>
          <a:ext cx="448119" cy="187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k-SK" sz="1100"/>
            <a:t>**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0.55787</cdr:x>
      <cdr:y>0.15288</cdr:y>
    </cdr:from>
    <cdr:to>
      <cdr:x>0.63188</cdr:x>
      <cdr:y>0.19776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2800350" y="519114"/>
          <a:ext cx="371475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100"/>
            <a:t>**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6</xdr:col>
      <xdr:colOff>1</xdr:colOff>
      <xdr:row>17</xdr:row>
      <xdr:rowOff>1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0</xdr:row>
      <xdr:rowOff>9525</xdr:rowOff>
    </xdr:from>
    <xdr:to>
      <xdr:col>12</xdr:col>
      <xdr:colOff>1</xdr:colOff>
      <xdr:row>17</xdr:row>
      <xdr:rowOff>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</xdr:colOff>
      <xdr:row>0</xdr:row>
      <xdr:rowOff>9524</xdr:rowOff>
    </xdr:from>
    <xdr:to>
      <xdr:col>18</xdr:col>
      <xdr:colOff>0</xdr:colOff>
      <xdr:row>16</xdr:row>
      <xdr:rowOff>133349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9525</xdr:rowOff>
    </xdr:from>
    <xdr:to>
      <xdr:col>6</xdr:col>
      <xdr:colOff>0</xdr:colOff>
      <xdr:row>39</xdr:row>
      <xdr:rowOff>0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21</xdr:row>
      <xdr:rowOff>9524</xdr:rowOff>
    </xdr:from>
    <xdr:to>
      <xdr:col>12</xdr:col>
      <xdr:colOff>9525</xdr:colOff>
      <xdr:row>38</xdr:row>
      <xdr:rowOff>133349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19051</xdr:colOff>
      <xdr:row>21</xdr:row>
      <xdr:rowOff>9526</xdr:rowOff>
    </xdr:from>
    <xdr:to>
      <xdr:col>18</xdr:col>
      <xdr:colOff>9525</xdr:colOff>
      <xdr:row>39</xdr:row>
      <xdr:rowOff>0</xdr:rowOff>
    </xdr:to>
    <xdr:graphicFrame macro="">
      <xdr:nvGraphicFramePr>
        <xdr:cNvPr id="7" name="Graf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9526</xdr:colOff>
      <xdr:row>43</xdr:row>
      <xdr:rowOff>9525</xdr:rowOff>
    </xdr:from>
    <xdr:to>
      <xdr:col>6</xdr:col>
      <xdr:colOff>9526</xdr:colOff>
      <xdr:row>60</xdr:row>
      <xdr:rowOff>9524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</xdr:colOff>
      <xdr:row>43</xdr:row>
      <xdr:rowOff>9525</xdr:rowOff>
    </xdr:from>
    <xdr:to>
      <xdr:col>12</xdr:col>
      <xdr:colOff>0</xdr:colOff>
      <xdr:row>60</xdr:row>
      <xdr:rowOff>19050</xdr:rowOff>
    </xdr:to>
    <xdr:graphicFrame macro="">
      <xdr:nvGraphicFramePr>
        <xdr:cNvPr id="9" name="Graf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18</xdr:col>
      <xdr:colOff>0</xdr:colOff>
      <xdr:row>60</xdr:row>
      <xdr:rowOff>9525</xdr:rowOff>
    </xdr:to>
    <xdr:graphicFrame macro="">
      <xdr:nvGraphicFramePr>
        <xdr:cNvPr id="10" name="Graf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</xdr:rowOff>
    </xdr:from>
    <xdr:to>
      <xdr:col>6</xdr:col>
      <xdr:colOff>9525</xdr:colOff>
      <xdr:row>82</xdr:row>
      <xdr:rowOff>19051</xdr:rowOff>
    </xdr:to>
    <xdr:graphicFrame macro="">
      <xdr:nvGraphicFramePr>
        <xdr:cNvPr id="11" name="Graf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0.46818</cdr:x>
      <cdr:y>0.23754</cdr:y>
    </cdr:from>
    <cdr:to>
      <cdr:x>0.64076</cdr:x>
      <cdr:y>0.35437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1467134" y="432151"/>
          <a:ext cx="540844" cy="212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100"/>
            <a:t>**</a:t>
          </a:r>
        </a:p>
      </cdr:txBody>
    </cdr:sp>
  </cdr:relSizeAnchor>
  <cdr:relSizeAnchor xmlns:cdr="http://schemas.openxmlformats.org/drawingml/2006/chartDrawing">
    <cdr:from>
      <cdr:x>0.33707</cdr:x>
      <cdr:y>0.3313</cdr:y>
    </cdr:from>
    <cdr:to>
      <cdr:x>0.48007</cdr:x>
      <cdr:y>0.43429</cdr:y>
    </cdr:to>
    <cdr:sp macro="" textlink="">
      <cdr:nvSpPr>
        <cdr:cNvPr id="3" name="BlokTextu 1"/>
        <cdr:cNvSpPr txBox="1"/>
      </cdr:nvSpPr>
      <cdr:spPr>
        <a:xfrm xmlns:a="http://schemas.openxmlformats.org/drawingml/2006/main">
          <a:off x="1056292" y="602731"/>
          <a:ext cx="448119" cy="187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k-SK" sz="1100"/>
            <a:t>**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0.47478</cdr:x>
      <cdr:y>0.15288</cdr:y>
    </cdr:from>
    <cdr:to>
      <cdr:x>0.60814</cdr:x>
      <cdr:y>0.2126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1524000" y="369870"/>
          <a:ext cx="428087" cy="144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100"/>
            <a:t>**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90486</xdr:rowOff>
    </xdr:from>
    <xdr:to>
      <xdr:col>23</xdr:col>
      <xdr:colOff>219075</xdr:colOff>
      <xdr:row>31</xdr:row>
      <xdr:rowOff>85724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0.52941</cdr:x>
      <cdr:y>0.17251</cdr:y>
    </cdr:from>
    <cdr:to>
      <cdr:x>0.56546</cdr:x>
      <cdr:y>0.22581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2657475" y="585789"/>
          <a:ext cx="1809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600" b="1"/>
            <a:t>*</a:t>
          </a:r>
        </a:p>
      </cdr:txBody>
    </cdr:sp>
  </cdr:relSizeAnchor>
  <cdr:relSizeAnchor xmlns:cdr="http://schemas.openxmlformats.org/drawingml/2006/chartDrawing">
    <cdr:from>
      <cdr:x>0.77419</cdr:x>
      <cdr:y>0.12202</cdr:y>
    </cdr:from>
    <cdr:to>
      <cdr:x>0.81973</cdr:x>
      <cdr:y>0.18373</cdr:y>
    </cdr:to>
    <cdr:sp macro="" textlink="">
      <cdr:nvSpPr>
        <cdr:cNvPr id="3" name="BlokTextu 2"/>
        <cdr:cNvSpPr txBox="1"/>
      </cdr:nvSpPr>
      <cdr:spPr>
        <a:xfrm xmlns:a="http://schemas.openxmlformats.org/drawingml/2006/main">
          <a:off x="3886200" y="414339"/>
          <a:ext cx="2286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600" b="1"/>
            <a:t>*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119061</xdr:rowOff>
    </xdr:from>
    <xdr:to>
      <xdr:col>23</xdr:col>
      <xdr:colOff>219075</xdr:colOff>
      <xdr:row>31</xdr:row>
      <xdr:rowOff>114299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0.76471</cdr:x>
      <cdr:y>0.21459</cdr:y>
    </cdr:from>
    <cdr:to>
      <cdr:x>0.82922</cdr:x>
      <cdr:y>0.2791</cdr:y>
    </cdr:to>
    <cdr:sp macro="" textlink="">
      <cdr:nvSpPr>
        <cdr:cNvPr id="2" name="BlokTextu 1"/>
        <cdr:cNvSpPr txBox="1"/>
      </cdr:nvSpPr>
      <cdr:spPr>
        <a:xfrm xmlns:a="http://schemas.openxmlformats.org/drawingml/2006/main">
          <a:off x="3838575" y="728664"/>
          <a:ext cx="3238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k-SK" sz="1600" b="1"/>
            <a:t>*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MIRKA/EXPERIMENTS/2012/IMA/7NI-LN%20pokus%20c2_2012/MOZGOVY%20KMEN/admin_2014-06-27%20AT2R%20%20mozg%20kmen%20dosp%207NI%20LN%20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MIRKA/EXPERIMENTS/2012/IMA/7NI-LN%20pokus%20c2_2012/MOZGOVY%20KMEN/Kmen%20all%20expresie%20dospel&#2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Experiment Information"/>
      <sheetName val="kmeň AT2R"/>
    </sheetNames>
    <sheetDataSet>
      <sheetData sheetId="0"/>
      <sheetData sheetId="1"/>
      <sheetData sheetId="2">
        <row r="24">
          <cell r="I24">
            <v>0.54016752843196691</v>
          </cell>
          <cell r="J24">
            <v>7.3743259138807082E-2</v>
          </cell>
        </row>
        <row r="36">
          <cell r="I36">
            <v>0.83169522940262619</v>
          </cell>
          <cell r="J36">
            <v>0.20264005873640278</v>
          </cell>
        </row>
        <row r="46">
          <cell r="I46">
            <v>1.112981735798382</v>
          </cell>
          <cell r="J46">
            <v>0.1276394237183737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PDH kmeň"/>
      <sheetName val="kmeň SOD1"/>
      <sheetName val="kmeň SOD2"/>
      <sheetName val="kmeň eNOS"/>
      <sheetName val="GAPDH kmeň fast"/>
      <sheetName val="kmeň SOD3"/>
      <sheetName val="kmeň MDR1a"/>
      <sheetName val="kmeň nNOS"/>
      <sheetName val="kmeň p22phox"/>
      <sheetName val="kmeň AT1R"/>
      <sheetName val="kmeň nNOS nova"/>
      <sheetName val="kmeň HO-1"/>
      <sheetName val="kmeň AT2R"/>
      <sheetName val="Graf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4">
          <cell r="J24">
            <v>0.66444352343377122</v>
          </cell>
          <cell r="K24">
            <v>0.25462187143084841</v>
          </cell>
        </row>
        <row r="36">
          <cell r="J36">
            <v>0.77470432425782787</v>
          </cell>
          <cell r="K36">
            <v>0.1860615775306394</v>
          </cell>
        </row>
        <row r="46">
          <cell r="J46">
            <v>1.1674776234053852</v>
          </cell>
          <cell r="K46">
            <v>0.13640249938980661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6"/>
  <sheetViews>
    <sheetView topLeftCell="A2" workbookViewId="0">
      <selection activeCell="I10" sqref="I10"/>
    </sheetView>
  </sheetViews>
  <sheetFormatPr defaultRowHeight="10.5" x14ac:dyDescent="0.15"/>
  <cols>
    <col min="1" max="8" width="9.33203125" style="3"/>
    <col min="9" max="9" width="17" style="3" bestFit="1" customWidth="1"/>
    <col min="10" max="16384" width="9.33203125" style="3"/>
  </cols>
  <sheetData>
    <row r="2" spans="2:9" x14ac:dyDescent="0.15">
      <c r="B2" s="1" t="s">
        <v>0</v>
      </c>
      <c r="C2" s="2"/>
    </row>
    <row r="3" spans="2:9" ht="11.25" thickBot="1" x14ac:dyDescent="0.2"/>
    <row r="4" spans="2:9" ht="11.25" thickBot="1" x14ac:dyDescent="0.2">
      <c r="B4" s="4" t="s">
        <v>1</v>
      </c>
      <c r="C4" s="5"/>
      <c r="D4" s="5"/>
      <c r="E4" s="5"/>
      <c r="F4" s="6" t="s">
        <v>2</v>
      </c>
      <c r="G4" s="6" t="s">
        <v>3</v>
      </c>
      <c r="H4" s="6" t="s">
        <v>4</v>
      </c>
      <c r="I4" s="7" t="s">
        <v>5</v>
      </c>
    </row>
    <row r="5" spans="2:9" x14ac:dyDescent="0.15">
      <c r="B5" s="8" t="s">
        <v>6</v>
      </c>
      <c r="C5" s="9" t="s">
        <v>7</v>
      </c>
      <c r="D5" s="9" t="s">
        <v>8</v>
      </c>
      <c r="E5" s="9" t="s">
        <v>7</v>
      </c>
      <c r="F5" s="10">
        <v>35.403530443852198</v>
      </c>
      <c r="G5" s="11"/>
      <c r="H5" s="11"/>
      <c r="I5" s="12"/>
    </row>
    <row r="6" spans="2:9" ht="11.25" thickBot="1" x14ac:dyDescent="0.2">
      <c r="B6" s="13" t="s">
        <v>9</v>
      </c>
      <c r="C6" s="14" t="s">
        <v>7</v>
      </c>
      <c r="D6" s="14" t="s">
        <v>8</v>
      </c>
      <c r="E6" s="14" t="s">
        <v>7</v>
      </c>
      <c r="F6" s="15">
        <v>35.298246575483297</v>
      </c>
      <c r="G6" s="16"/>
      <c r="H6" s="16"/>
      <c r="I6" s="17"/>
    </row>
    <row r="7" spans="2:9" x14ac:dyDescent="0.15">
      <c r="B7" s="18" t="s">
        <v>10</v>
      </c>
      <c r="C7" s="19" t="s">
        <v>7</v>
      </c>
      <c r="D7" s="19" t="s">
        <v>11</v>
      </c>
      <c r="E7" s="19" t="s">
        <v>7</v>
      </c>
      <c r="F7" s="20">
        <v>20.171371319818501</v>
      </c>
      <c r="G7" s="21">
        <v>2.5</v>
      </c>
      <c r="H7" s="20">
        <f>AVERAGE(F7:F8)</f>
        <v>20.190655814245403</v>
      </c>
      <c r="I7" s="22">
        <f>STDEV(F7:F8)</f>
        <v>2.7272393562030584E-2</v>
      </c>
    </row>
    <row r="8" spans="2:9" ht="11.25" thickBot="1" x14ac:dyDescent="0.2">
      <c r="B8" s="18" t="s">
        <v>12</v>
      </c>
      <c r="C8" s="19" t="s">
        <v>7</v>
      </c>
      <c r="D8" s="19" t="s">
        <v>11</v>
      </c>
      <c r="E8" s="19" t="s">
        <v>7</v>
      </c>
      <c r="F8" s="20">
        <v>20.209940308672302</v>
      </c>
      <c r="G8" s="21">
        <v>2.5</v>
      </c>
      <c r="H8" s="23"/>
      <c r="I8" s="22"/>
    </row>
    <row r="9" spans="2:9" x14ac:dyDescent="0.15">
      <c r="B9" s="8" t="s">
        <v>13</v>
      </c>
      <c r="C9" s="9" t="s">
        <v>7</v>
      </c>
      <c r="D9" s="9" t="s">
        <v>14</v>
      </c>
      <c r="E9" s="9" t="s">
        <v>7</v>
      </c>
      <c r="F9" s="10">
        <v>19.183632585288098</v>
      </c>
      <c r="G9" s="24">
        <v>5</v>
      </c>
      <c r="H9" s="10">
        <f>AVERAGE(F9)</f>
        <v>19.183632585288098</v>
      </c>
      <c r="I9" s="12">
        <f>STDEV(F9:F10)</f>
        <v>5.0627576412260171E-2</v>
      </c>
    </row>
    <row r="10" spans="2:9" ht="11.25" thickBot="1" x14ac:dyDescent="0.2">
      <c r="B10" s="13" t="s">
        <v>15</v>
      </c>
      <c r="C10" s="14" t="s">
        <v>7</v>
      </c>
      <c r="D10" s="14" t="s">
        <v>14</v>
      </c>
      <c r="E10" s="14" t="s">
        <v>7</v>
      </c>
      <c r="F10" s="15">
        <v>19.1120343800958</v>
      </c>
      <c r="G10" s="25">
        <v>5</v>
      </c>
      <c r="H10" s="16"/>
      <c r="I10" s="17"/>
    </row>
    <row r="11" spans="2:9" x14ac:dyDescent="0.15">
      <c r="B11" s="18" t="s">
        <v>16</v>
      </c>
      <c r="C11" s="19"/>
      <c r="D11" s="19" t="s">
        <v>17</v>
      </c>
      <c r="E11" s="19" t="s">
        <v>7</v>
      </c>
      <c r="F11" s="20">
        <v>18.179788753275002</v>
      </c>
      <c r="G11" s="21">
        <v>10</v>
      </c>
      <c r="H11" s="20">
        <f>AVERAGE(F11:F12)</f>
        <v>18.128170427877201</v>
      </c>
      <c r="I11" s="22">
        <f>STDEV(F11:F12)</f>
        <v>7.2999335844557256E-2</v>
      </c>
    </row>
    <row r="12" spans="2:9" ht="11.25" thickBot="1" x14ac:dyDescent="0.2">
      <c r="B12" s="18" t="s">
        <v>18</v>
      </c>
      <c r="C12" s="19"/>
      <c r="D12" s="19" t="s">
        <v>17</v>
      </c>
      <c r="E12" s="19" t="s">
        <v>7</v>
      </c>
      <c r="F12" s="20">
        <v>18.0765521024794</v>
      </c>
      <c r="G12" s="21">
        <v>10</v>
      </c>
      <c r="H12" s="23"/>
      <c r="I12" s="22"/>
    </row>
    <row r="13" spans="2:9" x14ac:dyDescent="0.15">
      <c r="B13" s="8" t="s">
        <v>19</v>
      </c>
      <c r="C13" s="9"/>
      <c r="D13" s="9" t="s">
        <v>20</v>
      </c>
      <c r="E13" s="9" t="s">
        <v>7</v>
      </c>
      <c r="F13" s="10">
        <v>18.126320122145501</v>
      </c>
      <c r="G13" s="24">
        <v>25</v>
      </c>
      <c r="H13" s="10">
        <f>AVERAGE(F13:F14)</f>
        <v>18.101419120469203</v>
      </c>
      <c r="I13" s="12">
        <f>STDEV(F13:F14)</f>
        <v>3.5215334287298394E-2</v>
      </c>
    </row>
    <row r="14" spans="2:9" ht="11.25" thickBot="1" x14ac:dyDescent="0.2">
      <c r="B14" s="13" t="s">
        <v>21</v>
      </c>
      <c r="C14" s="14"/>
      <c r="D14" s="14" t="s">
        <v>20</v>
      </c>
      <c r="E14" s="14" t="s">
        <v>7</v>
      </c>
      <c r="F14" s="15">
        <v>18.076518118792901</v>
      </c>
      <c r="G14" s="25">
        <v>25</v>
      </c>
      <c r="H14" s="16"/>
      <c r="I14" s="17"/>
    </row>
    <row r="15" spans="2:9" x14ac:dyDescent="0.15">
      <c r="B15" s="8" t="s">
        <v>22</v>
      </c>
      <c r="C15" s="9" t="s">
        <v>7</v>
      </c>
      <c r="D15" s="9" t="s">
        <v>23</v>
      </c>
      <c r="E15" s="9" t="s">
        <v>7</v>
      </c>
      <c r="F15" s="10">
        <v>16.352798020505901</v>
      </c>
      <c r="G15" s="24">
        <v>50</v>
      </c>
      <c r="H15" s="10">
        <f>AVERAGE(F15:F16)</f>
        <v>16.327553312730153</v>
      </c>
      <c r="I15" s="12">
        <f>STDEV(F15:F16)</f>
        <v>3.5701408114610943E-2</v>
      </c>
    </row>
    <row r="16" spans="2:9" ht="11.25" thickBot="1" x14ac:dyDescent="0.2">
      <c r="B16" s="13" t="s">
        <v>24</v>
      </c>
      <c r="C16" s="14" t="s">
        <v>7</v>
      </c>
      <c r="D16" s="14" t="s">
        <v>23</v>
      </c>
      <c r="E16" s="14" t="s">
        <v>7</v>
      </c>
      <c r="F16" s="15">
        <v>16.302308604954401</v>
      </c>
      <c r="G16" s="25">
        <v>50</v>
      </c>
      <c r="H16" s="16"/>
      <c r="I16" s="17"/>
    </row>
    <row r="22" spans="2:17" ht="11.25" thickBot="1" x14ac:dyDescent="0.2">
      <c r="B22" s="23"/>
      <c r="C22" s="23"/>
      <c r="D22" s="23"/>
      <c r="E22" s="23"/>
      <c r="F22" s="23"/>
      <c r="G22" s="23"/>
      <c r="H22" s="26" t="s">
        <v>25</v>
      </c>
      <c r="I22" s="26"/>
      <c r="J22" s="27" t="s">
        <v>26</v>
      </c>
    </row>
    <row r="23" spans="2:17" x14ac:dyDescent="0.15">
      <c r="B23" s="28" t="s">
        <v>27</v>
      </c>
      <c r="C23" s="9" t="s">
        <v>7</v>
      </c>
      <c r="D23" s="29" t="s">
        <v>28</v>
      </c>
      <c r="E23" s="30" t="s">
        <v>29</v>
      </c>
      <c r="F23" s="10">
        <v>17.780297413913399</v>
      </c>
      <c r="G23" s="24">
        <v>18.492221855996601</v>
      </c>
      <c r="H23" s="24">
        <f>AVERAGE(G23,G24)</f>
        <v>34.672145227096948</v>
      </c>
      <c r="I23" s="12"/>
      <c r="J23" s="31">
        <f>AVERAGE(H23,H25,H27,H29,H31,H33)</f>
        <v>15.340626443089389</v>
      </c>
      <c r="K23" s="19"/>
      <c r="L23" s="19"/>
      <c r="M23" s="19"/>
      <c r="N23" s="19" t="s">
        <v>7</v>
      </c>
      <c r="Q23" s="21"/>
    </row>
    <row r="24" spans="2:17" x14ac:dyDescent="0.15">
      <c r="B24" s="32" t="s">
        <v>30</v>
      </c>
      <c r="C24" s="19" t="s">
        <v>7</v>
      </c>
      <c r="D24" s="33" t="s">
        <v>28</v>
      </c>
      <c r="E24" s="34" t="s">
        <v>29</v>
      </c>
      <c r="F24" s="20">
        <v>16.6275876829522</v>
      </c>
      <c r="G24" s="21">
        <v>50.852068598197299</v>
      </c>
      <c r="H24" s="23"/>
      <c r="I24" s="22"/>
      <c r="K24" s="19"/>
      <c r="L24" s="19"/>
      <c r="M24" s="19"/>
      <c r="N24" s="19" t="s">
        <v>7</v>
      </c>
      <c r="Q24" s="21"/>
    </row>
    <row r="25" spans="2:17" x14ac:dyDescent="0.15">
      <c r="B25" s="35" t="s">
        <v>31</v>
      </c>
      <c r="C25" s="36" t="s">
        <v>7</v>
      </c>
      <c r="D25" s="37" t="s">
        <v>32</v>
      </c>
      <c r="E25" s="38" t="s">
        <v>29</v>
      </c>
      <c r="F25" s="39">
        <v>18.289401085942501</v>
      </c>
      <c r="G25" s="40">
        <v>11.8293269460861</v>
      </c>
      <c r="H25" s="40">
        <f>AVERAGE(G25,G26)</f>
        <v>13.080572557241601</v>
      </c>
      <c r="I25" s="41"/>
      <c r="L25" s="19"/>
      <c r="M25" s="19"/>
      <c r="N25" s="19"/>
      <c r="O25" s="19" t="s">
        <v>7</v>
      </c>
    </row>
    <row r="26" spans="2:17" x14ac:dyDescent="0.15">
      <c r="B26" s="42" t="s">
        <v>33</v>
      </c>
      <c r="C26" s="43" t="s">
        <v>7</v>
      </c>
      <c r="D26" s="44" t="s">
        <v>32</v>
      </c>
      <c r="E26" s="45" t="s">
        <v>29</v>
      </c>
      <c r="F26" s="46">
        <v>18.070725911187498</v>
      </c>
      <c r="G26" s="47">
        <v>14.331818168397101</v>
      </c>
      <c r="H26" s="48"/>
      <c r="I26" s="49"/>
      <c r="L26" s="19"/>
      <c r="M26" s="19"/>
      <c r="N26" s="19"/>
      <c r="O26" s="19" t="s">
        <v>7</v>
      </c>
    </row>
    <row r="27" spans="2:17" x14ac:dyDescent="0.15">
      <c r="B27" s="18" t="s">
        <v>34</v>
      </c>
      <c r="C27" s="19" t="s">
        <v>7</v>
      </c>
      <c r="D27" s="34" t="s">
        <v>35</v>
      </c>
      <c r="E27" s="34" t="s">
        <v>29</v>
      </c>
      <c r="F27" s="20">
        <v>17.7045160408999</v>
      </c>
      <c r="G27" s="21">
        <v>19.763816496742901</v>
      </c>
      <c r="H27" s="21">
        <f>AVERAGE(G27:G28)</f>
        <v>15.981089597715751</v>
      </c>
      <c r="I27" s="22"/>
    </row>
    <row r="28" spans="2:17" x14ac:dyDescent="0.15">
      <c r="B28" s="18" t="s">
        <v>36</v>
      </c>
      <c r="C28" s="19" t="s">
        <v>7</v>
      </c>
      <c r="D28" s="34" t="s">
        <v>35</v>
      </c>
      <c r="E28" s="34" t="s">
        <v>29</v>
      </c>
      <c r="F28" s="20">
        <v>18.254394936798199</v>
      </c>
      <c r="G28" s="21">
        <v>12.1983626986886</v>
      </c>
      <c r="H28" s="21"/>
      <c r="I28" s="22"/>
    </row>
    <row r="29" spans="2:17" x14ac:dyDescent="0.15">
      <c r="B29" s="35" t="s">
        <v>37</v>
      </c>
      <c r="C29" s="36"/>
      <c r="D29" s="37" t="s">
        <v>38</v>
      </c>
      <c r="E29" s="38" t="s">
        <v>29</v>
      </c>
      <c r="F29" s="39">
        <v>19.086402941946201</v>
      </c>
      <c r="G29" s="40">
        <v>5.8777014123098299</v>
      </c>
      <c r="H29" s="40">
        <f>AVERAGE(G29:G30)</f>
        <v>7.0444576036614794</v>
      </c>
      <c r="I29" s="41"/>
    </row>
    <row r="30" spans="2:17" x14ac:dyDescent="0.15">
      <c r="B30" s="42" t="s">
        <v>39</v>
      </c>
      <c r="C30" s="43"/>
      <c r="D30" s="44" t="s">
        <v>38</v>
      </c>
      <c r="E30" s="45" t="s">
        <v>29</v>
      </c>
      <c r="F30" s="46">
        <v>18.705419950516099</v>
      </c>
      <c r="G30" s="47">
        <v>8.2112137950131299</v>
      </c>
      <c r="H30" s="50"/>
      <c r="I30" s="49"/>
    </row>
    <row r="31" spans="2:17" x14ac:dyDescent="0.15">
      <c r="B31" s="18" t="s">
        <v>40</v>
      </c>
      <c r="C31" s="19"/>
      <c r="D31" s="33" t="s">
        <v>41</v>
      </c>
      <c r="E31" s="33" t="s">
        <v>29</v>
      </c>
      <c r="F31" s="20">
        <v>19.778279098431799</v>
      </c>
      <c r="G31" s="21">
        <v>3.20273054527632</v>
      </c>
      <c r="H31" s="21">
        <f>AVERAGE(G31:G32)</f>
        <v>3.5352384892324551</v>
      </c>
      <c r="I31" s="22"/>
    </row>
    <row r="32" spans="2:17" x14ac:dyDescent="0.15">
      <c r="B32" s="18" t="s">
        <v>42</v>
      </c>
      <c r="C32" s="19"/>
      <c r="D32" s="33" t="s">
        <v>41</v>
      </c>
      <c r="E32" s="33" t="s">
        <v>29</v>
      </c>
      <c r="F32" s="20">
        <v>19.563286925363499</v>
      </c>
      <c r="G32" s="21">
        <v>3.8677464331885898</v>
      </c>
      <c r="I32" s="22"/>
    </row>
    <row r="33" spans="2:10" x14ac:dyDescent="0.15">
      <c r="B33" s="35" t="s">
        <v>43</v>
      </c>
      <c r="C33" s="36"/>
      <c r="D33" s="37" t="s">
        <v>44</v>
      </c>
      <c r="E33" s="37" t="s">
        <v>29</v>
      </c>
      <c r="F33" s="39">
        <v>17.895442983093002</v>
      </c>
      <c r="G33" s="40">
        <v>16.714944389942399</v>
      </c>
      <c r="H33" s="40">
        <f>AVERAGE(G33:G34)</f>
        <v>17.730255183588099</v>
      </c>
      <c r="I33" s="41"/>
    </row>
    <row r="34" spans="2:10" ht="11.25" thickBot="1" x14ac:dyDescent="0.2">
      <c r="B34" s="13" t="s">
        <v>45</v>
      </c>
      <c r="C34" s="14"/>
      <c r="D34" s="51" t="s">
        <v>44</v>
      </c>
      <c r="E34" s="51" t="s">
        <v>29</v>
      </c>
      <c r="F34" s="15">
        <v>17.764791855346001</v>
      </c>
      <c r="G34" s="25">
        <v>18.745565977233799</v>
      </c>
      <c r="H34" s="52"/>
      <c r="I34" s="17"/>
    </row>
    <row r="35" spans="2:10" x14ac:dyDescent="0.15">
      <c r="B35" s="53" t="s">
        <v>46</v>
      </c>
      <c r="C35" s="9"/>
      <c r="D35" s="29" t="s">
        <v>47</v>
      </c>
      <c r="E35" s="29" t="s">
        <v>48</v>
      </c>
      <c r="F35" s="10">
        <v>19.686270427929099</v>
      </c>
      <c r="G35" s="24">
        <v>3.47205543250486</v>
      </c>
      <c r="H35" s="24">
        <f>AVERAGE(G35:G36)</f>
        <v>3.5280551170294001</v>
      </c>
      <c r="I35" s="12"/>
      <c r="J35" s="31">
        <f>AVERAGE(H43,H45,H35,H37,H39,H41)</f>
        <v>9.0494813971988659</v>
      </c>
    </row>
    <row r="36" spans="2:10" x14ac:dyDescent="0.15">
      <c r="B36" s="54" t="s">
        <v>49</v>
      </c>
      <c r="C36" s="19"/>
      <c r="D36" s="33" t="s">
        <v>47</v>
      </c>
      <c r="E36" s="33" t="s">
        <v>48</v>
      </c>
      <c r="F36" s="20">
        <v>19.6500927696327</v>
      </c>
      <c r="G36" s="21">
        <v>3.5840548015539402</v>
      </c>
      <c r="I36" s="22"/>
    </row>
    <row r="37" spans="2:10" x14ac:dyDescent="0.15">
      <c r="B37" s="55" t="s">
        <v>50</v>
      </c>
      <c r="C37" s="36"/>
      <c r="D37" s="37" t="s">
        <v>51</v>
      </c>
      <c r="E37" s="37" t="s">
        <v>48</v>
      </c>
      <c r="F37" s="39">
        <v>18.5960286047011</v>
      </c>
      <c r="G37" s="40">
        <v>9.0385439781351007</v>
      </c>
      <c r="H37" s="40">
        <f>AVERAGE(G37:G38)</f>
        <v>9.9138568528146003</v>
      </c>
      <c r="I37" s="41"/>
    </row>
    <row r="38" spans="2:10" x14ac:dyDescent="0.15">
      <c r="B38" s="56" t="s">
        <v>52</v>
      </c>
      <c r="C38" s="43"/>
      <c r="D38" s="44" t="s">
        <v>51</v>
      </c>
      <c r="E38" s="44" t="s">
        <v>48</v>
      </c>
      <c r="F38" s="46">
        <v>18.394281752412699</v>
      </c>
      <c r="G38" s="47">
        <v>10.7891697274941</v>
      </c>
      <c r="H38" s="50"/>
      <c r="I38" s="49"/>
    </row>
    <row r="39" spans="2:10" x14ac:dyDescent="0.15">
      <c r="B39" s="32" t="s">
        <v>53</v>
      </c>
      <c r="C39" s="19"/>
      <c r="D39" s="33" t="s">
        <v>54</v>
      </c>
      <c r="E39" s="33" t="s">
        <v>48</v>
      </c>
      <c r="F39" s="20">
        <v>18.785107946557002</v>
      </c>
      <c r="G39" s="21">
        <v>7.6566140173890096</v>
      </c>
      <c r="H39" s="21">
        <f>AVERAGE(G39:G40)</f>
        <v>10.031405260345705</v>
      </c>
      <c r="I39" s="22"/>
    </row>
    <row r="40" spans="2:10" x14ac:dyDescent="0.15">
      <c r="B40" s="32" t="s">
        <v>55</v>
      </c>
      <c r="C40" s="19"/>
      <c r="D40" s="33" t="s">
        <v>54</v>
      </c>
      <c r="E40" s="33" t="s">
        <v>48</v>
      </c>
      <c r="F40" s="20">
        <v>18.235143431842101</v>
      </c>
      <c r="G40" s="21">
        <v>12.4061965033024</v>
      </c>
      <c r="I40" s="22"/>
    </row>
    <row r="41" spans="2:10" x14ac:dyDescent="0.15">
      <c r="B41" s="55" t="s">
        <v>56</v>
      </c>
      <c r="C41" s="36"/>
      <c r="D41" s="37" t="s">
        <v>57</v>
      </c>
      <c r="E41" s="37" t="s">
        <v>48</v>
      </c>
      <c r="F41" s="39">
        <v>19.288314335626399</v>
      </c>
      <c r="G41" s="40">
        <v>4.9232882145003298</v>
      </c>
      <c r="H41" s="40">
        <f>AVERAGE(G41:G42)</f>
        <v>5.2246547434334705</v>
      </c>
      <c r="I41" s="41"/>
    </row>
    <row r="42" spans="2:10" x14ac:dyDescent="0.15">
      <c r="B42" s="56" t="s">
        <v>55</v>
      </c>
      <c r="C42" s="43"/>
      <c r="D42" s="44" t="s">
        <v>57</v>
      </c>
      <c r="E42" s="44" t="s">
        <v>48</v>
      </c>
      <c r="F42" s="46">
        <v>19.156708990222899</v>
      </c>
      <c r="G42" s="47">
        <v>5.5260212723666102</v>
      </c>
      <c r="H42" s="50"/>
      <c r="I42" s="49"/>
    </row>
    <row r="43" spans="2:10" x14ac:dyDescent="0.15">
      <c r="B43" s="18" t="s">
        <v>58</v>
      </c>
      <c r="C43" s="19"/>
      <c r="D43" s="33" t="s">
        <v>59</v>
      </c>
      <c r="E43" s="33" t="s">
        <v>48</v>
      </c>
      <c r="F43" s="20">
        <v>18.936337933027101</v>
      </c>
      <c r="G43" s="21">
        <v>6.7050209570217598</v>
      </c>
      <c r="H43" s="21">
        <f>AVERAGE(G43:G44)</f>
        <v>7.1393594610454247</v>
      </c>
      <c r="I43" s="22"/>
    </row>
    <row r="44" spans="2:10" x14ac:dyDescent="0.15">
      <c r="B44" s="18" t="s">
        <v>60</v>
      </c>
      <c r="C44" s="19"/>
      <c r="D44" s="33" t="s">
        <v>59</v>
      </c>
      <c r="E44" s="33" t="s">
        <v>48</v>
      </c>
      <c r="F44" s="20">
        <v>18.797515548867501</v>
      </c>
      <c r="G44" s="21">
        <v>7.5736979650690897</v>
      </c>
      <c r="I44" s="22"/>
    </row>
    <row r="45" spans="2:10" x14ac:dyDescent="0.15">
      <c r="B45" s="35" t="s">
        <v>61</v>
      </c>
      <c r="C45" s="36"/>
      <c r="D45" s="37" t="s">
        <v>62</v>
      </c>
      <c r="E45" s="37" t="s">
        <v>48</v>
      </c>
      <c r="F45" s="39">
        <v>17.693975646762599</v>
      </c>
      <c r="G45" s="40">
        <v>19.947476261007001</v>
      </c>
      <c r="H45" s="40">
        <f>AVERAGE(G45:G46)</f>
        <v>18.4595569485246</v>
      </c>
      <c r="I45" s="41"/>
    </row>
    <row r="46" spans="2:10" ht="11.25" thickBot="1" x14ac:dyDescent="0.2">
      <c r="B46" s="13" t="s">
        <v>63</v>
      </c>
      <c r="C46" s="14"/>
      <c r="D46" s="51" t="s">
        <v>62</v>
      </c>
      <c r="E46" s="51" t="s">
        <v>64</v>
      </c>
      <c r="F46" s="15">
        <v>17.878076188923998</v>
      </c>
      <c r="G46" s="25">
        <v>16.9716376360422</v>
      </c>
      <c r="H46" s="52"/>
      <c r="I46" s="17"/>
    </row>
    <row r="47" spans="2:10" x14ac:dyDescent="0.15">
      <c r="B47" s="18" t="s">
        <v>65</v>
      </c>
      <c r="C47" s="19"/>
      <c r="D47" s="33" t="s">
        <v>66</v>
      </c>
      <c r="E47" s="33" t="s">
        <v>67</v>
      </c>
      <c r="F47" s="20">
        <v>18.235089866070901</v>
      </c>
      <c r="G47" s="21">
        <v>12.4067796965188</v>
      </c>
      <c r="H47" s="21">
        <f>AVERAGE(G47:G48)</f>
        <v>11.48216041613205</v>
      </c>
      <c r="I47" s="22"/>
      <c r="J47" s="31">
        <f>AVERAGE(H51,H53,H47,H49,H55)</f>
        <v>10.514638929816954</v>
      </c>
    </row>
    <row r="48" spans="2:10" x14ac:dyDescent="0.15">
      <c r="B48" s="18" t="s">
        <v>68</v>
      </c>
      <c r="C48" s="19"/>
      <c r="D48" s="33" t="s">
        <v>66</v>
      </c>
      <c r="E48" s="33" t="s">
        <v>67</v>
      </c>
      <c r="F48" s="20">
        <v>18.419012201420301</v>
      </c>
      <c r="G48" s="21">
        <v>10.5575411357453</v>
      </c>
      <c r="I48" s="22"/>
    </row>
    <row r="49" spans="2:9" x14ac:dyDescent="0.15">
      <c r="B49" s="55" t="s">
        <v>69</v>
      </c>
      <c r="C49" s="36"/>
      <c r="D49" s="37" t="s">
        <v>70</v>
      </c>
      <c r="E49" s="37" t="s">
        <v>67</v>
      </c>
      <c r="F49" s="39">
        <v>19.354832956002799</v>
      </c>
      <c r="G49" s="40">
        <v>4.6441234265517801</v>
      </c>
      <c r="H49" s="40">
        <f>AVERAGE(G49:G50)</f>
        <v>3.66589784567888</v>
      </c>
      <c r="I49" s="41"/>
    </row>
    <row r="50" spans="2:9" x14ac:dyDescent="0.15">
      <c r="B50" s="56" t="s">
        <v>71</v>
      </c>
      <c r="C50" s="43"/>
      <c r="D50" s="44" t="s">
        <v>70</v>
      </c>
      <c r="E50" s="44" t="s">
        <v>67</v>
      </c>
      <c r="F50" s="46">
        <v>19.9780699798652</v>
      </c>
      <c r="G50" s="47">
        <v>2.6876722648059799</v>
      </c>
      <c r="H50" s="47"/>
      <c r="I50" s="49"/>
    </row>
    <row r="51" spans="2:9" x14ac:dyDescent="0.15">
      <c r="B51" s="57" t="s">
        <v>72</v>
      </c>
      <c r="D51" s="3" t="s">
        <v>73</v>
      </c>
      <c r="E51" s="33" t="s">
        <v>67</v>
      </c>
      <c r="F51" s="20">
        <v>18.0303136204171</v>
      </c>
      <c r="G51" s="21">
        <v>14.849204201885801</v>
      </c>
      <c r="H51" s="21">
        <f>AVERAGE(G51:G52)</f>
        <v>13.717299159045051</v>
      </c>
      <c r="I51" s="58"/>
    </row>
    <row r="52" spans="2:9" x14ac:dyDescent="0.15">
      <c r="B52" s="57" t="s">
        <v>74</v>
      </c>
      <c r="D52" s="3" t="s">
        <v>73</v>
      </c>
      <c r="E52" s="33" t="s">
        <v>67</v>
      </c>
      <c r="F52" s="20">
        <v>18.218801645730402</v>
      </c>
      <c r="G52" s="21">
        <v>12.5853941162043</v>
      </c>
      <c r="H52" s="21"/>
      <c r="I52" s="58"/>
    </row>
    <row r="53" spans="2:9" x14ac:dyDescent="0.15">
      <c r="B53" s="59" t="s">
        <v>75</v>
      </c>
      <c r="C53" s="60"/>
      <c r="D53" s="60" t="s">
        <v>76</v>
      </c>
      <c r="E53" s="37" t="s">
        <v>67</v>
      </c>
      <c r="F53" s="39">
        <v>17.409663725420099</v>
      </c>
      <c r="G53" s="40">
        <v>25.600274347623799</v>
      </c>
      <c r="H53" s="40">
        <f>AVERAGE(G53:G54)</f>
        <v>18.8393039022043</v>
      </c>
      <c r="I53" s="61"/>
    </row>
    <row r="54" spans="2:9" x14ac:dyDescent="0.15">
      <c r="B54" s="62" t="s">
        <v>77</v>
      </c>
      <c r="C54" s="50"/>
      <c r="D54" s="50" t="s">
        <v>76</v>
      </c>
      <c r="E54" s="44" t="s">
        <v>67</v>
      </c>
      <c r="F54" s="46">
        <v>18.265663142753802</v>
      </c>
      <c r="G54" s="47">
        <v>12.078333456784801</v>
      </c>
      <c r="H54" s="47"/>
      <c r="I54" s="63"/>
    </row>
    <row r="55" spans="2:9" x14ac:dyDescent="0.15">
      <c r="B55" s="57" t="s">
        <v>78</v>
      </c>
      <c r="D55" s="3" t="s">
        <v>79</v>
      </c>
      <c r="E55" s="33" t="s">
        <v>67</v>
      </c>
      <c r="F55" s="20">
        <v>19.156716178482899</v>
      </c>
      <c r="G55" s="21">
        <v>5.5259864136656596</v>
      </c>
      <c r="H55" s="21">
        <f>AVERAGE(G55:G56)</f>
        <v>4.8685333260244947</v>
      </c>
      <c r="I55" s="58"/>
    </row>
    <row r="56" spans="2:9" ht="11.25" thickBot="1" x14ac:dyDescent="0.2">
      <c r="B56" s="64" t="s">
        <v>80</v>
      </c>
      <c r="C56" s="52"/>
      <c r="D56" s="52" t="s">
        <v>79</v>
      </c>
      <c r="E56" s="51" t="s">
        <v>67</v>
      </c>
      <c r="F56" s="15">
        <v>19.466373555575899</v>
      </c>
      <c r="G56" s="25">
        <v>4.2110802383833299</v>
      </c>
      <c r="H56" s="25"/>
      <c r="I56" s="6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3"/>
  <sheetViews>
    <sheetView topLeftCell="F3" workbookViewId="0">
      <selection activeCell="M45" sqref="M45"/>
    </sheetView>
  </sheetViews>
  <sheetFormatPr defaultRowHeight="10.5" x14ac:dyDescent="0.15"/>
  <cols>
    <col min="1" max="6" width="9.33203125" style="66"/>
    <col min="7" max="7" width="12.33203125" style="66" bestFit="1" customWidth="1"/>
    <col min="8" max="8" width="17" style="66" bestFit="1" customWidth="1"/>
    <col min="9" max="9" width="19.5" style="66" bestFit="1" customWidth="1"/>
    <col min="10" max="16384" width="9.33203125" style="66"/>
  </cols>
  <sheetData>
    <row r="2" spans="1:8" x14ac:dyDescent="0.15">
      <c r="B2" s="67" t="s">
        <v>110</v>
      </c>
      <c r="C2" s="67"/>
    </row>
    <row r="4" spans="1:8" ht="11.25" thickBot="1" x14ac:dyDescent="0.2">
      <c r="A4" s="66" t="s">
        <v>82</v>
      </c>
      <c r="G4" s="66" t="s">
        <v>83</v>
      </c>
      <c r="H4" s="66" t="s">
        <v>5</v>
      </c>
    </row>
    <row r="5" spans="1:8" x14ac:dyDescent="0.15">
      <c r="A5" s="68" t="s">
        <v>6</v>
      </c>
      <c r="B5" s="69" t="s">
        <v>7</v>
      </c>
      <c r="C5" s="69" t="s">
        <v>8</v>
      </c>
      <c r="D5" s="69"/>
      <c r="E5" s="120"/>
      <c r="F5" s="69"/>
      <c r="G5" s="69"/>
      <c r="H5" s="70"/>
    </row>
    <row r="6" spans="1:8" ht="11.25" thickBot="1" x14ac:dyDescent="0.2">
      <c r="A6" s="71" t="s">
        <v>9</v>
      </c>
      <c r="B6" s="66" t="s">
        <v>7</v>
      </c>
      <c r="C6" s="66" t="s">
        <v>8</v>
      </c>
      <c r="E6" s="120"/>
      <c r="H6" s="72"/>
    </row>
    <row r="7" spans="1:8" x14ac:dyDescent="0.15">
      <c r="A7" s="68" t="s">
        <v>10</v>
      </c>
      <c r="B7" s="69" t="s">
        <v>7</v>
      </c>
      <c r="C7" s="69" t="s">
        <v>11</v>
      </c>
      <c r="D7" s="69" t="s">
        <v>7</v>
      </c>
      <c r="E7" s="73">
        <v>29.0248728097156</v>
      </c>
      <c r="F7" s="74">
        <v>2.5</v>
      </c>
      <c r="G7" s="69">
        <f>AVERAGE(E7:E8)</f>
        <v>29.047964689999247</v>
      </c>
      <c r="H7" s="70">
        <f>STDEV(E7:E8)</f>
        <v>3.2656850277833001E-2</v>
      </c>
    </row>
    <row r="8" spans="1:8" ht="11.25" thickBot="1" x14ac:dyDescent="0.2">
      <c r="A8" s="75" t="s">
        <v>12</v>
      </c>
      <c r="B8" s="76" t="s">
        <v>7</v>
      </c>
      <c r="C8" s="76" t="s">
        <v>11</v>
      </c>
      <c r="D8" s="76" t="s">
        <v>7</v>
      </c>
      <c r="E8" s="76">
        <v>29.071056570282899</v>
      </c>
      <c r="F8" s="76">
        <v>2.5</v>
      </c>
      <c r="G8" s="76"/>
      <c r="H8" s="77"/>
    </row>
    <row r="9" spans="1:8" x14ac:dyDescent="0.15">
      <c r="A9" s="71" t="s">
        <v>13</v>
      </c>
      <c r="B9" s="66" t="s">
        <v>7</v>
      </c>
      <c r="C9" s="66" t="s">
        <v>14</v>
      </c>
      <c r="D9" s="66" t="s">
        <v>7</v>
      </c>
      <c r="E9" s="78">
        <v>27.621471593613499</v>
      </c>
      <c r="F9" s="79">
        <v>5</v>
      </c>
      <c r="G9" s="66">
        <f>AVERAGE(E9:E10)</f>
        <v>27.692875944917702</v>
      </c>
      <c r="H9" s="72">
        <f>STDEV(E9:E10)</f>
        <v>0.10098100202685419</v>
      </c>
    </row>
    <row r="10" spans="1:8" ht="11.25" thickBot="1" x14ac:dyDescent="0.2">
      <c r="A10" s="71" t="s">
        <v>15</v>
      </c>
      <c r="B10" s="66" t="s">
        <v>7</v>
      </c>
      <c r="C10" s="66" t="s">
        <v>14</v>
      </c>
      <c r="D10" s="66" t="s">
        <v>7</v>
      </c>
      <c r="E10" s="78">
        <v>27.764280296221902</v>
      </c>
      <c r="F10" s="79">
        <v>5</v>
      </c>
      <c r="H10" s="72"/>
    </row>
    <row r="11" spans="1:8" x14ac:dyDescent="0.15">
      <c r="A11" s="68" t="s">
        <v>16</v>
      </c>
      <c r="B11" s="69" t="s">
        <v>7</v>
      </c>
      <c r="C11" s="69" t="s">
        <v>17</v>
      </c>
      <c r="D11" s="69" t="s">
        <v>7</v>
      </c>
      <c r="E11" s="73">
        <v>26.854403800288999</v>
      </c>
      <c r="F11" s="74">
        <v>10</v>
      </c>
      <c r="G11" s="69">
        <f>AVERAGE(E11:E12)</f>
        <v>26.85839630374965</v>
      </c>
      <c r="H11" s="70">
        <f>STDEV(E11:E12)</f>
        <v>5.6462525418743935E-3</v>
      </c>
    </row>
    <row r="12" spans="1:8" ht="11.25" thickBot="1" x14ac:dyDescent="0.2">
      <c r="A12" s="75" t="s">
        <v>18</v>
      </c>
      <c r="B12" s="76" t="s">
        <v>7</v>
      </c>
      <c r="C12" s="76" t="s">
        <v>17</v>
      </c>
      <c r="D12" s="76" t="s">
        <v>7</v>
      </c>
      <c r="E12" s="80">
        <v>26.862388807210301</v>
      </c>
      <c r="F12" s="81">
        <v>10</v>
      </c>
      <c r="G12" s="76"/>
      <c r="H12" s="77"/>
    </row>
    <row r="13" spans="1:8" x14ac:dyDescent="0.15">
      <c r="A13" s="71" t="s">
        <v>19</v>
      </c>
      <c r="B13" s="66" t="s">
        <v>7</v>
      </c>
      <c r="C13" s="66" t="s">
        <v>20</v>
      </c>
      <c r="D13" s="66" t="s">
        <v>7</v>
      </c>
      <c r="E13" s="78">
        <v>25.354634187248799</v>
      </c>
      <c r="F13" s="79">
        <v>25</v>
      </c>
      <c r="G13" s="66">
        <f>AVERAGE(E13:E14)</f>
        <v>25.378866628436299</v>
      </c>
      <c r="H13" s="72">
        <f>STDEV(E13:E14)</f>
        <v>3.4269846976771372E-2</v>
      </c>
    </row>
    <row r="14" spans="1:8" ht="11.25" thickBot="1" x14ac:dyDescent="0.2">
      <c r="A14" s="71" t="s">
        <v>21</v>
      </c>
      <c r="B14" s="66" t="s">
        <v>7</v>
      </c>
      <c r="C14" s="66" t="s">
        <v>20</v>
      </c>
      <c r="D14" s="66" t="s">
        <v>7</v>
      </c>
      <c r="E14" s="78">
        <v>25.403099069623799</v>
      </c>
      <c r="F14" s="79">
        <v>25</v>
      </c>
      <c r="H14" s="72"/>
    </row>
    <row r="15" spans="1:8" x14ac:dyDescent="0.15">
      <c r="A15" s="68" t="s">
        <v>22</v>
      </c>
      <c r="B15" s="69" t="s">
        <v>7</v>
      </c>
      <c r="C15" s="69" t="s">
        <v>23</v>
      </c>
      <c r="D15" s="69" t="s">
        <v>7</v>
      </c>
      <c r="E15" s="73">
        <v>24.103704493488401</v>
      </c>
      <c r="F15" s="74">
        <v>50</v>
      </c>
      <c r="G15" s="69">
        <f>AVERAGE(E15:E16)</f>
        <v>24.0998073225973</v>
      </c>
      <c r="H15" s="70"/>
    </row>
    <row r="16" spans="1:8" ht="11.25" thickBot="1" x14ac:dyDescent="0.2">
      <c r="A16" s="75" t="s">
        <v>24</v>
      </c>
      <c r="B16" s="76" t="s">
        <v>7</v>
      </c>
      <c r="C16" s="76" t="s">
        <v>23</v>
      </c>
      <c r="D16" s="76" t="s">
        <v>7</v>
      </c>
      <c r="E16" s="80">
        <v>24.0959101517062</v>
      </c>
      <c r="F16" s="81">
        <v>50</v>
      </c>
      <c r="G16" s="76"/>
      <c r="H16" s="77"/>
    </row>
    <row r="19" spans="1:11" ht="11.25" thickBot="1" x14ac:dyDescent="0.2">
      <c r="G19" s="66" t="s">
        <v>84</v>
      </c>
      <c r="H19" s="66" t="s">
        <v>85</v>
      </c>
      <c r="I19" s="66" t="s">
        <v>111</v>
      </c>
      <c r="J19" s="66" t="s">
        <v>87</v>
      </c>
      <c r="K19" s="66" t="s">
        <v>88</v>
      </c>
    </row>
    <row r="20" spans="1:11" x14ac:dyDescent="0.15">
      <c r="A20" s="68" t="s">
        <v>27</v>
      </c>
      <c r="B20" s="69" t="s">
        <v>7</v>
      </c>
      <c r="C20" s="29" t="s">
        <v>28</v>
      </c>
      <c r="D20" s="30" t="s">
        <v>29</v>
      </c>
      <c r="E20" s="73">
        <v>25.853679339547799</v>
      </c>
      <c r="F20" s="74">
        <v>17.572444099913799</v>
      </c>
      <c r="G20" s="82">
        <f>AVERAGE(F20:F21)</f>
        <v>17.050198788097049</v>
      </c>
      <c r="H20" s="68">
        <v>21.962221770158102</v>
      </c>
      <c r="I20" s="83">
        <f>G20/H20</f>
        <v>0.77634216458302829</v>
      </c>
      <c r="J20" s="69"/>
      <c r="K20" s="70"/>
    </row>
    <row r="21" spans="1:11" x14ac:dyDescent="0.15">
      <c r="A21" s="71" t="s">
        <v>30</v>
      </c>
      <c r="B21" s="66" t="s">
        <v>7</v>
      </c>
      <c r="C21" s="33" t="s">
        <v>28</v>
      </c>
      <c r="D21" s="34" t="s">
        <v>29</v>
      </c>
      <c r="E21" s="78">
        <v>25.9520768180153</v>
      </c>
      <c r="F21" s="79">
        <v>16.527953476280299</v>
      </c>
      <c r="G21" s="84"/>
      <c r="H21" s="71"/>
      <c r="I21" s="84"/>
      <c r="K21" s="72"/>
    </row>
    <row r="22" spans="1:11" x14ac:dyDescent="0.15">
      <c r="A22" s="85" t="s">
        <v>31</v>
      </c>
      <c r="B22" s="86" t="s">
        <v>7</v>
      </c>
      <c r="C22" s="37" t="s">
        <v>32</v>
      </c>
      <c r="D22" s="38" t="s">
        <v>29</v>
      </c>
      <c r="E22" s="87">
        <v>28.338609802554799</v>
      </c>
      <c r="F22" s="88">
        <v>3.73891059812108</v>
      </c>
      <c r="G22" s="89">
        <f>AVERAGE(F22:F23)</f>
        <v>3.8904222558376595</v>
      </c>
      <c r="H22" s="85">
        <v>6.58027892971295</v>
      </c>
      <c r="I22" s="84">
        <f t="shared" ref="I22:I52" si="0">G22/H22</f>
        <v>0.5912245206309773</v>
      </c>
      <c r="K22" s="72"/>
    </row>
    <row r="23" spans="1:11" x14ac:dyDescent="0.15">
      <c r="A23" s="91" t="s">
        <v>33</v>
      </c>
      <c r="B23" s="92" t="s">
        <v>7</v>
      </c>
      <c r="C23" s="44" t="s">
        <v>32</v>
      </c>
      <c r="D23" s="45" t="s">
        <v>29</v>
      </c>
      <c r="E23" s="93">
        <v>28.213476757873899</v>
      </c>
      <c r="F23" s="94">
        <v>4.0419339135542396</v>
      </c>
      <c r="G23" s="95"/>
      <c r="H23" s="91"/>
      <c r="I23" s="84"/>
      <c r="K23" s="72"/>
    </row>
    <row r="24" spans="1:11" x14ac:dyDescent="0.15">
      <c r="A24" s="71" t="s">
        <v>34</v>
      </c>
      <c r="B24" s="66" t="s">
        <v>7</v>
      </c>
      <c r="C24" s="34" t="s">
        <v>35</v>
      </c>
      <c r="D24" s="34" t="s">
        <v>29</v>
      </c>
      <c r="E24" s="78">
        <v>27.3169883151653</v>
      </c>
      <c r="F24" s="79">
        <v>7.0641203447368701</v>
      </c>
      <c r="G24" s="96">
        <f>AVERAGE(F24:F25)</f>
        <v>6.6739290910921003</v>
      </c>
      <c r="H24" s="71">
        <v>10.165853543609519</v>
      </c>
      <c r="I24" s="84">
        <f t="shared" si="0"/>
        <v>0.6565045485322264</v>
      </c>
      <c r="J24" s="66">
        <f>AVERAGE(I20,I22,I24,I26,I30)</f>
        <v>0.5377529328426649</v>
      </c>
      <c r="K24" s="72">
        <f>STDEV(I20,I22,I24,I26,I30)</f>
        <v>0.21491916229154587</v>
      </c>
    </row>
    <row r="25" spans="1:11" x14ac:dyDescent="0.15">
      <c r="A25" s="71" t="s">
        <v>36</v>
      </c>
      <c r="B25" s="66" t="s">
        <v>7</v>
      </c>
      <c r="C25" s="34" t="s">
        <v>35</v>
      </c>
      <c r="D25" s="34" t="s">
        <v>29</v>
      </c>
      <c r="E25" s="78">
        <v>27.504960893958099</v>
      </c>
      <c r="F25" s="79">
        <v>6.2837378374473296</v>
      </c>
      <c r="G25" s="84"/>
      <c r="H25" s="71"/>
      <c r="I25" s="84"/>
      <c r="K25" s="72"/>
    </row>
    <row r="26" spans="1:11" x14ac:dyDescent="0.15">
      <c r="A26" s="85" t="s">
        <v>37</v>
      </c>
      <c r="B26" s="86"/>
      <c r="C26" s="37" t="s">
        <v>38</v>
      </c>
      <c r="D26" s="38" t="s">
        <v>29</v>
      </c>
      <c r="E26" s="87">
        <v>30.1767982999738</v>
      </c>
      <c r="F26" s="88">
        <v>1.1900882124743</v>
      </c>
      <c r="G26" s="89">
        <f>AVERAGE(F26:F27)</f>
        <v>1.0712081776860889</v>
      </c>
      <c r="H26" s="85">
        <v>4.9306182024079153</v>
      </c>
      <c r="I26" s="84">
        <f t="shared" si="0"/>
        <v>0.21725636293699521</v>
      </c>
      <c r="K26" s="72"/>
    </row>
    <row r="27" spans="1:11" x14ac:dyDescent="0.15">
      <c r="A27" s="91" t="s">
        <v>39</v>
      </c>
      <c r="B27" s="92"/>
      <c r="C27" s="44" t="s">
        <v>38</v>
      </c>
      <c r="D27" s="45" t="s">
        <v>29</v>
      </c>
      <c r="E27" s="93">
        <v>30.534672632736601</v>
      </c>
      <c r="F27" s="94">
        <v>0.95232814289787804</v>
      </c>
      <c r="G27" s="95"/>
      <c r="H27" s="91"/>
      <c r="I27" s="84"/>
      <c r="K27" s="72"/>
    </row>
    <row r="28" spans="1:11" x14ac:dyDescent="0.15">
      <c r="A28" s="71" t="s">
        <v>40</v>
      </c>
      <c r="C28" s="33" t="s">
        <v>41</v>
      </c>
      <c r="D28" s="33" t="s">
        <v>29</v>
      </c>
      <c r="E28" s="78">
        <v>26.911975268853698</v>
      </c>
      <c r="F28" s="79">
        <v>9.0907560468372299</v>
      </c>
      <c r="G28" s="96">
        <f>AVERAGE(F28:F29)</f>
        <v>7.9861094662247645</v>
      </c>
      <c r="H28" s="71">
        <v>3.8938101219472849</v>
      </c>
      <c r="I28" s="121">
        <f t="shared" si="0"/>
        <v>2.050975578190477</v>
      </c>
      <c r="K28" s="72"/>
    </row>
    <row r="29" spans="1:11" x14ac:dyDescent="0.15">
      <c r="A29" s="71" t="s">
        <v>42</v>
      </c>
      <c r="C29" s="33" t="s">
        <v>41</v>
      </c>
      <c r="D29" s="33" t="s">
        <v>29</v>
      </c>
      <c r="E29" s="78">
        <v>27.359054057864402</v>
      </c>
      <c r="F29" s="79">
        <v>6.8814628856122999</v>
      </c>
      <c r="G29" s="84"/>
      <c r="H29" s="71"/>
      <c r="I29" s="84"/>
      <c r="K29" s="72"/>
    </row>
    <row r="30" spans="1:11" x14ac:dyDescent="0.15">
      <c r="A30" s="85" t="s">
        <v>43</v>
      </c>
      <c r="B30" s="86"/>
      <c r="C30" s="37" t="s">
        <v>44</v>
      </c>
      <c r="D30" s="37" t="s">
        <v>29</v>
      </c>
      <c r="E30" s="87">
        <v>27.078463500050798</v>
      </c>
      <c r="F30" s="88">
        <v>8.1954110150235095</v>
      </c>
      <c r="G30" s="89">
        <f>AVERAGE(F30:F31)</f>
        <v>8.0850077476111952</v>
      </c>
      <c r="H30" s="85">
        <v>18.0695975687516</v>
      </c>
      <c r="I30" s="84">
        <f t="shared" si="0"/>
        <v>0.44743706753009749</v>
      </c>
      <c r="K30" s="72"/>
    </row>
    <row r="31" spans="1:11" ht="11.25" thickBot="1" x14ac:dyDescent="0.2">
      <c r="A31" s="75" t="s">
        <v>45</v>
      </c>
      <c r="B31" s="76"/>
      <c r="C31" s="51" t="s">
        <v>44</v>
      </c>
      <c r="D31" s="51" t="s">
        <v>29</v>
      </c>
      <c r="E31" s="80">
        <v>27.1223197482941</v>
      </c>
      <c r="F31" s="81">
        <v>7.97460448019888</v>
      </c>
      <c r="G31" s="98"/>
      <c r="H31" s="75"/>
      <c r="I31" s="84"/>
      <c r="K31" s="72"/>
    </row>
    <row r="32" spans="1:11" x14ac:dyDescent="0.15">
      <c r="A32" s="68" t="s">
        <v>46</v>
      </c>
      <c r="B32" s="69"/>
      <c r="C32" s="29" t="s">
        <v>47</v>
      </c>
      <c r="D32" s="29" t="s">
        <v>48</v>
      </c>
      <c r="E32" s="73">
        <v>28.220109969436599</v>
      </c>
      <c r="F32" s="74">
        <v>4.02527129157974</v>
      </c>
      <c r="G32" s="82">
        <f>AVERAGE(F32:F33)</f>
        <v>3.64920173681283</v>
      </c>
      <c r="H32" s="68">
        <v>3.92662316691694</v>
      </c>
      <c r="I32" s="83">
        <f t="shared" si="0"/>
        <v>0.92934859844930506</v>
      </c>
      <c r="J32" s="69"/>
      <c r="K32" s="70"/>
    </row>
    <row r="33" spans="1:20" x14ac:dyDescent="0.15">
      <c r="A33" s="71" t="s">
        <v>49</v>
      </c>
      <c r="C33" s="33" t="s">
        <v>47</v>
      </c>
      <c r="D33" s="33" t="s">
        <v>48</v>
      </c>
      <c r="E33" s="78">
        <v>28.552247443637899</v>
      </c>
      <c r="F33" s="79">
        <v>3.27313218204592</v>
      </c>
      <c r="G33" s="84"/>
      <c r="H33" s="71"/>
      <c r="I33" s="84"/>
      <c r="K33" s="72"/>
    </row>
    <row r="34" spans="1:20" x14ac:dyDescent="0.15">
      <c r="A34" s="85" t="s">
        <v>50</v>
      </c>
      <c r="B34" s="86"/>
      <c r="C34" s="37" t="s">
        <v>51</v>
      </c>
      <c r="D34" s="37" t="s">
        <v>48</v>
      </c>
      <c r="E34" s="87">
        <v>28.023844438522602</v>
      </c>
      <c r="F34" s="88">
        <v>4.5486041375964597</v>
      </c>
      <c r="G34" s="89">
        <f>AVERAGE(F34:F35)</f>
        <v>4.7785279549574042</v>
      </c>
      <c r="H34" s="85">
        <v>6.9269934498346544</v>
      </c>
      <c r="I34" s="84">
        <f t="shared" si="0"/>
        <v>0.68984155818300452</v>
      </c>
      <c r="K34" s="72"/>
    </row>
    <row r="35" spans="1:20" x14ac:dyDescent="0.15">
      <c r="A35" s="91" t="s">
        <v>52</v>
      </c>
      <c r="B35" s="92"/>
      <c r="C35" s="44" t="s">
        <v>51</v>
      </c>
      <c r="D35" s="44" t="s">
        <v>48</v>
      </c>
      <c r="E35" s="93">
        <v>27.869202133713099</v>
      </c>
      <c r="F35" s="94">
        <v>5.0084517723183497</v>
      </c>
      <c r="G35" s="95"/>
      <c r="H35" s="91"/>
      <c r="I35" s="84"/>
      <c r="K35" s="72"/>
    </row>
    <row r="36" spans="1:20" x14ac:dyDescent="0.15">
      <c r="A36" s="71" t="s">
        <v>53</v>
      </c>
      <c r="C36" s="33" t="s">
        <v>54</v>
      </c>
      <c r="D36" s="33" t="s">
        <v>48</v>
      </c>
      <c r="E36" s="78">
        <v>27.590200327797501</v>
      </c>
      <c r="F36" s="79">
        <v>5.9588679492121397</v>
      </c>
      <c r="G36" s="96">
        <f>AVERAGE(F36:F37)</f>
        <v>6.0176867115052399</v>
      </c>
      <c r="H36" s="71">
        <v>9.3902144640313594</v>
      </c>
      <c r="I36" s="84">
        <f t="shared" si="0"/>
        <v>0.64084656794108585</v>
      </c>
      <c r="J36" s="66">
        <f>AVERAGE(I36,I34,I42,I32,I40)</f>
        <v>0.76620821754689106</v>
      </c>
      <c r="K36" s="72">
        <f>STDEV(I34,I36,I32,I42,I40)</f>
        <v>0.11174102180673394</v>
      </c>
    </row>
    <row r="37" spans="1:20" x14ac:dyDescent="0.15">
      <c r="A37" s="71" t="s">
        <v>55</v>
      </c>
      <c r="C37" s="33" t="s">
        <v>54</v>
      </c>
      <c r="D37" s="33" t="s">
        <v>48</v>
      </c>
      <c r="E37" s="78">
        <v>27.558809473681201</v>
      </c>
      <c r="F37" s="79">
        <v>6.0765054737983402</v>
      </c>
      <c r="G37" s="84"/>
      <c r="H37" s="71"/>
      <c r="I37" s="84"/>
      <c r="K37" s="72"/>
      <c r="R37" s="66" t="s">
        <v>89</v>
      </c>
      <c r="S37" s="66" t="s">
        <v>64</v>
      </c>
      <c r="T37" s="66" t="s">
        <v>90</v>
      </c>
    </row>
    <row r="38" spans="1:20" x14ac:dyDescent="0.15">
      <c r="A38" s="85" t="s">
        <v>56</v>
      </c>
      <c r="B38" s="86"/>
      <c r="C38" s="37" t="s">
        <v>57</v>
      </c>
      <c r="D38" s="37" t="s">
        <v>48</v>
      </c>
      <c r="E38" s="87">
        <v>26.7796675164611</v>
      </c>
      <c r="F38" s="88">
        <v>9.8715338609057603</v>
      </c>
      <c r="G38" s="89">
        <f>AVERAGE(F38:F39)</f>
        <v>9.8944693910896611</v>
      </c>
      <c r="H38" s="85">
        <v>6.0279782250824399</v>
      </c>
      <c r="I38" s="121">
        <f t="shared" si="0"/>
        <v>1.6414242091848867</v>
      </c>
      <c r="K38" s="72"/>
      <c r="N38" s="99" t="s">
        <v>91</v>
      </c>
      <c r="R38" s="66">
        <v>0.77634216458302829</v>
      </c>
      <c r="S38" s="66">
        <v>0.92934859844930506</v>
      </c>
      <c r="T38" s="66">
        <v>0.72853588202741182</v>
      </c>
    </row>
    <row r="39" spans="1:20" x14ac:dyDescent="0.15">
      <c r="A39" s="91" t="s">
        <v>92</v>
      </c>
      <c r="B39" s="92"/>
      <c r="C39" s="44" t="s">
        <v>57</v>
      </c>
      <c r="D39" s="44" t="s">
        <v>48</v>
      </c>
      <c r="E39" s="93">
        <v>26.772223281940899</v>
      </c>
      <c r="F39" s="94">
        <v>9.91740492127356</v>
      </c>
      <c r="G39" s="95"/>
      <c r="H39" s="91"/>
      <c r="I39" s="84"/>
      <c r="K39" s="72"/>
      <c r="N39" s="113" t="s">
        <v>93</v>
      </c>
      <c r="O39" s="113">
        <f>_xlfn.T.TEST(R38:R48,T38:T44,2,2)</f>
        <v>2.3016418267217623E-2</v>
      </c>
    </row>
    <row r="40" spans="1:20" x14ac:dyDescent="0.15">
      <c r="A40" s="71" t="s">
        <v>58</v>
      </c>
      <c r="C40" s="33" t="s">
        <v>59</v>
      </c>
      <c r="D40" s="33" t="s">
        <v>48</v>
      </c>
      <c r="E40" s="78">
        <v>27.082301995853001</v>
      </c>
      <c r="F40" s="79">
        <v>8.1758433130870998</v>
      </c>
      <c r="G40" s="96">
        <f>AVERAGE(F40:F41)</f>
        <v>7.5906157003958654</v>
      </c>
      <c r="H40" s="71">
        <v>9.3910901434192393</v>
      </c>
      <c r="I40" s="84">
        <f t="shared" si="0"/>
        <v>0.80827844099813617</v>
      </c>
      <c r="K40" s="72"/>
      <c r="N40" s="66" t="s">
        <v>94</v>
      </c>
      <c r="O40" s="66">
        <f>_xlfn.T.TEST(S38:S48,T38:T44,2,2)</f>
        <v>0.14982183520404188</v>
      </c>
      <c r="R40" s="66">
        <v>0.5912245206309773</v>
      </c>
      <c r="S40" s="66">
        <v>0.68984155818300452</v>
      </c>
      <c r="T40" s="66">
        <v>1.053330299012414</v>
      </c>
    </row>
    <row r="41" spans="1:20" x14ac:dyDescent="0.15">
      <c r="A41" s="71" t="s">
        <v>60</v>
      </c>
      <c r="C41" s="33" t="s">
        <v>59</v>
      </c>
      <c r="D41" s="33" t="s">
        <v>48</v>
      </c>
      <c r="E41" s="78">
        <v>27.330394440751402</v>
      </c>
      <c r="F41" s="79">
        <v>7.0053880877046302</v>
      </c>
      <c r="G41" s="84"/>
      <c r="H41" s="71"/>
      <c r="I41" s="84"/>
      <c r="K41" s="72"/>
      <c r="N41" s="129" t="s">
        <v>95</v>
      </c>
      <c r="O41" s="129">
        <f>_xlfn.T.TEST(R38:R48,S38:S48,2,2)</f>
        <v>6.7990165724501547E-2</v>
      </c>
    </row>
    <row r="42" spans="1:20" x14ac:dyDescent="0.15">
      <c r="A42" s="85" t="s">
        <v>61</v>
      </c>
      <c r="B42" s="86"/>
      <c r="C42" s="37" t="s">
        <v>62</v>
      </c>
      <c r="D42" s="37" t="s">
        <v>48</v>
      </c>
      <c r="E42" s="87">
        <v>26.2650577400847</v>
      </c>
      <c r="F42" s="88">
        <v>13.6009313882486</v>
      </c>
      <c r="G42" s="89">
        <f>AVERAGE(F42:F43)</f>
        <v>13.0167051849561</v>
      </c>
      <c r="H42" s="85">
        <v>17.066032249229949</v>
      </c>
      <c r="I42" s="84">
        <f t="shared" si="0"/>
        <v>0.76272592216292323</v>
      </c>
      <c r="K42" s="72"/>
      <c r="R42" s="66">
        <v>0.6565045485322264</v>
      </c>
      <c r="S42" s="66">
        <v>0.64084656794108585</v>
      </c>
      <c r="T42" s="66">
        <v>0.84199943366897423</v>
      </c>
    </row>
    <row r="43" spans="1:20" ht="11.25" thickBot="1" x14ac:dyDescent="0.2">
      <c r="A43" s="71" t="s">
        <v>63</v>
      </c>
      <c r="C43" s="33" t="s">
        <v>62</v>
      </c>
      <c r="D43" s="33" t="s">
        <v>64</v>
      </c>
      <c r="E43" s="78">
        <v>26.409294127352499</v>
      </c>
      <c r="F43" s="79">
        <v>12.4324789816636</v>
      </c>
      <c r="G43" s="84"/>
      <c r="H43" s="71"/>
      <c r="I43" s="98"/>
      <c r="K43" s="72"/>
    </row>
    <row r="44" spans="1:20" x14ac:dyDescent="0.15">
      <c r="A44" s="68" t="s">
        <v>65</v>
      </c>
      <c r="B44" s="69"/>
      <c r="C44" s="29" t="s">
        <v>66</v>
      </c>
      <c r="D44" s="29" t="s">
        <v>67</v>
      </c>
      <c r="E44" s="73">
        <v>27.484034995164599</v>
      </c>
      <c r="F44" s="74">
        <v>6.3661634372432996</v>
      </c>
      <c r="G44" s="82">
        <f>AVERAGE(F44:F45)</f>
        <v>6.1075669528480443</v>
      </c>
      <c r="H44" s="68">
        <v>8.3833440514303206</v>
      </c>
      <c r="I44" s="84">
        <f t="shared" si="0"/>
        <v>0.72853588202741182</v>
      </c>
      <c r="J44" s="69"/>
      <c r="K44" s="70"/>
      <c r="R44" s="66">
        <v>0.21725636293699521</v>
      </c>
      <c r="T44" s="66">
        <v>0.99970108041368688</v>
      </c>
    </row>
    <row r="45" spans="1:20" x14ac:dyDescent="0.15">
      <c r="A45" s="71" t="s">
        <v>68</v>
      </c>
      <c r="C45" s="33" t="s">
        <v>66</v>
      </c>
      <c r="D45" s="33" t="s">
        <v>67</v>
      </c>
      <c r="E45" s="78">
        <v>27.620090806478199</v>
      </c>
      <c r="F45" s="79">
        <v>5.8489704684527899</v>
      </c>
      <c r="G45" s="84"/>
      <c r="H45" s="71"/>
      <c r="I45" s="84"/>
      <c r="K45" s="72"/>
    </row>
    <row r="46" spans="1:20" x14ac:dyDescent="0.15">
      <c r="A46" s="85" t="s">
        <v>69</v>
      </c>
      <c r="B46" s="86"/>
      <c r="C46" s="37" t="s">
        <v>70</v>
      </c>
      <c r="D46" s="37" t="s">
        <v>67</v>
      </c>
      <c r="E46" s="87">
        <v>27.698652352614499</v>
      </c>
      <c r="F46" s="88">
        <v>5.5696931363974302</v>
      </c>
      <c r="G46" s="89">
        <f>AVERAGE(F46:F47)</f>
        <v>5.3381675584791104</v>
      </c>
      <c r="H46" s="85">
        <v>5.0678951924995346</v>
      </c>
      <c r="I46" s="84">
        <f t="shared" si="0"/>
        <v>1.053330299012414</v>
      </c>
      <c r="J46" s="66">
        <f>AVERAGE(I48,I44,I46,I50,I52)</f>
        <v>0.98141121007926346</v>
      </c>
      <c r="K46" s="72">
        <f>STDEV(I48,I44,I46,I50,I52)</f>
        <v>0.21221431116516296</v>
      </c>
      <c r="S46" s="66">
        <v>0.80827844099813617</v>
      </c>
      <c r="T46" s="66">
        <v>1.2834893552738305</v>
      </c>
    </row>
    <row r="47" spans="1:20" x14ac:dyDescent="0.15">
      <c r="A47" s="91" t="s">
        <v>71</v>
      </c>
      <c r="B47" s="92"/>
      <c r="C47" s="44" t="s">
        <v>70</v>
      </c>
      <c r="D47" s="44" t="s">
        <v>67</v>
      </c>
      <c r="E47" s="93">
        <v>27.838026527669498</v>
      </c>
      <c r="F47" s="94">
        <v>5.1066419805607897</v>
      </c>
      <c r="G47" s="95"/>
      <c r="H47" s="91"/>
      <c r="I47" s="84"/>
      <c r="K47" s="72"/>
    </row>
    <row r="48" spans="1:20" x14ac:dyDescent="0.15">
      <c r="A48" s="71" t="s">
        <v>72</v>
      </c>
      <c r="C48" s="3" t="s">
        <v>73</v>
      </c>
      <c r="D48" s="33" t="s">
        <v>67</v>
      </c>
      <c r="E48" s="78">
        <v>27.206594921165902</v>
      </c>
      <c r="F48" s="79">
        <v>7.5668592383962503</v>
      </c>
      <c r="G48" s="96">
        <f>AVERAGE(F48:F49)</f>
        <v>7.1471946762412601</v>
      </c>
      <c r="H48" s="71">
        <v>8.4883604316664254</v>
      </c>
      <c r="I48" s="84">
        <f t="shared" si="0"/>
        <v>0.84199943366897423</v>
      </c>
      <c r="K48" s="72"/>
      <c r="R48" s="66">
        <v>0.44743706753009749</v>
      </c>
      <c r="S48" s="66">
        <v>0.76272592216292323</v>
      </c>
    </row>
    <row r="49" spans="1:11" x14ac:dyDescent="0.15">
      <c r="A49" s="71" t="s">
        <v>74</v>
      </c>
      <c r="C49" s="3" t="s">
        <v>73</v>
      </c>
      <c r="D49" s="33" t="s">
        <v>67</v>
      </c>
      <c r="E49" s="78">
        <v>27.395380813684</v>
      </c>
      <c r="F49" s="79">
        <v>6.72753011408627</v>
      </c>
      <c r="G49" s="84"/>
      <c r="H49" s="71"/>
      <c r="I49" s="84"/>
      <c r="K49" s="72"/>
    </row>
    <row r="50" spans="1:11" x14ac:dyDescent="0.15">
      <c r="A50" s="85" t="s">
        <v>75</v>
      </c>
      <c r="B50" s="86"/>
      <c r="C50" s="60" t="s">
        <v>76</v>
      </c>
      <c r="D50" s="37" t="s">
        <v>67</v>
      </c>
      <c r="E50" s="87">
        <v>25.1056067219128</v>
      </c>
      <c r="F50" s="88">
        <v>28.000110352526299</v>
      </c>
      <c r="G50" s="89">
        <f>AVERAGE(F50:F51)</f>
        <v>26.257126809955</v>
      </c>
      <c r="H50" s="85">
        <v>26.264977926291252</v>
      </c>
      <c r="I50" s="84">
        <f t="shared" si="0"/>
        <v>0.99970108041368688</v>
      </c>
      <c r="K50" s="72"/>
    </row>
    <row r="51" spans="1:11" x14ac:dyDescent="0.15">
      <c r="A51" s="91" t="s">
        <v>77</v>
      </c>
      <c r="B51" s="92"/>
      <c r="C51" s="50" t="s">
        <v>76</v>
      </c>
      <c r="D51" s="44" t="s">
        <v>67</v>
      </c>
      <c r="E51" s="93">
        <v>25.3191019656512</v>
      </c>
      <c r="F51" s="94">
        <v>24.514143267383702</v>
      </c>
      <c r="G51" s="95"/>
      <c r="H51" s="91"/>
      <c r="I51" s="84"/>
      <c r="K51" s="72"/>
    </row>
    <row r="52" spans="1:11" x14ac:dyDescent="0.15">
      <c r="A52" s="71" t="s">
        <v>78</v>
      </c>
      <c r="C52" s="3" t="s">
        <v>79</v>
      </c>
      <c r="D52" s="33" t="s">
        <v>67</v>
      </c>
      <c r="E52" s="78">
        <v>28.560371533943002</v>
      </c>
      <c r="F52" s="79">
        <v>3.2566138150985999</v>
      </c>
      <c r="G52" s="96">
        <f>AVERAGE(F52:F53)</f>
        <v>3.0373444212525449</v>
      </c>
      <c r="H52" s="71">
        <v>2.36647418131842</v>
      </c>
      <c r="I52" s="84">
        <f t="shared" si="0"/>
        <v>1.2834893552738305</v>
      </c>
      <c r="K52" s="72"/>
    </row>
    <row r="53" spans="1:11" ht="11.25" thickBot="1" x14ac:dyDescent="0.2">
      <c r="A53" s="75" t="s">
        <v>80</v>
      </c>
      <c r="B53" s="76"/>
      <c r="C53" s="52" t="s">
        <v>79</v>
      </c>
      <c r="D53" s="51" t="s">
        <v>67</v>
      </c>
      <c r="E53" s="80">
        <v>28.792614799061901</v>
      </c>
      <c r="F53" s="81">
        <v>2.8180750274064899</v>
      </c>
      <c r="G53" s="98"/>
      <c r="H53" s="75"/>
      <c r="I53" s="98"/>
      <c r="J53" s="76"/>
      <c r="K53" s="7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3"/>
  <sheetViews>
    <sheetView topLeftCell="A10" workbookViewId="0">
      <selection activeCell="O48" sqref="O48"/>
    </sheetView>
  </sheetViews>
  <sheetFormatPr defaultRowHeight="10.5" x14ac:dyDescent="0.15"/>
  <cols>
    <col min="1" max="6" width="9.33203125" style="66"/>
    <col min="7" max="7" width="12.33203125" style="66" bestFit="1" customWidth="1"/>
    <col min="8" max="8" width="17" style="66" bestFit="1" customWidth="1"/>
    <col min="9" max="9" width="19.5" style="66" bestFit="1" customWidth="1"/>
    <col min="10" max="16384" width="9.33203125" style="66"/>
  </cols>
  <sheetData>
    <row r="2" spans="1:8" x14ac:dyDescent="0.15">
      <c r="B2" s="67" t="s">
        <v>110</v>
      </c>
      <c r="C2" s="67"/>
    </row>
    <row r="4" spans="1:8" ht="11.25" thickBot="1" x14ac:dyDescent="0.2">
      <c r="A4" s="66" t="s">
        <v>82</v>
      </c>
      <c r="G4" s="66" t="s">
        <v>83</v>
      </c>
      <c r="H4" s="66" t="s">
        <v>5</v>
      </c>
    </row>
    <row r="5" spans="1:8" x14ac:dyDescent="0.15">
      <c r="A5" s="68" t="s">
        <v>6</v>
      </c>
      <c r="B5" s="69" t="s">
        <v>7</v>
      </c>
      <c r="C5" s="69" t="s">
        <v>8</v>
      </c>
      <c r="D5" s="69"/>
      <c r="E5" s="120"/>
      <c r="F5" s="69"/>
      <c r="G5" s="69"/>
      <c r="H5" s="70"/>
    </row>
    <row r="6" spans="1:8" ht="11.25" thickBot="1" x14ac:dyDescent="0.2">
      <c r="A6" s="71" t="s">
        <v>9</v>
      </c>
      <c r="B6" s="66" t="s">
        <v>7</v>
      </c>
      <c r="C6" s="66" t="s">
        <v>8</v>
      </c>
      <c r="E6" s="120"/>
      <c r="H6" s="72"/>
    </row>
    <row r="7" spans="1:8" x14ac:dyDescent="0.15">
      <c r="A7" s="68" t="s">
        <v>10</v>
      </c>
      <c r="B7" s="69" t="s">
        <v>7</v>
      </c>
      <c r="C7" s="69" t="s">
        <v>11</v>
      </c>
      <c r="D7" s="69" t="s">
        <v>7</v>
      </c>
      <c r="E7" s="73">
        <v>35.824982834339004</v>
      </c>
      <c r="F7" s="74">
        <v>2.5</v>
      </c>
      <c r="G7" s="69">
        <f>AVERAGE(E7:E8)</f>
        <v>35.865840290319255</v>
      </c>
      <c r="H7" s="70">
        <f>STDEV(E7:E8)</f>
        <v>5.7781168371328649E-2</v>
      </c>
    </row>
    <row r="8" spans="1:8" ht="11.25" thickBot="1" x14ac:dyDescent="0.2">
      <c r="A8" s="75" t="s">
        <v>12</v>
      </c>
      <c r="B8" s="76" t="s">
        <v>7</v>
      </c>
      <c r="C8" s="76" t="s">
        <v>11</v>
      </c>
      <c r="D8" s="76" t="s">
        <v>7</v>
      </c>
      <c r="E8" s="76">
        <v>35.9066977462995</v>
      </c>
      <c r="F8" s="76">
        <v>2.5</v>
      </c>
      <c r="G8" s="76"/>
      <c r="H8" s="77"/>
    </row>
    <row r="9" spans="1:8" x14ac:dyDescent="0.15">
      <c r="A9" s="71" t="s">
        <v>13</v>
      </c>
      <c r="B9" s="66" t="s">
        <v>7</v>
      </c>
      <c r="C9" s="66" t="s">
        <v>14</v>
      </c>
      <c r="D9" s="66" t="s">
        <v>7</v>
      </c>
      <c r="E9" s="78">
        <v>34.398304993241297</v>
      </c>
      <c r="F9" s="79">
        <v>5</v>
      </c>
      <c r="G9" s="66">
        <f>AVERAGE(E9:E10)</f>
        <v>34.428525446621251</v>
      </c>
      <c r="H9" s="72">
        <f>STDEV(E9:E10)</f>
        <v>4.2738175030989672E-2</v>
      </c>
    </row>
    <row r="10" spans="1:8" ht="11.25" thickBot="1" x14ac:dyDescent="0.2">
      <c r="A10" s="71" t="s">
        <v>15</v>
      </c>
      <c r="B10" s="66" t="s">
        <v>7</v>
      </c>
      <c r="C10" s="66" t="s">
        <v>14</v>
      </c>
      <c r="D10" s="66" t="s">
        <v>7</v>
      </c>
      <c r="E10" s="78">
        <v>34.458745900001198</v>
      </c>
      <c r="F10" s="79">
        <v>5</v>
      </c>
      <c r="H10" s="72"/>
    </row>
    <row r="11" spans="1:8" x14ac:dyDescent="0.15">
      <c r="A11" s="68" t="s">
        <v>16</v>
      </c>
      <c r="B11" s="69" t="s">
        <v>7</v>
      </c>
      <c r="C11" s="69" t="s">
        <v>17</v>
      </c>
      <c r="D11" s="69" t="s">
        <v>7</v>
      </c>
      <c r="E11" s="73">
        <v>33.568630431231398</v>
      </c>
      <c r="F11" s="74">
        <v>10</v>
      </c>
      <c r="G11" s="69">
        <f>AVERAGE(E11:E12)</f>
        <v>33.579961694458703</v>
      </c>
      <c r="H11" s="70">
        <f>STDEV(E11:E12)</f>
        <v>1.6024826134869295E-2</v>
      </c>
    </row>
    <row r="12" spans="1:8" ht="11.25" thickBot="1" x14ac:dyDescent="0.2">
      <c r="A12" s="75" t="s">
        <v>18</v>
      </c>
      <c r="B12" s="76" t="s">
        <v>7</v>
      </c>
      <c r="C12" s="76" t="s">
        <v>17</v>
      </c>
      <c r="D12" s="76" t="s">
        <v>7</v>
      </c>
      <c r="E12" s="80">
        <v>33.591292957686001</v>
      </c>
      <c r="F12" s="81">
        <v>10</v>
      </c>
      <c r="G12" s="76"/>
      <c r="H12" s="77"/>
    </row>
    <row r="13" spans="1:8" x14ac:dyDescent="0.15">
      <c r="A13" s="71" t="s">
        <v>19</v>
      </c>
      <c r="B13" s="66" t="s">
        <v>7</v>
      </c>
      <c r="C13" s="66" t="s">
        <v>20</v>
      </c>
      <c r="D13" s="66" t="s">
        <v>7</v>
      </c>
      <c r="E13" s="78">
        <v>32.1961099099275</v>
      </c>
      <c r="F13" s="79">
        <v>25</v>
      </c>
      <c r="G13" s="66">
        <f>AVERAGE(E13:E14)</f>
        <v>32.1961099099275</v>
      </c>
      <c r="H13" s="72">
        <f>STDEV(E13:E14)</f>
        <v>0</v>
      </c>
    </row>
    <row r="14" spans="1:8" ht="11.25" thickBot="1" x14ac:dyDescent="0.2">
      <c r="A14" s="71" t="s">
        <v>21</v>
      </c>
      <c r="B14" s="66" t="s">
        <v>7</v>
      </c>
      <c r="C14" s="66" t="s">
        <v>20</v>
      </c>
      <c r="D14" s="66" t="s">
        <v>7</v>
      </c>
      <c r="E14" s="78">
        <v>32.1961099099275</v>
      </c>
      <c r="F14" s="79">
        <v>25</v>
      </c>
      <c r="H14" s="72"/>
    </row>
    <row r="15" spans="1:8" x14ac:dyDescent="0.15">
      <c r="A15" s="68" t="s">
        <v>22</v>
      </c>
      <c r="B15" s="69" t="s">
        <v>7</v>
      </c>
      <c r="C15" s="69" t="s">
        <v>23</v>
      </c>
      <c r="D15" s="69" t="s">
        <v>7</v>
      </c>
      <c r="E15" s="73">
        <v>31.442027049339099</v>
      </c>
      <c r="F15" s="74">
        <v>50</v>
      </c>
      <c r="G15" s="69">
        <f>AVERAGE(E15:E16)</f>
        <v>31.388232517067202</v>
      </c>
      <c r="H15" s="70"/>
    </row>
    <row r="16" spans="1:8" ht="11.25" thickBot="1" x14ac:dyDescent="0.2">
      <c r="A16" s="75" t="s">
        <v>24</v>
      </c>
      <c r="B16" s="76" t="s">
        <v>7</v>
      </c>
      <c r="C16" s="76" t="s">
        <v>23</v>
      </c>
      <c r="D16" s="76" t="s">
        <v>7</v>
      </c>
      <c r="E16" s="80">
        <v>31.334437984795301</v>
      </c>
      <c r="F16" s="81">
        <v>50</v>
      </c>
      <c r="G16" s="76"/>
      <c r="H16" s="77"/>
    </row>
    <row r="19" spans="1:11" ht="11.25" thickBot="1" x14ac:dyDescent="0.2">
      <c r="G19" s="66" t="s">
        <v>84</v>
      </c>
      <c r="H19" s="66" t="s">
        <v>85</v>
      </c>
      <c r="I19" s="66" t="s">
        <v>111</v>
      </c>
      <c r="J19" s="66" t="s">
        <v>87</v>
      </c>
      <c r="K19" s="66" t="s">
        <v>88</v>
      </c>
    </row>
    <row r="20" spans="1:11" x14ac:dyDescent="0.15">
      <c r="A20" s="68" t="s">
        <v>27</v>
      </c>
      <c r="B20" s="69" t="s">
        <v>7</v>
      </c>
      <c r="C20" s="29" t="s">
        <v>28</v>
      </c>
      <c r="D20" s="30" t="s">
        <v>29</v>
      </c>
      <c r="E20" s="73">
        <v>32.077882601287399</v>
      </c>
      <c r="F20" s="74">
        <v>28.9277487617844</v>
      </c>
      <c r="G20" s="82">
        <f>AVERAGE(F20:F21)</f>
        <v>28.339887099882802</v>
      </c>
      <c r="H20" s="68">
        <v>21.962221770158102</v>
      </c>
      <c r="I20" s="83">
        <f>G20/H20</f>
        <v>1.2903925384448383</v>
      </c>
      <c r="J20" s="69"/>
      <c r="K20" s="70"/>
    </row>
    <row r="21" spans="1:11" x14ac:dyDescent="0.15">
      <c r="A21" s="71" t="s">
        <v>30</v>
      </c>
      <c r="B21" s="66" t="s">
        <v>7</v>
      </c>
      <c r="C21" s="33" t="s">
        <v>28</v>
      </c>
      <c r="D21" s="34" t="s">
        <v>29</v>
      </c>
      <c r="E21" s="78">
        <v>32.138583440967103</v>
      </c>
      <c r="F21" s="79">
        <v>27.752025437981199</v>
      </c>
      <c r="G21" s="84"/>
      <c r="H21" s="71"/>
      <c r="I21" s="84"/>
      <c r="K21" s="72"/>
    </row>
    <row r="22" spans="1:11" x14ac:dyDescent="0.15">
      <c r="A22" s="85" t="s">
        <v>31</v>
      </c>
      <c r="B22" s="86" t="s">
        <v>7</v>
      </c>
      <c r="C22" s="37" t="s">
        <v>32</v>
      </c>
      <c r="D22" s="38" t="s">
        <v>29</v>
      </c>
      <c r="E22" s="87">
        <v>35.211373284794199</v>
      </c>
      <c r="F22" s="88">
        <v>3.3969649539692202</v>
      </c>
      <c r="G22" s="89">
        <f>AVERAGE(F22:F23)</f>
        <v>3.0599691110698748</v>
      </c>
      <c r="H22" s="85">
        <v>6.58027892971295</v>
      </c>
      <c r="I22" s="84">
        <f t="shared" ref="I22:I52" si="0">G22/H22</f>
        <v>0.46502118584255198</v>
      </c>
      <c r="K22" s="72"/>
    </row>
    <row r="23" spans="1:11" x14ac:dyDescent="0.15">
      <c r="A23" s="91" t="s">
        <v>33</v>
      </c>
      <c r="B23" s="92" t="s">
        <v>7</v>
      </c>
      <c r="C23" s="44" t="s">
        <v>32</v>
      </c>
      <c r="D23" s="45" t="s">
        <v>29</v>
      </c>
      <c r="E23" s="93">
        <v>35.534913288097002</v>
      </c>
      <c r="F23" s="94">
        <v>2.7229732681705299</v>
      </c>
      <c r="G23" s="95"/>
      <c r="H23" s="91"/>
      <c r="I23" s="84"/>
      <c r="K23" s="72"/>
    </row>
    <row r="24" spans="1:11" x14ac:dyDescent="0.15">
      <c r="A24" s="71" t="s">
        <v>34</v>
      </c>
      <c r="B24" s="66" t="s">
        <v>7</v>
      </c>
      <c r="C24" s="34" t="s">
        <v>35</v>
      </c>
      <c r="D24" s="34" t="s">
        <v>29</v>
      </c>
      <c r="E24" s="78">
        <v>32.591255547821603</v>
      </c>
      <c r="F24" s="79">
        <v>20.3663029813093</v>
      </c>
      <c r="G24" s="96">
        <f>AVERAGE(F24:F25)</f>
        <v>20.7517087688041</v>
      </c>
      <c r="H24" s="71">
        <v>10.165853543609519</v>
      </c>
      <c r="I24" s="84">
        <f t="shared" si="0"/>
        <v>2.0413149451527448</v>
      </c>
      <c r="J24" s="66">
        <f>AVERAGE(I20,I22,I28,I30,I26,I24)</f>
        <v>1.0416332703818967</v>
      </c>
      <c r="K24" s="72">
        <f>STDEV(I20,I22,I28,I30,I26,I24)</f>
        <v>0.72069237221183124</v>
      </c>
    </row>
    <row r="25" spans="1:11" x14ac:dyDescent="0.15">
      <c r="A25" s="71" t="s">
        <v>36</v>
      </c>
      <c r="B25" s="66" t="s">
        <v>7</v>
      </c>
      <c r="C25" s="34" t="s">
        <v>35</v>
      </c>
      <c r="D25" s="34" t="s">
        <v>29</v>
      </c>
      <c r="E25" s="78">
        <v>32.536909285079602</v>
      </c>
      <c r="F25" s="79">
        <v>21.137114556298901</v>
      </c>
      <c r="G25" s="84"/>
      <c r="H25" s="71"/>
      <c r="I25" s="84"/>
      <c r="K25" s="72"/>
    </row>
    <row r="26" spans="1:11" x14ac:dyDescent="0.15">
      <c r="A26" s="85" t="s">
        <v>37</v>
      </c>
      <c r="B26" s="86"/>
      <c r="C26" s="37" t="s">
        <v>38</v>
      </c>
      <c r="D26" s="38" t="s">
        <v>29</v>
      </c>
      <c r="E26" s="87">
        <v>36.742064138619298</v>
      </c>
      <c r="F26" s="88">
        <v>1.1931157945415301</v>
      </c>
      <c r="G26" s="89">
        <f>AVERAGE(F26:F27)</f>
        <v>1.3168782892209951</v>
      </c>
      <c r="H26" s="85">
        <v>4.9306182024079153</v>
      </c>
      <c r="I26" s="84">
        <f t="shared" si="0"/>
        <v>0.26708178065336408</v>
      </c>
      <c r="K26" s="72"/>
    </row>
    <row r="27" spans="1:11" x14ac:dyDescent="0.15">
      <c r="A27" s="91" t="s">
        <v>39</v>
      </c>
      <c r="B27" s="92"/>
      <c r="C27" s="44" t="s">
        <v>38</v>
      </c>
      <c r="D27" s="45" t="s">
        <v>29</v>
      </c>
      <c r="E27" s="93">
        <v>36.466271698420002</v>
      </c>
      <c r="F27" s="94">
        <v>1.44064078390046</v>
      </c>
      <c r="G27" s="95"/>
      <c r="H27" s="91"/>
      <c r="I27" s="84"/>
      <c r="K27" s="72"/>
    </row>
    <row r="28" spans="1:11" x14ac:dyDescent="0.15">
      <c r="A28" s="71" t="s">
        <v>40</v>
      </c>
      <c r="C28" s="33" t="s">
        <v>41</v>
      </c>
      <c r="D28" s="33" t="s">
        <v>29</v>
      </c>
      <c r="E28" s="78">
        <v>33.974257198622702</v>
      </c>
      <c r="F28" s="79">
        <v>7.9131150041855403</v>
      </c>
      <c r="G28" s="96">
        <f>AVERAGE(F28:F29)</f>
        <v>6.3851820895975751</v>
      </c>
      <c r="H28" s="71">
        <v>3.8938101219472849</v>
      </c>
      <c r="I28" s="84">
        <f t="shared" si="0"/>
        <v>1.6398288282234885</v>
      </c>
      <c r="K28" s="72"/>
    </row>
    <row r="29" spans="1:11" x14ac:dyDescent="0.15">
      <c r="A29" s="71" t="s">
        <v>42</v>
      </c>
      <c r="C29" s="33" t="s">
        <v>41</v>
      </c>
      <c r="D29" s="33" t="s">
        <v>29</v>
      </c>
      <c r="E29" s="78">
        <v>34.6882420958298</v>
      </c>
      <c r="F29" s="79">
        <v>4.8572491750096098</v>
      </c>
      <c r="G29" s="84"/>
      <c r="H29" s="71"/>
      <c r="I29" s="84"/>
      <c r="K29" s="72"/>
    </row>
    <row r="30" spans="1:11" x14ac:dyDescent="0.15">
      <c r="A30" s="85" t="s">
        <v>43</v>
      </c>
      <c r="B30" s="86"/>
      <c r="C30" s="37" t="s">
        <v>44</v>
      </c>
      <c r="D30" s="37" t="s">
        <v>29</v>
      </c>
      <c r="E30" s="87">
        <v>33.524508821038303</v>
      </c>
      <c r="F30" s="88">
        <v>10.761232371489699</v>
      </c>
      <c r="G30" s="89">
        <f>AVERAGE(F30:F31)</f>
        <v>9.8688976236282198</v>
      </c>
      <c r="H30" s="85">
        <v>18.0695975687516</v>
      </c>
      <c r="I30" s="84">
        <f t="shared" si="0"/>
        <v>0.5461603439743925</v>
      </c>
      <c r="K30" s="72"/>
    </row>
    <row r="31" spans="1:11" ht="11.25" thickBot="1" x14ac:dyDescent="0.2">
      <c r="A31" s="75" t="s">
        <v>45</v>
      </c>
      <c r="B31" s="76"/>
      <c r="C31" s="51" t="s">
        <v>44</v>
      </c>
      <c r="D31" s="51" t="s">
        <v>29</v>
      </c>
      <c r="E31" s="80">
        <v>33.789787463234703</v>
      </c>
      <c r="F31" s="81">
        <v>8.9765628757667404</v>
      </c>
      <c r="G31" s="98"/>
      <c r="H31" s="75"/>
      <c r="I31" s="84"/>
      <c r="K31" s="72"/>
    </row>
    <row r="32" spans="1:11" x14ac:dyDescent="0.15">
      <c r="A32" s="68" t="s">
        <v>46</v>
      </c>
      <c r="B32" s="69"/>
      <c r="C32" s="29" t="s">
        <v>47</v>
      </c>
      <c r="D32" s="29" t="s">
        <v>48</v>
      </c>
      <c r="E32" s="73">
        <v>35.428488191884199</v>
      </c>
      <c r="F32" s="74">
        <v>2.9284462636056401</v>
      </c>
      <c r="G32" s="82">
        <f>AVERAGE(F32:F33)</f>
        <v>3.0810732729724899</v>
      </c>
      <c r="H32" s="68">
        <v>3.92662316691694</v>
      </c>
      <c r="I32" s="83">
        <f t="shared" si="0"/>
        <v>0.78466232739915576</v>
      </c>
      <c r="J32" s="69"/>
      <c r="K32" s="70"/>
    </row>
    <row r="33" spans="1:20" x14ac:dyDescent="0.15">
      <c r="A33" s="71" t="s">
        <v>49</v>
      </c>
      <c r="C33" s="33" t="s">
        <v>47</v>
      </c>
      <c r="D33" s="33" t="s">
        <v>48</v>
      </c>
      <c r="E33" s="78">
        <v>35.283430634155401</v>
      </c>
      <c r="F33" s="79">
        <v>3.2337002823393401</v>
      </c>
      <c r="G33" s="84"/>
      <c r="H33" s="71"/>
      <c r="I33" s="84"/>
      <c r="K33" s="72"/>
    </row>
    <row r="34" spans="1:20" x14ac:dyDescent="0.15">
      <c r="A34" s="85" t="s">
        <v>50</v>
      </c>
      <c r="B34" s="86"/>
      <c r="C34" s="37" t="s">
        <v>51</v>
      </c>
      <c r="D34" s="37" t="s">
        <v>48</v>
      </c>
      <c r="E34" s="87">
        <v>34.474245629355998</v>
      </c>
      <c r="F34" s="88">
        <v>5.6223572102098798</v>
      </c>
      <c r="G34" s="89">
        <f>AVERAGE(F34:F35)</f>
        <v>5.1483004077820649</v>
      </c>
      <c r="H34" s="85">
        <v>6.9269934498346544</v>
      </c>
      <c r="I34" s="84">
        <f t="shared" si="0"/>
        <v>0.74322293576081755</v>
      </c>
      <c r="K34" s="72"/>
    </row>
    <row r="35" spans="1:20" x14ac:dyDescent="0.15">
      <c r="A35" s="91" t="s">
        <v>52</v>
      </c>
      <c r="B35" s="92"/>
      <c r="C35" s="44" t="s">
        <v>51</v>
      </c>
      <c r="D35" s="44" t="s">
        <v>48</v>
      </c>
      <c r="E35" s="93">
        <v>34.744426028416903</v>
      </c>
      <c r="F35" s="94">
        <v>4.67424360535425</v>
      </c>
      <c r="G35" s="95"/>
      <c r="H35" s="91"/>
      <c r="I35" s="84"/>
      <c r="K35" s="72"/>
    </row>
    <row r="36" spans="1:20" x14ac:dyDescent="0.15">
      <c r="A36" s="71" t="s">
        <v>53</v>
      </c>
      <c r="C36" s="33" t="s">
        <v>54</v>
      </c>
      <c r="D36" s="33" t="s">
        <v>48</v>
      </c>
      <c r="E36" s="78">
        <v>33.897372671161499</v>
      </c>
      <c r="F36" s="79">
        <v>8.3401103957995595</v>
      </c>
      <c r="G36" s="96">
        <f>AVERAGE(F36:F37)</f>
        <v>8.3124528586110902</v>
      </c>
      <c r="H36" s="71">
        <v>9.3902144640313594</v>
      </c>
      <c r="I36" s="84">
        <f t="shared" si="0"/>
        <v>0.88522502765527145</v>
      </c>
      <c r="J36" s="66">
        <f>AVERAGE(I36,I34,I42,I32,I40)</f>
        <v>0.74275647332720973</v>
      </c>
      <c r="K36" s="72">
        <f>STDEV(I34,I36,I32,I42,I40)</f>
        <v>0.10559091560696557</v>
      </c>
    </row>
    <row r="37" spans="1:20" x14ac:dyDescent="0.15">
      <c r="A37" s="71" t="s">
        <v>55</v>
      </c>
      <c r="C37" s="33" t="s">
        <v>54</v>
      </c>
      <c r="D37" s="33" t="s">
        <v>48</v>
      </c>
      <c r="E37" s="78">
        <v>33.907107790669997</v>
      </c>
      <c r="F37" s="79">
        <v>8.2847953214226209</v>
      </c>
      <c r="G37" s="84"/>
      <c r="H37" s="71"/>
      <c r="I37" s="84"/>
      <c r="K37" s="72"/>
      <c r="R37" s="66" t="s">
        <v>89</v>
      </c>
      <c r="S37" s="66" t="s">
        <v>64</v>
      </c>
      <c r="T37" s="66" t="s">
        <v>90</v>
      </c>
    </row>
    <row r="38" spans="1:20" x14ac:dyDescent="0.15">
      <c r="A38" s="85" t="s">
        <v>56</v>
      </c>
      <c r="B38" s="86"/>
      <c r="C38" s="37" t="s">
        <v>57</v>
      </c>
      <c r="D38" s="37" t="s">
        <v>48</v>
      </c>
      <c r="E38" s="87">
        <v>33.233246872271103</v>
      </c>
      <c r="F38" s="88">
        <v>13.1318972118302</v>
      </c>
      <c r="G38" s="89">
        <f>AVERAGE(F38:F39)</f>
        <v>13.2356934849374</v>
      </c>
      <c r="H38" s="85">
        <v>6.0279782250824399</v>
      </c>
      <c r="I38" s="121">
        <f t="shared" si="0"/>
        <v>2.195710234961306</v>
      </c>
      <c r="K38" s="72"/>
      <c r="N38" s="99" t="s">
        <v>91</v>
      </c>
      <c r="R38" s="66">
        <v>1.2903925384448383</v>
      </c>
      <c r="S38" s="66">
        <v>0.78466232739915576</v>
      </c>
      <c r="T38" s="66">
        <v>0.92630117175124493</v>
      </c>
    </row>
    <row r="39" spans="1:20" x14ac:dyDescent="0.15">
      <c r="A39" s="91" t="s">
        <v>92</v>
      </c>
      <c r="B39" s="92"/>
      <c r="C39" s="44" t="s">
        <v>57</v>
      </c>
      <c r="D39" s="44" t="s">
        <v>48</v>
      </c>
      <c r="E39" s="93">
        <v>33.210301276567598</v>
      </c>
      <c r="F39" s="94">
        <v>13.3394897580446</v>
      </c>
      <c r="G39" s="95"/>
      <c r="H39" s="91"/>
      <c r="I39" s="84"/>
      <c r="K39" s="72"/>
      <c r="N39" s="66" t="s">
        <v>93</v>
      </c>
      <c r="O39" s="66">
        <f>_xlfn.T.TEST(R38:R48,T38:T46,2,2)</f>
        <v>0.57678502471541337</v>
      </c>
    </row>
    <row r="40" spans="1:20" x14ac:dyDescent="0.15">
      <c r="A40" s="71" t="s">
        <v>58</v>
      </c>
      <c r="C40" s="33" t="s">
        <v>59</v>
      </c>
      <c r="D40" s="33" t="s">
        <v>48</v>
      </c>
      <c r="E40" s="78">
        <v>33.9700857428628</v>
      </c>
      <c r="F40" s="79">
        <v>7.9357108741566798</v>
      </c>
      <c r="G40" s="96">
        <f>AVERAGE(F40:F41)</f>
        <v>5.6166367656124647</v>
      </c>
      <c r="H40" s="71">
        <v>9.3910901434192393</v>
      </c>
      <c r="I40" s="84">
        <f t="shared" si="0"/>
        <v>0.59808144526738416</v>
      </c>
      <c r="K40" s="72"/>
      <c r="N40" s="113" t="s">
        <v>94</v>
      </c>
      <c r="O40" s="66">
        <f>_xlfn.T.TEST(S38:S48,T37:T46,2,2)</f>
        <v>3.1296497388181958E-2</v>
      </c>
      <c r="R40" s="66">
        <v>0.46502118584255198</v>
      </c>
      <c r="S40" s="66">
        <v>0.74322293576081755</v>
      </c>
      <c r="T40" s="66">
        <v>1.6446816612598489</v>
      </c>
    </row>
    <row r="41" spans="1:20" x14ac:dyDescent="0.15">
      <c r="A41" s="71" t="s">
        <v>60</v>
      </c>
      <c r="C41" s="33" t="s">
        <v>59</v>
      </c>
      <c r="D41" s="33" t="s">
        <v>48</v>
      </c>
      <c r="E41" s="78">
        <v>35.254820683293602</v>
      </c>
      <c r="F41" s="79">
        <v>3.2975626570682501</v>
      </c>
      <c r="G41" s="84"/>
      <c r="H41" s="71"/>
      <c r="I41" s="84"/>
      <c r="K41" s="72"/>
      <c r="N41" s="66" t="s">
        <v>95</v>
      </c>
      <c r="O41" s="66">
        <f>_xlfn.T.TEST(R38:R48,S38:S48,2,2)</f>
        <v>0.38601667066605361</v>
      </c>
    </row>
    <row r="42" spans="1:20" x14ac:dyDescent="0.15">
      <c r="A42" s="85" t="s">
        <v>61</v>
      </c>
      <c r="B42" s="86"/>
      <c r="C42" s="37" t="s">
        <v>62</v>
      </c>
      <c r="D42" s="37" t="s">
        <v>48</v>
      </c>
      <c r="E42" s="87">
        <v>32.952603467417703</v>
      </c>
      <c r="F42" s="88">
        <v>15.9089188457374</v>
      </c>
      <c r="G42" s="89">
        <f>AVERAGE(F42:F43)</f>
        <v>11.99043435903147</v>
      </c>
      <c r="H42" s="85">
        <v>17.066032249229949</v>
      </c>
      <c r="I42" s="84">
        <f t="shared" si="0"/>
        <v>0.70259063055341997</v>
      </c>
      <c r="K42" s="72"/>
      <c r="R42" s="66">
        <v>2.0413149451527448</v>
      </c>
      <c r="S42" s="66">
        <v>0.88522502765527145</v>
      </c>
      <c r="T42" s="66">
        <v>0.76976048485718773</v>
      </c>
    </row>
    <row r="43" spans="1:20" ht="11.25" thickBot="1" x14ac:dyDescent="0.2">
      <c r="A43" s="71" t="s">
        <v>63</v>
      </c>
      <c r="C43" s="33" t="s">
        <v>62</v>
      </c>
      <c r="D43" s="33" t="s">
        <v>64</v>
      </c>
      <c r="E43" s="78">
        <v>33.945183444565998</v>
      </c>
      <c r="F43" s="79">
        <v>8.0719498723255398</v>
      </c>
      <c r="G43" s="84"/>
      <c r="H43" s="71"/>
      <c r="I43" s="98"/>
      <c r="K43" s="72"/>
    </row>
    <row r="44" spans="1:20" x14ac:dyDescent="0.15">
      <c r="A44" s="68" t="s">
        <v>65</v>
      </c>
      <c r="B44" s="69"/>
      <c r="C44" s="29" t="s">
        <v>66</v>
      </c>
      <c r="D44" s="29" t="s">
        <v>67</v>
      </c>
      <c r="E44" s="73">
        <v>34.011913647825303</v>
      </c>
      <c r="F44" s="74">
        <v>7.7120279955574604</v>
      </c>
      <c r="G44" s="82">
        <f>AVERAGE(F44:F45)</f>
        <v>7.7655014180337352</v>
      </c>
      <c r="H44" s="68">
        <v>8.3833440514303206</v>
      </c>
      <c r="I44" s="84">
        <f t="shared" si="0"/>
        <v>0.92630117175124493</v>
      </c>
      <c r="J44" s="69"/>
      <c r="K44" s="70"/>
      <c r="R44" s="66">
        <v>0.26708178065336408</v>
      </c>
      <c r="T44" s="66">
        <v>1.1997522676359367</v>
      </c>
    </row>
    <row r="45" spans="1:20" x14ac:dyDescent="0.15">
      <c r="A45" s="71" t="s">
        <v>68</v>
      </c>
      <c r="C45" s="33" t="s">
        <v>66</v>
      </c>
      <c r="D45" s="33" t="s">
        <v>67</v>
      </c>
      <c r="E45" s="78">
        <v>33.991765704644401</v>
      </c>
      <c r="F45" s="79">
        <v>7.8189748405100099</v>
      </c>
      <c r="G45" s="84"/>
      <c r="H45" s="71"/>
      <c r="I45" s="84"/>
      <c r="K45" s="72"/>
    </row>
    <row r="46" spans="1:20" x14ac:dyDescent="0.15">
      <c r="A46" s="85" t="s">
        <v>69</v>
      </c>
      <c r="B46" s="86"/>
      <c r="C46" s="37" t="s">
        <v>70</v>
      </c>
      <c r="D46" s="37" t="s">
        <v>67</v>
      </c>
      <c r="E46" s="87">
        <v>33.9359268637943</v>
      </c>
      <c r="F46" s="88">
        <v>8.1231862447364804</v>
      </c>
      <c r="G46" s="89">
        <f>AVERAGE(F46:F47)</f>
        <v>8.3350742842909362</v>
      </c>
      <c r="H46" s="85">
        <v>5.0678951924995346</v>
      </c>
      <c r="I46" s="84">
        <f t="shared" si="0"/>
        <v>1.6446816612598489</v>
      </c>
      <c r="J46" s="66">
        <f>AVERAGE(I48,I44,I46,I50,I52)</f>
        <v>1.2547040254309647</v>
      </c>
      <c r="K46" s="72">
        <f>STDEV(I48,I44,I46,I50,I52)</f>
        <v>0.42629550789836146</v>
      </c>
      <c r="R46" s="66">
        <v>1.6398288282234885</v>
      </c>
      <c r="S46" s="66">
        <v>0.59808144526738416</v>
      </c>
      <c r="T46" s="66">
        <v>1.7330245416506049</v>
      </c>
    </row>
    <row r="47" spans="1:20" x14ac:dyDescent="0.15">
      <c r="A47" s="91" t="s">
        <v>71</v>
      </c>
      <c r="B47" s="92"/>
      <c r="C47" s="44" t="s">
        <v>70</v>
      </c>
      <c r="D47" s="44" t="s">
        <v>67</v>
      </c>
      <c r="E47" s="93">
        <v>33.861531491384802</v>
      </c>
      <c r="F47" s="94">
        <v>8.5469623238453902</v>
      </c>
      <c r="G47" s="95"/>
      <c r="H47" s="91"/>
      <c r="I47" s="84"/>
      <c r="K47" s="72"/>
    </row>
    <row r="48" spans="1:20" x14ac:dyDescent="0.15">
      <c r="A48" s="71" t="s">
        <v>72</v>
      </c>
      <c r="C48" s="3" t="s">
        <v>73</v>
      </c>
      <c r="D48" s="33" t="s">
        <v>67</v>
      </c>
      <c r="E48" s="78">
        <v>34.1262504288893</v>
      </c>
      <c r="F48" s="79">
        <v>7.1322410725672203</v>
      </c>
      <c r="G48" s="96">
        <f>AVERAGE(F48:F49)</f>
        <v>6.5340044415221152</v>
      </c>
      <c r="H48" s="71">
        <v>8.4883604316664254</v>
      </c>
      <c r="I48" s="84">
        <f t="shared" si="0"/>
        <v>0.76976048485718773</v>
      </c>
      <c r="K48" s="72"/>
      <c r="R48" s="66">
        <v>0.5461603439743925</v>
      </c>
      <c r="S48" s="66">
        <v>0.70259063055341997</v>
      </c>
    </row>
    <row r="49" spans="1:11" x14ac:dyDescent="0.15">
      <c r="A49" s="71" t="s">
        <v>74</v>
      </c>
      <c r="C49" s="3" t="s">
        <v>73</v>
      </c>
      <c r="D49" s="33" t="s">
        <v>67</v>
      </c>
      <c r="E49" s="78">
        <v>34.394888098798603</v>
      </c>
      <c r="F49" s="79">
        <v>5.9357678104770102</v>
      </c>
      <c r="G49" s="84"/>
      <c r="H49" s="71"/>
      <c r="I49" s="84"/>
      <c r="K49" s="72"/>
    </row>
    <row r="50" spans="1:11" x14ac:dyDescent="0.15">
      <c r="A50" s="85" t="s">
        <v>75</v>
      </c>
      <c r="B50" s="86"/>
      <c r="C50" s="60" t="s">
        <v>76</v>
      </c>
      <c r="D50" s="37" t="s">
        <v>67</v>
      </c>
      <c r="E50" s="87">
        <v>31.8216669300948</v>
      </c>
      <c r="F50" s="88">
        <v>34.464826031400101</v>
      </c>
      <c r="G50" s="89">
        <f>AVERAGE(F50:F51)</f>
        <v>31.51146682647575</v>
      </c>
      <c r="H50" s="85">
        <v>26.264977926291252</v>
      </c>
      <c r="I50" s="84">
        <f t="shared" si="0"/>
        <v>1.1997522676359367</v>
      </c>
      <c r="K50" s="72"/>
    </row>
    <row r="51" spans="1:11" x14ac:dyDescent="0.15">
      <c r="A51" s="91" t="s">
        <v>77</v>
      </c>
      <c r="B51" s="92"/>
      <c r="C51" s="50" t="s">
        <v>76</v>
      </c>
      <c r="D51" s="44" t="s">
        <v>67</v>
      </c>
      <c r="E51" s="93">
        <v>32.096696580347299</v>
      </c>
      <c r="F51" s="94">
        <v>28.5581076215514</v>
      </c>
      <c r="G51" s="95"/>
      <c r="H51" s="91"/>
      <c r="I51" s="84"/>
      <c r="K51" s="72"/>
    </row>
    <row r="52" spans="1:11" x14ac:dyDescent="0.15">
      <c r="A52" s="71" t="s">
        <v>78</v>
      </c>
      <c r="C52" s="3" t="s">
        <v>79</v>
      </c>
      <c r="D52" s="33" t="s">
        <v>67</v>
      </c>
      <c r="E52" s="78">
        <v>34.889766396032798</v>
      </c>
      <c r="F52" s="79">
        <v>4.2321873122753901</v>
      </c>
      <c r="G52" s="96">
        <f>AVERAGE(F52:F53)</f>
        <v>4.1011578334073455</v>
      </c>
      <c r="H52" s="71">
        <v>2.36647418131842</v>
      </c>
      <c r="I52" s="84">
        <f t="shared" si="0"/>
        <v>1.7330245416506049</v>
      </c>
      <c r="K52" s="72"/>
    </row>
    <row r="53" spans="1:11" ht="11.25" thickBot="1" x14ac:dyDescent="0.2">
      <c r="A53" s="75" t="s">
        <v>80</v>
      </c>
      <c r="B53" s="76"/>
      <c r="C53" s="52" t="s">
        <v>79</v>
      </c>
      <c r="D53" s="51" t="s">
        <v>67</v>
      </c>
      <c r="E53" s="80">
        <v>34.983278050593199</v>
      </c>
      <c r="F53" s="81">
        <v>3.9701283545393</v>
      </c>
      <c r="G53" s="98"/>
      <c r="H53" s="75"/>
      <c r="I53" s="98"/>
      <c r="J53" s="76"/>
      <c r="K53" s="7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8"/>
  <sheetViews>
    <sheetView topLeftCell="A33" workbookViewId="0">
      <selection activeCell="I70" sqref="I70"/>
    </sheetView>
  </sheetViews>
  <sheetFormatPr defaultRowHeight="10.5" x14ac:dyDescent="0.15"/>
  <cols>
    <col min="1" max="1" width="6.1640625" style="132" customWidth="1"/>
    <col min="2" max="2" width="5.33203125" style="132" bestFit="1" customWidth="1"/>
    <col min="3" max="3" width="9.33203125" style="132"/>
    <col min="4" max="4" width="6.1640625" style="132" customWidth="1"/>
    <col min="5" max="5" width="9.33203125" style="132"/>
    <col min="6" max="6" width="12.33203125" style="132" bestFit="1" customWidth="1"/>
    <col min="7" max="7" width="17" style="132" bestFit="1" customWidth="1"/>
    <col min="8" max="8" width="19.5" style="132" bestFit="1" customWidth="1"/>
    <col min="9" max="9" width="12.33203125" style="132" bestFit="1" customWidth="1"/>
    <col min="10" max="13" width="9.33203125" style="132"/>
    <col min="14" max="14" width="12.33203125" style="132" bestFit="1" customWidth="1"/>
    <col min="15" max="16384" width="9.33203125" style="132"/>
  </cols>
  <sheetData>
    <row r="2" spans="1:7" x14ac:dyDescent="0.15">
      <c r="A2" s="131" t="s">
        <v>117</v>
      </c>
    </row>
    <row r="4" spans="1:7" ht="11.25" thickBot="1" x14ac:dyDescent="0.2">
      <c r="A4" s="132" t="s">
        <v>82</v>
      </c>
      <c r="F4" s="132" t="s">
        <v>83</v>
      </c>
      <c r="G4" s="132" t="s">
        <v>5</v>
      </c>
    </row>
    <row r="5" spans="1:7" x14ac:dyDescent="0.15">
      <c r="A5" s="133" t="s">
        <v>6</v>
      </c>
      <c r="B5" s="134" t="s">
        <v>8</v>
      </c>
      <c r="C5" s="134"/>
      <c r="D5" s="135"/>
      <c r="E5" s="134"/>
      <c r="F5" s="134"/>
      <c r="G5" s="136"/>
    </row>
    <row r="6" spans="1:7" ht="11.25" thickBot="1" x14ac:dyDescent="0.2">
      <c r="A6" s="137" t="s">
        <v>9</v>
      </c>
      <c r="B6" s="132" t="s">
        <v>8</v>
      </c>
      <c r="D6" s="135"/>
      <c r="G6" s="138"/>
    </row>
    <row r="7" spans="1:7" x14ac:dyDescent="0.15">
      <c r="A7" s="133" t="s">
        <v>10</v>
      </c>
      <c r="B7" s="134" t="s">
        <v>11</v>
      </c>
      <c r="C7" s="134" t="s">
        <v>7</v>
      </c>
      <c r="D7" s="139">
        <v>29.5013260126555</v>
      </c>
      <c r="E7" s="140">
        <v>2.5</v>
      </c>
      <c r="F7" s="134">
        <f>AVERAGE(D7:D8)</f>
        <v>29.487660467157752</v>
      </c>
      <c r="G7" s="136">
        <f>STDEV(D7:D8)</f>
        <v>1.9325999780144178E-2</v>
      </c>
    </row>
    <row r="8" spans="1:7" ht="11.25" thickBot="1" x14ac:dyDescent="0.2">
      <c r="A8" s="141" t="s">
        <v>12</v>
      </c>
      <c r="B8" s="142" t="s">
        <v>11</v>
      </c>
      <c r="C8" s="142" t="s">
        <v>7</v>
      </c>
      <c r="D8" s="142">
        <v>29.473994921660001</v>
      </c>
      <c r="E8" s="142">
        <v>2.5</v>
      </c>
      <c r="F8" s="142"/>
      <c r="G8" s="143"/>
    </row>
    <row r="9" spans="1:7" x14ac:dyDescent="0.15">
      <c r="A9" s="137" t="s">
        <v>13</v>
      </c>
      <c r="B9" s="132" t="s">
        <v>14</v>
      </c>
      <c r="C9" s="132" t="s">
        <v>7</v>
      </c>
      <c r="D9" s="135">
        <v>28.4107131389163</v>
      </c>
      <c r="E9" s="144">
        <v>5</v>
      </c>
      <c r="F9" s="132">
        <f>AVERAGE(D9:D10)</f>
        <v>28.431631183112252</v>
      </c>
      <c r="G9" s="138">
        <f>STDEV(D9:D10)</f>
        <v>2.9582581800232297E-2</v>
      </c>
    </row>
    <row r="10" spans="1:7" ht="11.25" thickBot="1" x14ac:dyDescent="0.2">
      <c r="A10" s="137" t="s">
        <v>15</v>
      </c>
      <c r="B10" s="132" t="s">
        <v>14</v>
      </c>
      <c r="C10" s="132" t="s">
        <v>7</v>
      </c>
      <c r="D10" s="135">
        <v>28.4525492273082</v>
      </c>
      <c r="E10" s="144">
        <v>5</v>
      </c>
      <c r="G10" s="138"/>
    </row>
    <row r="11" spans="1:7" x14ac:dyDescent="0.15">
      <c r="A11" s="133" t="s">
        <v>16</v>
      </c>
      <c r="B11" s="134" t="s">
        <v>17</v>
      </c>
      <c r="C11" s="134" t="s">
        <v>7</v>
      </c>
      <c r="D11" s="139">
        <v>27.698531848458298</v>
      </c>
      <c r="E11" s="140">
        <v>10</v>
      </c>
      <c r="F11" s="134">
        <f>AVERAGE(D11:D12)</f>
        <v>27.623582460152249</v>
      </c>
      <c r="G11" s="136">
        <f>STDEV(D11:D12)</f>
        <v>0.10599444143398168</v>
      </c>
    </row>
    <row r="12" spans="1:7" ht="11.25" thickBot="1" x14ac:dyDescent="0.2">
      <c r="A12" s="141" t="s">
        <v>18</v>
      </c>
      <c r="B12" s="142" t="s">
        <v>17</v>
      </c>
      <c r="C12" s="142" t="s">
        <v>7</v>
      </c>
      <c r="D12" s="145">
        <v>27.548633071846201</v>
      </c>
      <c r="E12" s="146"/>
      <c r="F12" s="142"/>
      <c r="G12" s="143"/>
    </row>
    <row r="13" spans="1:7" x14ac:dyDescent="0.15">
      <c r="A13" s="137" t="s">
        <v>19</v>
      </c>
      <c r="B13" s="132" t="s">
        <v>20</v>
      </c>
      <c r="C13" s="132" t="s">
        <v>7</v>
      </c>
      <c r="D13" s="135">
        <v>25.874530283176998</v>
      </c>
      <c r="E13" s="144">
        <v>25</v>
      </c>
      <c r="F13" s="132">
        <f>AVERAGE(D13:D14)</f>
        <v>25.885852296293098</v>
      </c>
      <c r="G13" s="138">
        <f>STDEV(D13:D14)</f>
        <v>1.6011744502154743E-2</v>
      </c>
    </row>
    <row r="14" spans="1:7" ht="11.25" thickBot="1" x14ac:dyDescent="0.2">
      <c r="A14" s="137" t="s">
        <v>21</v>
      </c>
      <c r="B14" s="132" t="s">
        <v>20</v>
      </c>
      <c r="C14" s="132" t="s">
        <v>7</v>
      </c>
      <c r="D14" s="135">
        <v>25.897174309409198</v>
      </c>
      <c r="E14" s="144"/>
      <c r="G14" s="138"/>
    </row>
    <row r="15" spans="1:7" x14ac:dyDescent="0.15">
      <c r="A15" s="133" t="s">
        <v>22</v>
      </c>
      <c r="B15" s="134" t="s">
        <v>23</v>
      </c>
      <c r="C15" s="134" t="s">
        <v>7</v>
      </c>
      <c r="D15" s="139">
        <v>25.045775992511601</v>
      </c>
      <c r="E15" s="140">
        <v>50</v>
      </c>
      <c r="F15" s="134">
        <f>AVERAGE(D15:D16)</f>
        <v>25.02495478471555</v>
      </c>
      <c r="G15" s="136"/>
    </row>
    <row r="16" spans="1:7" ht="11.25" thickBot="1" x14ac:dyDescent="0.2">
      <c r="A16" s="141" t="s">
        <v>24</v>
      </c>
      <c r="B16" s="142" t="s">
        <v>23</v>
      </c>
      <c r="C16" s="142" t="s">
        <v>7</v>
      </c>
      <c r="D16" s="145">
        <v>25.0041335769195</v>
      </c>
      <c r="E16" s="146"/>
      <c r="F16" s="142"/>
      <c r="G16" s="143"/>
    </row>
    <row r="19" spans="1:10" ht="11.25" thickBot="1" x14ac:dyDescent="0.2">
      <c r="F19" s="132" t="s">
        <v>84</v>
      </c>
      <c r="G19" s="132" t="s">
        <v>85</v>
      </c>
      <c r="H19" s="132" t="s">
        <v>118</v>
      </c>
      <c r="I19" s="132" t="s">
        <v>87</v>
      </c>
      <c r="J19" s="132" t="s">
        <v>88</v>
      </c>
    </row>
    <row r="20" spans="1:10" x14ac:dyDescent="0.15">
      <c r="A20" s="133" t="s">
        <v>27</v>
      </c>
      <c r="B20" s="147" t="s">
        <v>28</v>
      </c>
      <c r="C20" s="148" t="s">
        <v>29</v>
      </c>
      <c r="D20" s="139">
        <v>27.333594946158001</v>
      </c>
      <c r="E20" s="140">
        <v>10.628474550536501</v>
      </c>
      <c r="F20" s="149">
        <f>AVERAGE(E20:E21)</f>
        <v>11.4663168848532</v>
      </c>
      <c r="G20" s="133">
        <v>21.962221770158102</v>
      </c>
      <c r="H20" s="150">
        <f>F20/G20</f>
        <v>0.52209275568073166</v>
      </c>
      <c r="I20" s="134"/>
      <c r="J20" s="136"/>
    </row>
    <row r="21" spans="1:10" x14ac:dyDescent="0.15">
      <c r="A21" s="137" t="s">
        <v>30</v>
      </c>
      <c r="B21" s="151" t="s">
        <v>28</v>
      </c>
      <c r="C21" s="152" t="s">
        <v>29</v>
      </c>
      <c r="D21" s="135">
        <v>27.1119253282396</v>
      </c>
      <c r="E21" s="144">
        <v>12.3041592191699</v>
      </c>
      <c r="F21" s="153"/>
      <c r="G21" s="137"/>
      <c r="H21" s="153"/>
      <c r="J21" s="138"/>
    </row>
    <row r="22" spans="1:10" x14ac:dyDescent="0.15">
      <c r="A22" s="154" t="s">
        <v>31</v>
      </c>
      <c r="B22" s="155" t="s">
        <v>32</v>
      </c>
      <c r="C22" s="156" t="s">
        <v>29</v>
      </c>
      <c r="D22" s="157">
        <v>29.063907368484099</v>
      </c>
      <c r="E22" s="158">
        <v>3.38976240185734</v>
      </c>
      <c r="F22" s="159">
        <f>AVERAGE(E22:E23)</f>
        <v>3.2425309678221801</v>
      </c>
      <c r="G22" s="154">
        <v>6.58027892971295</v>
      </c>
      <c r="H22" s="153">
        <f t="shared" ref="H22:H52" si="0">F22/G22</f>
        <v>0.49276497280087611</v>
      </c>
      <c r="J22" s="138"/>
    </row>
    <row r="23" spans="1:10" x14ac:dyDescent="0.15">
      <c r="A23" s="160" t="s">
        <v>33</v>
      </c>
      <c r="B23" s="161" t="s">
        <v>32</v>
      </c>
      <c r="C23" s="162" t="s">
        <v>29</v>
      </c>
      <c r="D23" s="163">
        <v>29.2015041361507</v>
      </c>
      <c r="E23" s="164">
        <v>3.0952995337870202</v>
      </c>
      <c r="F23" s="165"/>
      <c r="G23" s="160"/>
      <c r="H23" s="153"/>
      <c r="J23" s="138"/>
    </row>
    <row r="24" spans="1:10" x14ac:dyDescent="0.15">
      <c r="A24" s="137" t="s">
        <v>34</v>
      </c>
      <c r="B24" s="152" t="s">
        <v>35</v>
      </c>
      <c r="C24" s="152" t="s">
        <v>29</v>
      </c>
      <c r="D24" s="135">
        <v>28.229493535961499</v>
      </c>
      <c r="E24" s="144">
        <v>5.8816926872171704</v>
      </c>
      <c r="F24" s="166">
        <f>AVERAGE(E24:E25)</f>
        <v>5.9968880262867801</v>
      </c>
      <c r="G24" s="137">
        <v>10.165853543609519</v>
      </c>
      <c r="H24" s="153">
        <f t="shared" si="0"/>
        <v>0.58990501885171831</v>
      </c>
      <c r="I24" s="132">
        <f>AVERAGE(H20,H22,H24,H26,H30)</f>
        <v>0.54016752843196691</v>
      </c>
      <c r="J24" s="138">
        <f>STDEV(H20,H22,H24,H26,H30)</f>
        <v>7.3743259138807082E-2</v>
      </c>
    </row>
    <row r="25" spans="1:10" x14ac:dyDescent="0.15">
      <c r="A25" s="137" t="s">
        <v>36</v>
      </c>
      <c r="B25" s="152" t="s">
        <v>35</v>
      </c>
      <c r="C25" s="152" t="s">
        <v>29</v>
      </c>
      <c r="D25" s="135">
        <v>28.171315978753</v>
      </c>
      <c r="E25" s="144">
        <v>6.1120833653563897</v>
      </c>
      <c r="F25" s="153"/>
      <c r="G25" s="137"/>
      <c r="H25" s="153"/>
      <c r="J25" s="138"/>
    </row>
    <row r="26" spans="1:10" x14ac:dyDescent="0.15">
      <c r="A26" s="154" t="s">
        <v>37</v>
      </c>
      <c r="B26" s="155" t="s">
        <v>38</v>
      </c>
      <c r="C26" s="156" t="s">
        <v>29</v>
      </c>
      <c r="D26" s="157">
        <v>28.9840887008462</v>
      </c>
      <c r="E26" s="158">
        <v>3.5732505557634999</v>
      </c>
      <c r="F26" s="159">
        <f>AVERAGE(E26:E27)</f>
        <v>3.1511053959440547</v>
      </c>
      <c r="G26" s="154">
        <v>4.9306182024079153</v>
      </c>
      <c r="H26" s="153">
        <f t="shared" si="0"/>
        <v>0.63908931224996934</v>
      </c>
      <c r="J26" s="138"/>
    </row>
    <row r="27" spans="1:10" x14ac:dyDescent="0.15">
      <c r="A27" s="160" t="s">
        <v>39</v>
      </c>
      <c r="B27" s="161" t="s">
        <v>38</v>
      </c>
      <c r="C27" s="162" t="s">
        <v>29</v>
      </c>
      <c r="D27" s="163">
        <v>29.3922299921106</v>
      </c>
      <c r="E27" s="164">
        <v>2.7289602361246099</v>
      </c>
      <c r="F27" s="165"/>
      <c r="G27" s="160"/>
      <c r="H27" s="153"/>
      <c r="J27" s="138"/>
    </row>
    <row r="28" spans="1:10" x14ac:dyDescent="0.15">
      <c r="A28" s="137" t="s">
        <v>40</v>
      </c>
      <c r="B28" s="151" t="s">
        <v>41</v>
      </c>
      <c r="C28" s="151" t="s">
        <v>29</v>
      </c>
      <c r="D28" s="135">
        <v>28.9126867119714</v>
      </c>
      <c r="E28" s="144">
        <v>3.7457910204638698</v>
      </c>
      <c r="F28" s="166">
        <f>AVERAGE(E28:E29)</f>
        <v>3.6032560701961498</v>
      </c>
      <c r="G28" s="137">
        <v>3.8938101219472849</v>
      </c>
      <c r="H28" s="167">
        <f t="shared" si="0"/>
        <v>0.9253805289288658</v>
      </c>
      <c r="J28" s="138"/>
    </row>
    <row r="29" spans="1:10" x14ac:dyDescent="0.15">
      <c r="A29" s="137" t="s">
        <v>42</v>
      </c>
      <c r="B29" s="151" t="s">
        <v>41</v>
      </c>
      <c r="C29" s="151" t="s">
        <v>29</v>
      </c>
      <c r="D29" s="135">
        <v>29.032538911488</v>
      </c>
      <c r="E29" s="144">
        <v>3.4607211199284298</v>
      </c>
      <c r="F29" s="153"/>
      <c r="G29" s="137"/>
      <c r="H29" s="153"/>
      <c r="J29" s="138"/>
    </row>
    <row r="30" spans="1:10" x14ac:dyDescent="0.15">
      <c r="A30" s="154" t="s">
        <v>43</v>
      </c>
      <c r="B30" s="155" t="s">
        <v>44</v>
      </c>
      <c r="C30" s="155" t="s">
        <v>29</v>
      </c>
      <c r="D30" s="157">
        <v>27.786486874485899</v>
      </c>
      <c r="E30" s="158">
        <v>7.8807753661624602</v>
      </c>
      <c r="F30" s="159">
        <f>AVERAGE(E30:E31)</f>
        <v>8.257545571879561</v>
      </c>
      <c r="G30" s="154">
        <v>18.0695975687516</v>
      </c>
      <c r="H30" s="153">
        <f t="shared" si="0"/>
        <v>0.45698558257653887</v>
      </c>
      <c r="J30" s="138"/>
    </row>
    <row r="31" spans="1:10" ht="11.25" thickBot="1" x14ac:dyDescent="0.2">
      <c r="A31" s="141" t="s">
        <v>45</v>
      </c>
      <c r="B31" s="168" t="s">
        <v>44</v>
      </c>
      <c r="C31" s="168" t="s">
        <v>29</v>
      </c>
      <c r="D31" s="145">
        <v>27.6482193097745</v>
      </c>
      <c r="E31" s="146">
        <v>8.6343157775966599</v>
      </c>
      <c r="F31" s="169"/>
      <c r="G31" s="141"/>
      <c r="H31" s="153"/>
      <c r="J31" s="138"/>
    </row>
    <row r="32" spans="1:10" x14ac:dyDescent="0.15">
      <c r="A32" s="133" t="s">
        <v>46</v>
      </c>
      <c r="B32" s="147" t="s">
        <v>47</v>
      </c>
      <c r="C32" s="147" t="s">
        <v>48</v>
      </c>
      <c r="D32" s="139">
        <v>28.6331702574121</v>
      </c>
      <c r="E32" s="140">
        <v>4.50522649605153</v>
      </c>
      <c r="F32" s="149">
        <f>AVERAGE(E32:E33)</f>
        <v>4.5150658559200796</v>
      </c>
      <c r="G32" s="133">
        <v>3.92662316691694</v>
      </c>
      <c r="H32" s="150">
        <f t="shared" si="0"/>
        <v>1.1498597303558329</v>
      </c>
      <c r="I32" s="134"/>
      <c r="J32" s="136"/>
    </row>
    <row r="33" spans="1:10" x14ac:dyDescent="0.15">
      <c r="A33" s="137" t="s">
        <v>49</v>
      </c>
      <c r="B33" s="151" t="s">
        <v>47</v>
      </c>
      <c r="C33" s="151" t="s">
        <v>48</v>
      </c>
      <c r="D33" s="135">
        <v>28.626570977771699</v>
      </c>
      <c r="E33" s="144">
        <v>4.52490521578863</v>
      </c>
      <c r="F33" s="153"/>
      <c r="G33" s="137"/>
      <c r="H33" s="153"/>
      <c r="J33" s="138"/>
    </row>
    <row r="34" spans="1:10" x14ac:dyDescent="0.15">
      <c r="A34" s="154" t="s">
        <v>50</v>
      </c>
      <c r="B34" s="155" t="s">
        <v>51</v>
      </c>
      <c r="C34" s="155" t="s">
        <v>48</v>
      </c>
      <c r="D34" s="157">
        <v>28.613353079816999</v>
      </c>
      <c r="E34" s="158">
        <v>4.5645791982867099</v>
      </c>
      <c r="F34" s="159">
        <f>AVERAGE(E34:E35)</f>
        <v>4.823128292827465</v>
      </c>
      <c r="G34" s="154">
        <v>6.9269934498346544</v>
      </c>
      <c r="H34" s="153">
        <f t="shared" si="0"/>
        <v>0.69628018674430703</v>
      </c>
      <c r="J34" s="138"/>
    </row>
    <row r="35" spans="1:10" x14ac:dyDescent="0.15">
      <c r="A35" s="160" t="s">
        <v>52</v>
      </c>
      <c r="B35" s="161" t="s">
        <v>51</v>
      </c>
      <c r="C35" s="161" t="s">
        <v>48</v>
      </c>
      <c r="D35" s="163">
        <v>28.450864137118501</v>
      </c>
      <c r="E35" s="164">
        <v>5.0816773873682202</v>
      </c>
      <c r="F35" s="165"/>
      <c r="G35" s="160"/>
      <c r="H35" s="153"/>
      <c r="J35" s="138"/>
    </row>
    <row r="36" spans="1:10" x14ac:dyDescent="0.15">
      <c r="A36" s="137" t="s">
        <v>53</v>
      </c>
      <c r="B36" s="151" t="s">
        <v>54</v>
      </c>
      <c r="C36" s="151" t="s">
        <v>48</v>
      </c>
      <c r="D36" s="135">
        <v>28.275628769012499</v>
      </c>
      <c r="E36" s="144">
        <v>5.7051814651214601</v>
      </c>
      <c r="F36" s="166">
        <f>AVERAGE(E36:E37)</f>
        <v>5.9970306211148099</v>
      </c>
      <c r="G36" s="137">
        <v>9.3902144640313594</v>
      </c>
      <c r="H36" s="153">
        <f t="shared" si="0"/>
        <v>0.63864682154875885</v>
      </c>
      <c r="I36" s="132">
        <f>AVERAGE(H36,H34,H42,H32,H40)</f>
        <v>0.83169522940262619</v>
      </c>
      <c r="J36" s="138">
        <f>STDEV(H34,H36,H32,H42,H40)</f>
        <v>0.20264005873640278</v>
      </c>
    </row>
    <row r="37" spans="1:10" x14ac:dyDescent="0.15">
      <c r="A37" s="137" t="s">
        <v>55</v>
      </c>
      <c r="B37" s="151" t="s">
        <v>54</v>
      </c>
      <c r="C37" s="151" t="s">
        <v>48</v>
      </c>
      <c r="D37" s="135">
        <v>28.1281401637127</v>
      </c>
      <c r="E37" s="144">
        <v>6.2888797771081597</v>
      </c>
      <c r="F37" s="153"/>
      <c r="G37" s="137"/>
      <c r="H37" s="153"/>
      <c r="J37" s="138"/>
    </row>
    <row r="38" spans="1:10" x14ac:dyDescent="0.15">
      <c r="A38" s="154" t="s">
        <v>56</v>
      </c>
      <c r="B38" s="155" t="s">
        <v>57</v>
      </c>
      <c r="C38" s="155" t="s">
        <v>48</v>
      </c>
      <c r="D38" s="157">
        <v>27.490879316273301</v>
      </c>
      <c r="E38" s="158">
        <v>9.5798213361602294</v>
      </c>
      <c r="F38" s="159">
        <f>AVERAGE(E38:E39)</f>
        <v>9.7747216599725206</v>
      </c>
      <c r="G38" s="154">
        <v>6.0279782250824399</v>
      </c>
      <c r="H38" s="167">
        <f t="shared" si="0"/>
        <v>1.6215588867424682</v>
      </c>
      <c r="J38" s="138"/>
    </row>
    <row r="39" spans="1:10" x14ac:dyDescent="0.15">
      <c r="A39" s="160" t="s">
        <v>92</v>
      </c>
      <c r="B39" s="161" t="s">
        <v>57</v>
      </c>
      <c r="C39" s="161" t="s">
        <v>48</v>
      </c>
      <c r="D39" s="163">
        <v>27.430490180547</v>
      </c>
      <c r="E39" s="164">
        <v>9.9696219837848101</v>
      </c>
      <c r="F39" s="165"/>
      <c r="G39" s="160"/>
      <c r="H39" s="153"/>
      <c r="J39" s="138"/>
    </row>
    <row r="40" spans="1:10" x14ac:dyDescent="0.15">
      <c r="A40" s="137" t="s">
        <v>58</v>
      </c>
      <c r="B40" s="151" t="s">
        <v>59</v>
      </c>
      <c r="C40" s="151" t="s">
        <v>48</v>
      </c>
      <c r="D40" s="135">
        <v>27.664352863422899</v>
      </c>
      <c r="E40" s="144">
        <v>8.5428027020468402</v>
      </c>
      <c r="F40" s="166">
        <f>AVERAGE(E40:E41)</f>
        <v>7.2889845960091346</v>
      </c>
      <c r="G40" s="137">
        <v>9.3910901434192393</v>
      </c>
      <c r="H40" s="153">
        <f t="shared" si="0"/>
        <v>0.77615958154941733</v>
      </c>
      <c r="J40" s="138"/>
    </row>
    <row r="41" spans="1:10" x14ac:dyDescent="0.15">
      <c r="A41" s="137" t="s">
        <v>60</v>
      </c>
      <c r="B41" s="151" t="s">
        <v>59</v>
      </c>
      <c r="C41" s="151" t="s">
        <v>48</v>
      </c>
      <c r="D41" s="135">
        <v>28.190491296176202</v>
      </c>
      <c r="E41" s="144">
        <v>6.0351664899714299</v>
      </c>
      <c r="F41" s="153"/>
      <c r="G41" s="137"/>
      <c r="H41" s="153"/>
      <c r="J41" s="138"/>
    </row>
    <row r="42" spans="1:10" x14ac:dyDescent="0.15">
      <c r="A42" s="154" t="s">
        <v>61</v>
      </c>
      <c r="B42" s="155" t="s">
        <v>62</v>
      </c>
      <c r="C42" s="155" t="s">
        <v>48</v>
      </c>
      <c r="D42" s="157">
        <v>26.644733183073299</v>
      </c>
      <c r="E42" s="158">
        <v>16.751574391887001</v>
      </c>
      <c r="F42" s="159">
        <f>AVERAGE(E42:E43)</f>
        <v>15.3172729690674</v>
      </c>
      <c r="G42" s="154">
        <v>17.066032249229949</v>
      </c>
      <c r="H42" s="153">
        <f t="shared" si="0"/>
        <v>0.89752982681481475</v>
      </c>
      <c r="J42" s="138"/>
    </row>
    <row r="43" spans="1:10" ht="11.25" thickBot="1" x14ac:dyDescent="0.2">
      <c r="A43" s="137" t="s">
        <v>63</v>
      </c>
      <c r="B43" s="151" t="s">
        <v>62</v>
      </c>
      <c r="C43" s="151" t="s">
        <v>64</v>
      </c>
      <c r="D43" s="135">
        <v>26.9291310035631</v>
      </c>
      <c r="E43" s="144">
        <v>13.8829715462478</v>
      </c>
      <c r="F43" s="153"/>
      <c r="G43" s="137"/>
      <c r="H43" s="169"/>
      <c r="J43" s="138"/>
    </row>
    <row r="44" spans="1:10" x14ac:dyDescent="0.15">
      <c r="A44" s="133" t="s">
        <v>65</v>
      </c>
      <c r="B44" s="147" t="s">
        <v>66</v>
      </c>
      <c r="C44" s="147" t="s">
        <v>67</v>
      </c>
      <c r="D44" s="139">
        <v>28.3997240269555</v>
      </c>
      <c r="E44" s="140">
        <v>5.2562437253559402</v>
      </c>
      <c r="F44" s="149">
        <f>AVERAGE(E44:E45)</f>
        <v>4.5176535055470346</v>
      </c>
      <c r="G44" s="133">
        <v>8.3833440514303206</v>
      </c>
      <c r="H44" s="167">
        <f t="shared" si="0"/>
        <v>0.53888442104153622</v>
      </c>
      <c r="I44" s="134"/>
      <c r="J44" s="136"/>
    </row>
    <row r="45" spans="1:10" x14ac:dyDescent="0.15">
      <c r="A45" s="137" t="s">
        <v>68</v>
      </c>
      <c r="B45" s="151" t="s">
        <v>66</v>
      </c>
      <c r="C45" s="151" t="s">
        <v>67</v>
      </c>
      <c r="D45" s="135">
        <v>28.899296723807701</v>
      </c>
      <c r="E45" s="144">
        <v>3.7790632857381299</v>
      </c>
      <c r="F45" s="153"/>
      <c r="G45" s="137"/>
      <c r="H45" s="153"/>
      <c r="J45" s="138"/>
    </row>
    <row r="46" spans="1:10" x14ac:dyDescent="0.15">
      <c r="A46" s="154" t="s">
        <v>69</v>
      </c>
      <c r="B46" s="155" t="s">
        <v>70</v>
      </c>
      <c r="C46" s="155" t="s">
        <v>67</v>
      </c>
      <c r="D46" s="157">
        <v>27.8111130172238</v>
      </c>
      <c r="E46" s="158">
        <v>7.7536373870881699</v>
      </c>
      <c r="F46" s="159">
        <f>AVERAGE(E46:E47)</f>
        <v>6.457574938566915</v>
      </c>
      <c r="G46" s="154">
        <v>5.0678951924995346</v>
      </c>
      <c r="H46" s="153">
        <f t="shared" si="0"/>
        <v>1.2742124083631605</v>
      </c>
      <c r="I46" s="132">
        <f>AVERAGE(H48,H46,H50,H52)</f>
        <v>1.112981735798382</v>
      </c>
      <c r="J46" s="138">
        <f>STDEV(H48,H46,H50,H52)</f>
        <v>0.1276394237183737</v>
      </c>
    </row>
    <row r="47" spans="1:10" x14ac:dyDescent="0.15">
      <c r="A47" s="160" t="s">
        <v>71</v>
      </c>
      <c r="B47" s="161" t="s">
        <v>70</v>
      </c>
      <c r="C47" s="161" t="s">
        <v>67</v>
      </c>
      <c r="D47" s="163">
        <v>28.427261499009798</v>
      </c>
      <c r="E47" s="164">
        <v>5.1615124900456602</v>
      </c>
      <c r="F47" s="165"/>
      <c r="G47" s="160"/>
      <c r="H47" s="153"/>
      <c r="J47" s="138"/>
    </row>
    <row r="48" spans="1:10" x14ac:dyDescent="0.15">
      <c r="A48" s="137" t="s">
        <v>72</v>
      </c>
      <c r="B48" s="132" t="s">
        <v>73</v>
      </c>
      <c r="C48" s="151" t="s">
        <v>67</v>
      </c>
      <c r="D48" s="135">
        <v>27.599316676490702</v>
      </c>
      <c r="E48" s="144">
        <v>8.9177349811146502</v>
      </c>
      <c r="F48" s="166">
        <f>AVERAGE(E48:E49)</f>
        <v>8.8069595717950548</v>
      </c>
      <c r="G48" s="137">
        <v>8.4883604316664254</v>
      </c>
      <c r="H48" s="153">
        <f t="shared" si="0"/>
        <v>1.0375336488940872</v>
      </c>
      <c r="J48" s="138"/>
    </row>
    <row r="49" spans="1:10" x14ac:dyDescent="0.15">
      <c r="A49" s="137" t="s">
        <v>74</v>
      </c>
      <c r="B49" s="132" t="s">
        <v>73</v>
      </c>
      <c r="C49" s="151" t="s">
        <v>67</v>
      </c>
      <c r="D49" s="135">
        <v>27.637408639516899</v>
      </c>
      <c r="E49" s="144">
        <v>8.6961841624754594</v>
      </c>
      <c r="F49" s="153"/>
      <c r="G49" s="137"/>
      <c r="H49" s="153"/>
      <c r="J49" s="138"/>
    </row>
    <row r="50" spans="1:10" x14ac:dyDescent="0.15">
      <c r="A50" s="154" t="s">
        <v>75</v>
      </c>
      <c r="B50" s="170" t="s">
        <v>76</v>
      </c>
      <c r="C50" s="155" t="s">
        <v>67</v>
      </c>
      <c r="D50" s="157">
        <v>26.1203524104309</v>
      </c>
      <c r="E50" s="158">
        <v>23.684411912588999</v>
      </c>
      <c r="F50" s="159">
        <f>AVERAGE(E50:E51)</f>
        <v>30.264461064237299</v>
      </c>
      <c r="G50" s="154">
        <v>26.264977926291252</v>
      </c>
      <c r="H50" s="153">
        <f t="shared" si="0"/>
        <v>1.1522743765165158</v>
      </c>
      <c r="J50" s="138"/>
    </row>
    <row r="51" spans="1:10" x14ac:dyDescent="0.15">
      <c r="A51" s="160" t="s">
        <v>77</v>
      </c>
      <c r="B51" s="171" t="s">
        <v>76</v>
      </c>
      <c r="C51" s="161" t="s">
        <v>67</v>
      </c>
      <c r="D51" s="163">
        <v>25.451274334849199</v>
      </c>
      <c r="E51" s="164">
        <v>36.844510215885599</v>
      </c>
      <c r="F51" s="165"/>
      <c r="G51" s="160"/>
      <c r="H51" s="153"/>
      <c r="J51" s="138"/>
    </row>
    <row r="52" spans="1:10" x14ac:dyDescent="0.15">
      <c r="A52" s="137" t="s">
        <v>78</v>
      </c>
      <c r="B52" s="132" t="s">
        <v>79</v>
      </c>
      <c r="C52" s="151" t="s">
        <v>67</v>
      </c>
      <c r="D52" s="135">
        <v>29.297532333331802</v>
      </c>
      <c r="E52" s="144">
        <v>2.9050868950255602</v>
      </c>
      <c r="F52" s="166">
        <f>AVERAGE(E52:E53)</f>
        <v>2.3378552480982751</v>
      </c>
      <c r="G52" s="137">
        <v>2.36647418131842</v>
      </c>
      <c r="H52" s="153">
        <f t="shared" si="0"/>
        <v>0.98790650941976443</v>
      </c>
      <c r="J52" s="138"/>
    </row>
    <row r="53" spans="1:10" ht="11.25" thickBot="1" x14ac:dyDescent="0.2">
      <c r="A53" s="141" t="s">
        <v>80</v>
      </c>
      <c r="B53" s="142" t="s">
        <v>79</v>
      </c>
      <c r="C53" s="168" t="s">
        <v>67</v>
      </c>
      <c r="D53" s="145">
        <v>30.047225668772601</v>
      </c>
      <c r="E53" s="146">
        <v>1.7706236011709899</v>
      </c>
      <c r="F53" s="169"/>
      <c r="G53" s="141"/>
      <c r="H53" s="169"/>
      <c r="I53" s="142"/>
      <c r="J53" s="143"/>
    </row>
    <row r="55" spans="1:10" x14ac:dyDescent="0.15">
      <c r="H55" s="172" t="s">
        <v>91</v>
      </c>
    </row>
    <row r="56" spans="1:10" x14ac:dyDescent="0.15">
      <c r="H56" s="173" t="s">
        <v>93</v>
      </c>
      <c r="I56" s="173">
        <f>_xlfn.T.TEST(H60:H73,J60:J68,2,2)</f>
        <v>6.1724286718867135E-5</v>
      </c>
    </row>
    <row r="57" spans="1:10" x14ac:dyDescent="0.15">
      <c r="H57" s="173" t="s">
        <v>94</v>
      </c>
      <c r="I57" s="173">
        <f>_xlfn.T.TEST(I60:I68,J60:J66,2,2)</f>
        <v>4.7250416966024979E-2</v>
      </c>
    </row>
    <row r="58" spans="1:10" x14ac:dyDescent="0.15">
      <c r="H58" s="173" t="s">
        <v>95</v>
      </c>
      <c r="I58" s="173">
        <f>_xlfn.T.TEST(H60:H68,I60:I68,2,2)</f>
        <v>1.648487438114726E-2</v>
      </c>
    </row>
    <row r="59" spans="1:10" x14ac:dyDescent="0.15">
      <c r="H59" s="132" t="s">
        <v>89</v>
      </c>
      <c r="I59" s="132" t="s">
        <v>64</v>
      </c>
      <c r="J59" s="132" t="s">
        <v>90</v>
      </c>
    </row>
    <row r="60" spans="1:10" x14ac:dyDescent="0.15">
      <c r="H60" s="132">
        <v>0.52209275568073166</v>
      </c>
      <c r="I60" s="132">
        <v>1.1498597303558329</v>
      </c>
      <c r="J60" s="153">
        <v>1.2742124083631605</v>
      </c>
    </row>
    <row r="61" spans="1:10" x14ac:dyDescent="0.15">
      <c r="J61" s="153"/>
    </row>
    <row r="62" spans="1:10" x14ac:dyDescent="0.15">
      <c r="H62" s="132">
        <v>0.49276497280087611</v>
      </c>
      <c r="I62" s="132">
        <v>0.69628018674430703</v>
      </c>
      <c r="J62" s="153">
        <v>1.0375336488940872</v>
      </c>
    </row>
    <row r="63" spans="1:10" x14ac:dyDescent="0.15">
      <c r="J63" s="153"/>
    </row>
    <row r="64" spans="1:10" x14ac:dyDescent="0.15">
      <c r="H64" s="132">
        <v>0.58990501885171831</v>
      </c>
      <c r="I64" s="132">
        <v>0.63864682154875885</v>
      </c>
      <c r="J64" s="153">
        <v>1.1522743765165158</v>
      </c>
    </row>
    <row r="65" spans="8:10" x14ac:dyDescent="0.15">
      <c r="J65" s="153"/>
    </row>
    <row r="66" spans="8:10" x14ac:dyDescent="0.15">
      <c r="H66" s="132">
        <v>0.63908931224996934</v>
      </c>
      <c r="I66" s="132">
        <v>0.77615958154941733</v>
      </c>
      <c r="J66" s="153">
        <v>0.98790650941976443</v>
      </c>
    </row>
    <row r="67" spans="8:10" x14ac:dyDescent="0.15">
      <c r="J67" s="153"/>
    </row>
    <row r="68" spans="8:10" x14ac:dyDescent="0.15">
      <c r="H68" s="132">
        <v>0.45698558257653887</v>
      </c>
      <c r="I68" s="132">
        <v>0.89752982681481475</v>
      </c>
      <c r="J68" s="153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3"/>
  <sheetViews>
    <sheetView topLeftCell="I4" workbookViewId="0">
      <selection activeCell="Z15" sqref="Z15"/>
    </sheetView>
  </sheetViews>
  <sheetFormatPr defaultRowHeight="10.5" x14ac:dyDescent="0.15"/>
  <cols>
    <col min="1" max="6" width="9.33203125" style="132"/>
    <col min="7" max="7" width="12.33203125" style="132" bestFit="1" customWidth="1"/>
    <col min="8" max="8" width="17" style="132" bestFit="1" customWidth="1"/>
    <col min="9" max="9" width="19.5" style="132" bestFit="1" customWidth="1"/>
    <col min="10" max="16384" width="9.33203125" style="132"/>
  </cols>
  <sheetData>
    <row r="2" spans="1:8" x14ac:dyDescent="0.15">
      <c r="B2" s="131" t="s">
        <v>120</v>
      </c>
      <c r="C2" s="131"/>
    </row>
    <row r="4" spans="1:8" ht="11.25" thickBot="1" x14ac:dyDescent="0.2">
      <c r="A4" s="132" t="s">
        <v>82</v>
      </c>
      <c r="G4" s="132" t="s">
        <v>83</v>
      </c>
      <c r="H4" s="132" t="s">
        <v>5</v>
      </c>
    </row>
    <row r="5" spans="1:8" x14ac:dyDescent="0.15">
      <c r="A5" s="133" t="s">
        <v>6</v>
      </c>
      <c r="B5" s="134" t="s">
        <v>7</v>
      </c>
      <c r="C5" s="134" t="s">
        <v>8</v>
      </c>
      <c r="D5" s="134"/>
      <c r="E5" s="120"/>
      <c r="F5" s="134"/>
      <c r="G5" s="134"/>
      <c r="H5" s="136"/>
    </row>
    <row r="6" spans="1:8" ht="11.25" thickBot="1" x14ac:dyDescent="0.2">
      <c r="A6" s="137" t="s">
        <v>9</v>
      </c>
      <c r="B6" s="132" t="s">
        <v>7</v>
      </c>
      <c r="C6" s="132" t="s">
        <v>8</v>
      </c>
      <c r="E6" s="120">
        <v>39.193809418642601</v>
      </c>
      <c r="H6" s="138"/>
    </row>
    <row r="7" spans="1:8" x14ac:dyDescent="0.15">
      <c r="A7" s="133" t="s">
        <v>10</v>
      </c>
      <c r="B7" s="134" t="s">
        <v>7</v>
      </c>
      <c r="C7" s="134" t="s">
        <v>11</v>
      </c>
      <c r="D7" s="134" t="s">
        <v>7</v>
      </c>
      <c r="E7" s="139">
        <v>28.918458009446201</v>
      </c>
      <c r="F7" s="140">
        <v>2.5</v>
      </c>
      <c r="G7" s="134">
        <f>AVERAGE(E7:E8)</f>
        <v>29.008641781989553</v>
      </c>
      <c r="H7" s="136">
        <f>STDEV(E7:E8)</f>
        <v>0.12753911423677572</v>
      </c>
    </row>
    <row r="8" spans="1:8" ht="11.25" thickBot="1" x14ac:dyDescent="0.2">
      <c r="A8" s="141" t="s">
        <v>12</v>
      </c>
      <c r="B8" s="142" t="s">
        <v>7</v>
      </c>
      <c r="C8" s="142" t="s">
        <v>11</v>
      </c>
      <c r="D8" s="142" t="s">
        <v>7</v>
      </c>
      <c r="E8" s="142">
        <v>29.098825554532901</v>
      </c>
      <c r="F8" s="142">
        <v>2.5</v>
      </c>
      <c r="G8" s="142"/>
      <c r="H8" s="143"/>
    </row>
    <row r="9" spans="1:8" x14ac:dyDescent="0.15">
      <c r="A9" s="137" t="s">
        <v>13</v>
      </c>
      <c r="B9" s="132" t="s">
        <v>7</v>
      </c>
      <c r="C9" s="132" t="s">
        <v>14</v>
      </c>
      <c r="D9" s="132" t="s">
        <v>7</v>
      </c>
      <c r="E9" s="135">
        <v>27.239447592555301</v>
      </c>
      <c r="F9" s="144">
        <v>5</v>
      </c>
      <c r="G9" s="132">
        <f>AVERAGE(E9:E10)</f>
        <v>27.473961384964802</v>
      </c>
      <c r="H9" s="138">
        <f>STDEV(E9:E10)</f>
        <v>0.33165258578906287</v>
      </c>
    </row>
    <row r="10" spans="1:8" ht="11.25" thickBot="1" x14ac:dyDescent="0.2">
      <c r="A10" s="137" t="s">
        <v>15</v>
      </c>
      <c r="B10" s="132" t="s">
        <v>7</v>
      </c>
      <c r="C10" s="132" t="s">
        <v>14</v>
      </c>
      <c r="D10" s="132" t="s">
        <v>7</v>
      </c>
      <c r="E10" s="135">
        <v>27.7084751773743</v>
      </c>
      <c r="F10" s="144">
        <v>5</v>
      </c>
      <c r="H10" s="138"/>
    </row>
    <row r="11" spans="1:8" x14ac:dyDescent="0.15">
      <c r="A11" s="133" t="s">
        <v>16</v>
      </c>
      <c r="B11" s="134" t="s">
        <v>7</v>
      </c>
      <c r="C11" s="134" t="s">
        <v>17</v>
      </c>
      <c r="D11" s="134" t="s">
        <v>7</v>
      </c>
      <c r="E11" s="139">
        <v>26.971372478084</v>
      </c>
      <c r="F11" s="140">
        <v>10</v>
      </c>
      <c r="G11" s="134">
        <f>AVERAGE(E11:E12)</f>
        <v>26.93925811457645</v>
      </c>
      <c r="H11" s="136">
        <f>STDEV(E11:E12)</f>
        <v>4.5416568419355922E-2</v>
      </c>
    </row>
    <row r="12" spans="1:8" ht="11.25" thickBot="1" x14ac:dyDescent="0.2">
      <c r="A12" s="141" t="s">
        <v>18</v>
      </c>
      <c r="B12" s="142" t="s">
        <v>7</v>
      </c>
      <c r="C12" s="142" t="s">
        <v>17</v>
      </c>
      <c r="D12" s="142" t="s">
        <v>7</v>
      </c>
      <c r="E12" s="145">
        <v>26.907143751068901</v>
      </c>
      <c r="F12" s="146"/>
      <c r="G12" s="142"/>
      <c r="H12" s="143"/>
    </row>
    <row r="13" spans="1:8" x14ac:dyDescent="0.15">
      <c r="A13" s="137" t="s">
        <v>19</v>
      </c>
      <c r="B13" s="132" t="s">
        <v>7</v>
      </c>
      <c r="C13" s="132" t="s">
        <v>20</v>
      </c>
      <c r="D13" s="132" t="s">
        <v>7</v>
      </c>
      <c r="E13" s="135">
        <v>25.108483630142</v>
      </c>
      <c r="F13" s="144">
        <v>25</v>
      </c>
      <c r="G13" s="132">
        <f>AVERAGE(E13:E14)</f>
        <v>25.108483630142</v>
      </c>
      <c r="H13" s="138">
        <f>STDEV(E13:E14)</f>
        <v>0</v>
      </c>
    </row>
    <row r="14" spans="1:8" ht="11.25" thickBot="1" x14ac:dyDescent="0.2">
      <c r="A14" s="137" t="s">
        <v>21</v>
      </c>
      <c r="B14" s="132" t="s">
        <v>7</v>
      </c>
      <c r="C14" s="132" t="s">
        <v>20</v>
      </c>
      <c r="D14" s="132" t="s">
        <v>7</v>
      </c>
      <c r="E14" s="135">
        <v>25.108483630142</v>
      </c>
      <c r="F14" s="144"/>
      <c r="H14" s="138"/>
    </row>
    <row r="15" spans="1:8" x14ac:dyDescent="0.15">
      <c r="A15" s="133" t="s">
        <v>22</v>
      </c>
      <c r="B15" s="134" t="s">
        <v>7</v>
      </c>
      <c r="C15" s="134" t="s">
        <v>23</v>
      </c>
      <c r="D15" s="134" t="s">
        <v>7</v>
      </c>
      <c r="E15" s="139">
        <v>24.323864658106402</v>
      </c>
      <c r="F15" s="140">
        <v>50</v>
      </c>
      <c r="G15" s="134">
        <f>AVERAGE(E15:E16)</f>
        <v>24.413152855676898</v>
      </c>
      <c r="H15" s="136"/>
    </row>
    <row r="16" spans="1:8" ht="11.25" thickBot="1" x14ac:dyDescent="0.2">
      <c r="A16" s="141" t="s">
        <v>24</v>
      </c>
      <c r="B16" s="142" t="s">
        <v>7</v>
      </c>
      <c r="C16" s="142" t="s">
        <v>23</v>
      </c>
      <c r="D16" s="142" t="s">
        <v>7</v>
      </c>
      <c r="E16" s="145">
        <v>24.502441053247399</v>
      </c>
      <c r="F16" s="146"/>
      <c r="G16" s="142"/>
      <c r="H16" s="143"/>
    </row>
    <row r="19" spans="1:11" ht="11.25" thickBot="1" x14ac:dyDescent="0.2">
      <c r="G19" s="132" t="s">
        <v>84</v>
      </c>
      <c r="H19" s="132" t="s">
        <v>85</v>
      </c>
      <c r="I19" s="132" t="s">
        <v>118</v>
      </c>
      <c r="J19" s="132" t="s">
        <v>87</v>
      </c>
      <c r="K19" s="132" t="s">
        <v>88</v>
      </c>
    </row>
    <row r="20" spans="1:11" x14ac:dyDescent="0.15">
      <c r="A20" s="133" t="s">
        <v>27</v>
      </c>
      <c r="B20" s="134" t="s">
        <v>7</v>
      </c>
      <c r="C20" s="147" t="s">
        <v>28</v>
      </c>
      <c r="D20" s="148" t="s">
        <v>29</v>
      </c>
      <c r="E20" s="139">
        <v>25.982618168503201</v>
      </c>
      <c r="F20" s="140">
        <v>16.6417644038943</v>
      </c>
      <c r="G20" s="149">
        <f>AVERAGE(F20:F21)</f>
        <v>17.26169819893185</v>
      </c>
      <c r="H20" s="133">
        <v>21.962221770158102</v>
      </c>
      <c r="I20" s="150">
        <f>G20/H20</f>
        <v>0.78597231097933606</v>
      </c>
      <c r="J20" s="134"/>
      <c r="K20" s="136"/>
    </row>
    <row r="21" spans="1:11" x14ac:dyDescent="0.15">
      <c r="A21" s="137" t="s">
        <v>30</v>
      </c>
      <c r="B21" s="132" t="s">
        <v>7</v>
      </c>
      <c r="C21" s="151" t="s">
        <v>28</v>
      </c>
      <c r="D21" s="152" t="s">
        <v>29</v>
      </c>
      <c r="E21" s="135">
        <v>25.874465159975401</v>
      </c>
      <c r="F21" s="144">
        <v>17.8816319939694</v>
      </c>
      <c r="G21" s="153"/>
      <c r="H21" s="137"/>
      <c r="I21" s="153"/>
      <c r="K21" s="138"/>
    </row>
    <row r="22" spans="1:11" x14ac:dyDescent="0.15">
      <c r="A22" s="154" t="s">
        <v>31</v>
      </c>
      <c r="B22" s="170" t="s">
        <v>7</v>
      </c>
      <c r="C22" s="155" t="s">
        <v>32</v>
      </c>
      <c r="D22" s="156" t="s">
        <v>29</v>
      </c>
      <c r="E22" s="157">
        <v>28.682835842071299</v>
      </c>
      <c r="F22" s="158">
        <v>2.7672331315462602</v>
      </c>
      <c r="G22" s="159">
        <f>AVERAGE(F22:F23)</f>
        <v>2.7500268341679348</v>
      </c>
      <c r="H22" s="154">
        <v>6.58027892971295</v>
      </c>
      <c r="I22" s="153">
        <f t="shared" ref="I22:I52" si="0">G22/H22</f>
        <v>0.4179194930096829</v>
      </c>
      <c r="K22" s="138"/>
    </row>
    <row r="23" spans="1:11" x14ac:dyDescent="0.15">
      <c r="A23" s="160" t="s">
        <v>33</v>
      </c>
      <c r="B23" s="171" t="s">
        <v>7</v>
      </c>
      <c r="C23" s="161" t="s">
        <v>32</v>
      </c>
      <c r="D23" s="162" t="s">
        <v>29</v>
      </c>
      <c r="E23" s="163">
        <v>28.701669997475101</v>
      </c>
      <c r="F23" s="164">
        <v>2.7328205367896099</v>
      </c>
      <c r="G23" s="165"/>
      <c r="H23" s="160"/>
      <c r="I23" s="153"/>
      <c r="K23" s="138"/>
    </row>
    <row r="24" spans="1:11" x14ac:dyDescent="0.15">
      <c r="A24" s="137" t="s">
        <v>34</v>
      </c>
      <c r="B24" s="132" t="s">
        <v>7</v>
      </c>
      <c r="C24" s="152" t="s">
        <v>35</v>
      </c>
      <c r="D24" s="152" t="s">
        <v>29</v>
      </c>
      <c r="E24" s="135">
        <v>26.837719455155302</v>
      </c>
      <c r="F24" s="144">
        <v>9.4288353714132196</v>
      </c>
      <c r="G24" s="166">
        <f>AVERAGE(F24:F25)</f>
        <v>11.03384279597946</v>
      </c>
      <c r="H24" s="137">
        <v>10.165853543609519</v>
      </c>
      <c r="I24" s="153">
        <f t="shared" si="0"/>
        <v>1.0853828208960947</v>
      </c>
      <c r="J24" s="132">
        <f>AVERAGE(I20,I22,I24,I26,I30,I28)</f>
        <v>0.66444352343377122</v>
      </c>
      <c r="K24" s="138">
        <f>STDEV(I20,I22,I24,I26,I30,I28)</f>
        <v>0.25462187143084841</v>
      </c>
    </row>
    <row r="25" spans="1:11" x14ac:dyDescent="0.15">
      <c r="A25" s="137" t="s">
        <v>36</v>
      </c>
      <c r="B25" s="132" t="s">
        <v>7</v>
      </c>
      <c r="C25" s="152" t="s">
        <v>35</v>
      </c>
      <c r="D25" s="152" t="s">
        <v>29</v>
      </c>
      <c r="E25" s="135">
        <v>26.3967263337885</v>
      </c>
      <c r="F25" s="144">
        <v>12.638850220545701</v>
      </c>
      <c r="G25" s="153"/>
      <c r="H25" s="137"/>
      <c r="I25" s="153"/>
      <c r="K25" s="138"/>
    </row>
    <row r="26" spans="1:11" x14ac:dyDescent="0.15">
      <c r="A26" s="154" t="s">
        <v>37</v>
      </c>
      <c r="B26" s="170"/>
      <c r="C26" s="155" t="s">
        <v>38</v>
      </c>
      <c r="D26" s="156" t="s">
        <v>29</v>
      </c>
      <c r="E26" s="157">
        <v>29.0598871883446</v>
      </c>
      <c r="F26" s="158">
        <v>2.1540053188740398</v>
      </c>
      <c r="G26" s="159">
        <f>AVERAGE(F26:F27)</f>
        <v>2.1627100617581396</v>
      </c>
      <c r="H26" s="154">
        <v>4.9306182024079153</v>
      </c>
      <c r="I26" s="153">
        <f t="shared" si="0"/>
        <v>0.43862858022589524</v>
      </c>
      <c r="K26" s="138"/>
    </row>
    <row r="27" spans="1:11" x14ac:dyDescent="0.15">
      <c r="A27" s="160" t="s">
        <v>39</v>
      </c>
      <c r="B27" s="171"/>
      <c r="C27" s="161" t="s">
        <v>38</v>
      </c>
      <c r="D27" s="162" t="s">
        <v>29</v>
      </c>
      <c r="E27" s="163">
        <v>29.047771447325701</v>
      </c>
      <c r="F27" s="164">
        <v>2.1714148046422399</v>
      </c>
      <c r="G27" s="165"/>
      <c r="H27" s="160"/>
      <c r="I27" s="153"/>
      <c r="K27" s="138"/>
    </row>
    <row r="28" spans="1:11" x14ac:dyDescent="0.15">
      <c r="A28" s="137" t="s">
        <v>40</v>
      </c>
      <c r="C28" s="151" t="s">
        <v>41</v>
      </c>
      <c r="D28" s="151" t="s">
        <v>29</v>
      </c>
      <c r="E28" s="135">
        <v>28.360877019548902</v>
      </c>
      <c r="F28" s="144">
        <v>3.42726479482186</v>
      </c>
      <c r="G28" s="166">
        <f>AVERAGE(F28:F29)</f>
        <v>2.8198434925395599</v>
      </c>
      <c r="H28" s="137">
        <v>3.8938101219472849</v>
      </c>
      <c r="I28" s="153">
        <f t="shared" si="0"/>
        <v>0.72418618377039989</v>
      </c>
      <c r="K28" s="138"/>
    </row>
    <row r="29" spans="1:11" x14ac:dyDescent="0.15">
      <c r="A29" s="137" t="s">
        <v>42</v>
      </c>
      <c r="C29" s="151" t="s">
        <v>41</v>
      </c>
      <c r="D29" s="151" t="s">
        <v>29</v>
      </c>
      <c r="E29" s="135">
        <v>29.0196128938024</v>
      </c>
      <c r="F29" s="144">
        <v>2.2124221902572598</v>
      </c>
      <c r="G29" s="153"/>
      <c r="H29" s="137"/>
      <c r="I29" s="153"/>
      <c r="K29" s="138"/>
    </row>
    <row r="30" spans="1:11" x14ac:dyDescent="0.15">
      <c r="A30" s="154" t="s">
        <v>43</v>
      </c>
      <c r="B30" s="170"/>
      <c r="C30" s="155" t="s">
        <v>44</v>
      </c>
      <c r="D30" s="155" t="s">
        <v>29</v>
      </c>
      <c r="E30" s="157">
        <v>26.548251700645299</v>
      </c>
      <c r="F30" s="158">
        <v>11.4283779999699</v>
      </c>
      <c r="G30" s="159">
        <f>AVERAGE(F30:F31)</f>
        <v>9.6594964252250097</v>
      </c>
      <c r="H30" s="154">
        <v>18.0695975687516</v>
      </c>
      <c r="I30" s="153">
        <f t="shared" si="0"/>
        <v>0.53457175172121829</v>
      </c>
      <c r="K30" s="138"/>
    </row>
    <row r="31" spans="1:11" ht="11.25" thickBot="1" x14ac:dyDescent="0.2">
      <c r="A31" s="141" t="s">
        <v>45</v>
      </c>
      <c r="B31" s="142"/>
      <c r="C31" s="168" t="s">
        <v>44</v>
      </c>
      <c r="D31" s="168" t="s">
        <v>29</v>
      </c>
      <c r="E31" s="145">
        <v>27.105772238374399</v>
      </c>
      <c r="F31" s="146">
        <v>7.8906148504801203</v>
      </c>
      <c r="G31" s="169"/>
      <c r="H31" s="141"/>
      <c r="I31" s="153"/>
      <c r="K31" s="138"/>
    </row>
    <row r="32" spans="1:11" x14ac:dyDescent="0.15">
      <c r="A32" s="133" t="s">
        <v>46</v>
      </c>
      <c r="B32" s="134"/>
      <c r="C32" s="147" t="s">
        <v>47</v>
      </c>
      <c r="D32" s="147" t="s">
        <v>48</v>
      </c>
      <c r="E32" s="139">
        <v>28.3417584716688</v>
      </c>
      <c r="F32" s="140">
        <v>3.47107788023022</v>
      </c>
      <c r="G32" s="149">
        <f>AVERAGE(F32:F33)</f>
        <v>2.9169006387604197</v>
      </c>
      <c r="H32" s="133">
        <v>3.92662316691694</v>
      </c>
      <c r="I32" s="150">
        <f t="shared" si="0"/>
        <v>0.74285219507088007</v>
      </c>
      <c r="J32" s="134"/>
      <c r="K32" s="136"/>
    </row>
    <row r="33" spans="1:20" x14ac:dyDescent="0.15">
      <c r="A33" s="137" t="s">
        <v>49</v>
      </c>
      <c r="C33" s="151" t="s">
        <v>47</v>
      </c>
      <c r="D33" s="151" t="s">
        <v>48</v>
      </c>
      <c r="E33" s="135">
        <v>28.920688397598202</v>
      </c>
      <c r="F33" s="144">
        <v>2.3627233972906199</v>
      </c>
      <c r="G33" s="153"/>
      <c r="H33" s="137"/>
      <c r="I33" s="153"/>
      <c r="K33" s="138"/>
    </row>
    <row r="34" spans="1:20" x14ac:dyDescent="0.15">
      <c r="A34" s="154" t="s">
        <v>50</v>
      </c>
      <c r="B34" s="170"/>
      <c r="C34" s="155" t="s">
        <v>51</v>
      </c>
      <c r="D34" s="155" t="s">
        <v>48</v>
      </c>
      <c r="E34" s="157">
        <v>28.156555079504699</v>
      </c>
      <c r="F34" s="158">
        <v>3.9255923204868401</v>
      </c>
      <c r="G34" s="159">
        <f>AVERAGE(F34:F35)</f>
        <v>4.5967173869667253</v>
      </c>
      <c r="H34" s="154">
        <v>6.9269934498346544</v>
      </c>
      <c r="I34" s="153">
        <f t="shared" si="0"/>
        <v>0.66359487998020961</v>
      </c>
      <c r="K34" s="138"/>
    </row>
    <row r="35" spans="1:20" x14ac:dyDescent="0.15">
      <c r="A35" s="160" t="s">
        <v>52</v>
      </c>
      <c r="B35" s="171"/>
      <c r="C35" s="161" t="s">
        <v>51</v>
      </c>
      <c r="D35" s="161" t="s">
        <v>48</v>
      </c>
      <c r="E35" s="163">
        <v>27.713905174935299</v>
      </c>
      <c r="F35" s="164">
        <v>5.26784245344661</v>
      </c>
      <c r="G35" s="165"/>
      <c r="H35" s="160"/>
      <c r="I35" s="153"/>
      <c r="K35" s="138"/>
    </row>
    <row r="36" spans="1:20" x14ac:dyDescent="0.15">
      <c r="A36" s="137" t="s">
        <v>53</v>
      </c>
      <c r="C36" s="151" t="s">
        <v>54</v>
      </c>
      <c r="D36" s="151" t="s">
        <v>48</v>
      </c>
      <c r="E36" s="135">
        <v>27.631805176869499</v>
      </c>
      <c r="F36" s="144">
        <v>5.5631774001528003</v>
      </c>
      <c r="G36" s="166">
        <f>AVERAGE(F36:F37)</f>
        <v>5.3941957678275756</v>
      </c>
      <c r="H36" s="137">
        <v>9.3902144640313594</v>
      </c>
      <c r="I36" s="153">
        <f t="shared" si="0"/>
        <v>0.57444862292439769</v>
      </c>
      <c r="J36" s="132">
        <f>AVERAGE(I36,I34,I42,I32,I38,I40)</f>
        <v>0.77470432425782787</v>
      </c>
      <c r="K36" s="138">
        <f>STDEV(I34,I36,I38,I42,I32,I40)</f>
        <v>0.1860615775306394</v>
      </c>
    </row>
    <row r="37" spans="1:20" x14ac:dyDescent="0.15">
      <c r="A37" s="137" t="s">
        <v>55</v>
      </c>
      <c r="C37" s="151" t="s">
        <v>54</v>
      </c>
      <c r="D37" s="151" t="s">
        <v>48</v>
      </c>
      <c r="E37" s="135">
        <v>27.7261341077735</v>
      </c>
      <c r="F37" s="144">
        <v>5.22521413550235</v>
      </c>
      <c r="G37" s="153"/>
      <c r="H37" s="137"/>
      <c r="I37" s="153"/>
      <c r="K37" s="138"/>
      <c r="R37" s="132" t="s">
        <v>89</v>
      </c>
      <c r="S37" s="132" t="s">
        <v>64</v>
      </c>
      <c r="T37" s="132" t="s">
        <v>90</v>
      </c>
    </row>
    <row r="38" spans="1:20" x14ac:dyDescent="0.15">
      <c r="A38" s="154" t="s">
        <v>56</v>
      </c>
      <c r="B38" s="170"/>
      <c r="C38" s="155" t="s">
        <v>57</v>
      </c>
      <c r="D38" s="155" t="s">
        <v>48</v>
      </c>
      <c r="E38" s="157">
        <v>27.385964498784801</v>
      </c>
      <c r="F38" s="158">
        <v>6.5502935883643296</v>
      </c>
      <c r="G38" s="159">
        <f>AVERAGE(F38:F39)</f>
        <v>6.7461917097606303</v>
      </c>
      <c r="H38" s="154">
        <v>6.0279782250824399</v>
      </c>
      <c r="I38" s="153">
        <f t="shared" si="0"/>
        <v>1.1191466620913959</v>
      </c>
      <c r="K38" s="138"/>
      <c r="N38" s="172" t="s">
        <v>91</v>
      </c>
      <c r="R38" s="132">
        <v>0.78597231097933606</v>
      </c>
      <c r="S38" s="132">
        <v>0.74285219507088007</v>
      </c>
      <c r="T38" s="153">
        <v>1.3161624678993016</v>
      </c>
    </row>
    <row r="39" spans="1:20" x14ac:dyDescent="0.15">
      <c r="A39" s="160" t="s">
        <v>92</v>
      </c>
      <c r="B39" s="171"/>
      <c r="C39" s="161" t="s">
        <v>57</v>
      </c>
      <c r="D39" s="161" t="s">
        <v>48</v>
      </c>
      <c r="E39" s="163">
        <v>27.2985298246345</v>
      </c>
      <c r="F39" s="164">
        <v>6.9420898311569301</v>
      </c>
      <c r="G39" s="165"/>
      <c r="H39" s="160"/>
      <c r="I39" s="153"/>
      <c r="K39" s="138"/>
      <c r="N39" s="173" t="s">
        <v>93</v>
      </c>
      <c r="O39" s="173">
        <f>_xlfn.T.TEST(R38:R48,T38:T46,2,2)</f>
        <v>3.3674059531963829E-3</v>
      </c>
      <c r="T39" s="153"/>
    </row>
    <row r="40" spans="1:20" x14ac:dyDescent="0.15">
      <c r="A40" s="137" t="s">
        <v>58</v>
      </c>
      <c r="C40" s="151" t="s">
        <v>59</v>
      </c>
      <c r="D40" s="151" t="s">
        <v>48</v>
      </c>
      <c r="E40" s="135">
        <v>27.1249203149343</v>
      </c>
      <c r="F40" s="144">
        <v>7.7908640644336797</v>
      </c>
      <c r="G40" s="166">
        <f>AVERAGE(F40:F41)</f>
        <v>7.0605147777361594</v>
      </c>
      <c r="H40" s="137">
        <v>9.3910901434192393</v>
      </c>
      <c r="I40" s="153">
        <f t="shared" si="0"/>
        <v>0.75183122192515428</v>
      </c>
      <c r="K40" s="138"/>
      <c r="N40" s="132" t="s">
        <v>94</v>
      </c>
      <c r="O40" s="132">
        <f>_xlfn.T.TEST(S38:S48,T38:T44,2,2)</f>
        <v>1.0564859986872111E-2</v>
      </c>
      <c r="R40" s="132">
        <v>0.4179194930096829</v>
      </c>
      <c r="S40" s="132">
        <v>0.66359487998020961</v>
      </c>
      <c r="T40" s="153">
        <v>1.1292047489294286</v>
      </c>
    </row>
    <row r="41" spans="1:20" x14ac:dyDescent="0.15">
      <c r="A41" s="137" t="s">
        <v>60</v>
      </c>
      <c r="C41" s="151" t="s">
        <v>59</v>
      </c>
      <c r="D41" s="151" t="s">
        <v>48</v>
      </c>
      <c r="E41" s="135">
        <v>27.4374134366969</v>
      </c>
      <c r="F41" s="144">
        <v>6.33016549103864</v>
      </c>
      <c r="G41" s="153"/>
      <c r="H41" s="137"/>
      <c r="I41" s="153"/>
      <c r="K41" s="138"/>
      <c r="N41" s="132" t="s">
        <v>95</v>
      </c>
      <c r="O41" s="132">
        <f>_xlfn.T.TEST(R38:R48,S38:S48,2,2)</f>
        <v>0.41181243146897462</v>
      </c>
      <c r="T41" s="153"/>
    </row>
    <row r="42" spans="1:20" x14ac:dyDescent="0.15">
      <c r="A42" s="154" t="s">
        <v>61</v>
      </c>
      <c r="B42" s="170"/>
      <c r="C42" s="155" t="s">
        <v>62</v>
      </c>
      <c r="D42" s="155" t="s">
        <v>48</v>
      </c>
      <c r="E42" s="157">
        <v>26.7493469941979</v>
      </c>
      <c r="F42" s="158">
        <v>9.9990356492719403</v>
      </c>
      <c r="G42" s="159">
        <f>AVERAGE(F42:F43)</f>
        <v>13.590575118178919</v>
      </c>
      <c r="H42" s="154">
        <v>17.066032249229949</v>
      </c>
      <c r="I42" s="153">
        <f t="shared" si="0"/>
        <v>0.79635236355492944</v>
      </c>
      <c r="K42" s="138"/>
      <c r="R42" s="132">
        <v>1.0853828208960947</v>
      </c>
      <c r="S42" s="132">
        <v>0.57444862292439769</v>
      </c>
      <c r="T42" s="153">
        <v>1.0811569302473161</v>
      </c>
    </row>
    <row r="43" spans="1:20" ht="11.25" thickBot="1" x14ac:dyDescent="0.2">
      <c r="A43" s="137" t="s">
        <v>63</v>
      </c>
      <c r="C43" s="151" t="s">
        <v>62</v>
      </c>
      <c r="D43" s="151" t="s">
        <v>64</v>
      </c>
      <c r="E43" s="135">
        <v>25.934525504961901</v>
      </c>
      <c r="F43" s="144">
        <v>17.182114587085898</v>
      </c>
      <c r="G43" s="153"/>
      <c r="H43" s="137"/>
      <c r="I43" s="169"/>
      <c r="K43" s="138"/>
      <c r="T43" s="153"/>
    </row>
    <row r="44" spans="1:20" x14ac:dyDescent="0.15">
      <c r="A44" s="133" t="s">
        <v>65</v>
      </c>
      <c r="B44" s="134"/>
      <c r="C44" s="147" t="s">
        <v>66</v>
      </c>
      <c r="D44" s="147" t="s">
        <v>67</v>
      </c>
      <c r="E44" s="139">
        <v>26.837719455155302</v>
      </c>
      <c r="F44" s="140">
        <v>9.4288353714132196</v>
      </c>
      <c r="G44" s="149">
        <f>AVERAGE(F44:F45)</f>
        <v>11.03384279597946</v>
      </c>
      <c r="H44" s="133">
        <v>8.3833440514303206</v>
      </c>
      <c r="I44" s="153">
        <f t="shared" si="0"/>
        <v>1.3161624678993016</v>
      </c>
      <c r="J44" s="134"/>
      <c r="K44" s="136"/>
      <c r="R44" s="132">
        <v>0.43862858022589524</v>
      </c>
      <c r="S44" s="132">
        <v>1.1191466620913959</v>
      </c>
      <c r="T44" s="153">
        <v>1.0086172810479175</v>
      </c>
    </row>
    <row r="45" spans="1:20" x14ac:dyDescent="0.15">
      <c r="A45" s="137" t="s">
        <v>68</v>
      </c>
      <c r="C45" s="151" t="s">
        <v>66</v>
      </c>
      <c r="D45" s="151" t="s">
        <v>67</v>
      </c>
      <c r="E45" s="135">
        <v>26.3967263337885</v>
      </c>
      <c r="F45" s="144">
        <v>12.638850220545701</v>
      </c>
      <c r="G45" s="153"/>
      <c r="H45" s="137"/>
      <c r="I45" s="153"/>
      <c r="K45" s="138"/>
      <c r="T45" s="153"/>
    </row>
    <row r="46" spans="1:20" x14ac:dyDescent="0.15">
      <c r="A46" s="154" t="s">
        <v>69</v>
      </c>
      <c r="B46" s="170"/>
      <c r="C46" s="155" t="s">
        <v>70</v>
      </c>
      <c r="D46" s="155" t="s">
        <v>67</v>
      </c>
      <c r="E46" s="157">
        <v>27.579400682696001</v>
      </c>
      <c r="F46" s="158">
        <v>5.7602898705736498</v>
      </c>
      <c r="G46" s="159">
        <f>AVERAGE(F46:F47)</f>
        <v>5.7226913184470956</v>
      </c>
      <c r="H46" s="154">
        <v>5.0678951924995346</v>
      </c>
      <c r="I46" s="153">
        <f t="shared" si="0"/>
        <v>1.1292047489294286</v>
      </c>
      <c r="J46" s="132">
        <f>AVERAGE(I48,I44,I46,I50,I52)</f>
        <v>1.1674776234053852</v>
      </c>
      <c r="K46" s="138">
        <f>STDEV(I48,I44,I46,I50,I52)</f>
        <v>0.13640249938980661</v>
      </c>
      <c r="R46" s="132">
        <v>0.72418618377039989</v>
      </c>
      <c r="S46" s="132">
        <v>0.75183122192515428</v>
      </c>
      <c r="T46" s="153">
        <v>1.302246688902962</v>
      </c>
    </row>
    <row r="47" spans="1:20" x14ac:dyDescent="0.15">
      <c r="A47" s="160" t="s">
        <v>71</v>
      </c>
      <c r="B47" s="171"/>
      <c r="C47" s="161" t="s">
        <v>70</v>
      </c>
      <c r="D47" s="161" t="s">
        <v>67</v>
      </c>
      <c r="E47" s="163">
        <v>27.599177984397699</v>
      </c>
      <c r="F47" s="164">
        <v>5.6850927663205404</v>
      </c>
      <c r="G47" s="165"/>
      <c r="H47" s="160"/>
      <c r="I47" s="153"/>
      <c r="K47" s="138"/>
    </row>
    <row r="48" spans="1:20" x14ac:dyDescent="0.15">
      <c r="A48" s="137" t="s">
        <v>72</v>
      </c>
      <c r="C48" s="132" t="s">
        <v>73</v>
      </c>
      <c r="D48" s="151" t="s">
        <v>67</v>
      </c>
      <c r="E48" s="135">
        <v>26.917399649340901</v>
      </c>
      <c r="F48" s="144">
        <v>8.9426485157850095</v>
      </c>
      <c r="G48" s="166">
        <f>AVERAGE(F48:F49)</f>
        <v>9.1772497071332548</v>
      </c>
      <c r="H48" s="137">
        <v>8.4883604316664254</v>
      </c>
      <c r="I48" s="153">
        <f t="shared" si="0"/>
        <v>1.0811569302473161</v>
      </c>
      <c r="K48" s="138"/>
      <c r="R48" s="132">
        <v>0.53457175172121829</v>
      </c>
      <c r="S48" s="132">
        <v>0.79635236355492944</v>
      </c>
    </row>
    <row r="49" spans="1:11" x14ac:dyDescent="0.15">
      <c r="A49" s="137" t="s">
        <v>74</v>
      </c>
      <c r="C49" s="132" t="s">
        <v>73</v>
      </c>
      <c r="D49" s="151" t="s">
        <v>67</v>
      </c>
      <c r="E49" s="135">
        <v>26.8404330528606</v>
      </c>
      <c r="F49" s="144">
        <v>9.4118508984815001</v>
      </c>
      <c r="G49" s="153"/>
      <c r="H49" s="137"/>
      <c r="I49" s="153"/>
      <c r="K49" s="138"/>
    </row>
    <row r="50" spans="1:11" x14ac:dyDescent="0.15">
      <c r="A50" s="154" t="s">
        <v>75</v>
      </c>
      <c r="B50" s="170"/>
      <c r="C50" s="170" t="s">
        <v>76</v>
      </c>
      <c r="D50" s="155" t="s">
        <v>67</v>
      </c>
      <c r="E50" s="157">
        <v>25.283984119092199</v>
      </c>
      <c r="F50" s="158">
        <v>26.4723031712502</v>
      </c>
      <c r="G50" s="159">
        <f>AVERAGE(F50:F51)</f>
        <v>26.49131062279945</v>
      </c>
      <c r="H50" s="154">
        <v>26.264977926291252</v>
      </c>
      <c r="I50" s="153">
        <f t="shared" si="0"/>
        <v>1.0086172810479175</v>
      </c>
      <c r="K50" s="138"/>
    </row>
    <row r="51" spans="1:11" x14ac:dyDescent="0.15">
      <c r="A51" s="160" t="s">
        <v>77</v>
      </c>
      <c r="B51" s="171"/>
      <c r="C51" s="171" t="s">
        <v>76</v>
      </c>
      <c r="D51" s="161" t="s">
        <v>67</v>
      </c>
      <c r="E51" s="163">
        <v>25.281824334140101</v>
      </c>
      <c r="F51" s="164">
        <v>26.510318074348699</v>
      </c>
      <c r="G51" s="165"/>
      <c r="H51" s="160"/>
      <c r="I51" s="153"/>
      <c r="K51" s="138"/>
    </row>
    <row r="52" spans="1:11" x14ac:dyDescent="0.15">
      <c r="A52" s="137" t="s">
        <v>78</v>
      </c>
      <c r="C52" s="132" t="s">
        <v>79</v>
      </c>
      <c r="D52" s="151" t="s">
        <v>67</v>
      </c>
      <c r="E52" s="135">
        <v>28.954274400262801</v>
      </c>
      <c r="F52" s="144">
        <v>2.3105829730277798</v>
      </c>
      <c r="G52" s="166">
        <f>AVERAGE(F52:F53)</f>
        <v>3.0817331669962602</v>
      </c>
      <c r="H52" s="137">
        <v>2.36647418131842</v>
      </c>
      <c r="I52" s="153">
        <f t="shared" si="0"/>
        <v>1.302246688902962</v>
      </c>
      <c r="K52" s="138"/>
    </row>
    <row r="53" spans="1:11" ht="11.25" thickBot="1" x14ac:dyDescent="0.2">
      <c r="A53" s="141" t="s">
        <v>80</v>
      </c>
      <c r="B53" s="142"/>
      <c r="C53" s="142" t="s">
        <v>79</v>
      </c>
      <c r="D53" s="168" t="s">
        <v>67</v>
      </c>
      <c r="E53" s="145">
        <v>28.184693263826201</v>
      </c>
      <c r="F53" s="146">
        <v>3.8528833609647402</v>
      </c>
      <c r="G53" s="169"/>
      <c r="H53" s="141"/>
      <c r="I53" s="169"/>
      <c r="J53" s="142"/>
      <c r="K53" s="14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9:N84"/>
  <sheetViews>
    <sheetView tabSelected="1" topLeftCell="A49" workbookViewId="0">
      <selection activeCell="C63" sqref="C63"/>
    </sheetView>
  </sheetViews>
  <sheetFormatPr defaultRowHeight="10.5" x14ac:dyDescent="0.15"/>
  <sheetData>
    <row r="19" spans="7:14" x14ac:dyDescent="0.15">
      <c r="G19" t="s">
        <v>112</v>
      </c>
      <c r="M19" s="130" t="s">
        <v>113</v>
      </c>
      <c r="N19" s="130"/>
    </row>
    <row r="20" spans="7:14" x14ac:dyDescent="0.15">
      <c r="M20" s="130" t="s">
        <v>114</v>
      </c>
      <c r="N20" s="130"/>
    </row>
    <row r="41" spans="1:14" x14ac:dyDescent="0.15">
      <c r="A41" t="s">
        <v>115</v>
      </c>
      <c r="M41" s="130" t="s">
        <v>114</v>
      </c>
      <c r="N41" s="130"/>
    </row>
    <row r="62" spans="1:14" x14ac:dyDescent="0.15">
      <c r="A62" s="130" t="s">
        <v>114</v>
      </c>
      <c r="B62" s="130"/>
      <c r="G62" s="130" t="s">
        <v>114</v>
      </c>
      <c r="H62" s="130"/>
      <c r="M62" s="130" t="s">
        <v>114</v>
      </c>
      <c r="N62" s="130"/>
    </row>
    <row r="63" spans="1:14" x14ac:dyDescent="0.15">
      <c r="G63" t="s">
        <v>116</v>
      </c>
      <c r="M63" s="174" t="s">
        <v>119</v>
      </c>
      <c r="N63" s="130"/>
    </row>
    <row r="84" spans="1:1" x14ac:dyDescent="0.15">
      <c r="A84" s="130" t="s">
        <v>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3"/>
  <sheetViews>
    <sheetView topLeftCell="A10" workbookViewId="0">
      <selection activeCell="L37" sqref="L37"/>
    </sheetView>
  </sheetViews>
  <sheetFormatPr defaultRowHeight="10.5" x14ac:dyDescent="0.15"/>
  <cols>
    <col min="1" max="6" width="9.33203125" style="66"/>
    <col min="7" max="7" width="12.33203125" style="66" bestFit="1" customWidth="1"/>
    <col min="8" max="8" width="17" style="66" bestFit="1" customWidth="1"/>
    <col min="9" max="9" width="19.5" style="66" bestFit="1" customWidth="1"/>
    <col min="10" max="13" width="9.33203125" style="66"/>
    <col min="14" max="14" width="13.6640625" style="66" bestFit="1" customWidth="1"/>
    <col min="15" max="16384" width="9.33203125" style="66"/>
  </cols>
  <sheetData>
    <row r="2" spans="1:8" x14ac:dyDescent="0.15">
      <c r="B2" s="67" t="s">
        <v>81</v>
      </c>
      <c r="C2" s="67"/>
    </row>
    <row r="4" spans="1:8" ht="11.25" thickBot="1" x14ac:dyDescent="0.2">
      <c r="A4" s="66" t="s">
        <v>82</v>
      </c>
      <c r="G4" s="66" t="s">
        <v>83</v>
      </c>
      <c r="H4" s="66" t="s">
        <v>5</v>
      </c>
    </row>
    <row r="5" spans="1:8" x14ac:dyDescent="0.15">
      <c r="A5" s="68" t="s">
        <v>6</v>
      </c>
      <c r="B5" s="69" t="s">
        <v>7</v>
      </c>
      <c r="C5" s="69" t="s">
        <v>8</v>
      </c>
      <c r="D5" s="69"/>
      <c r="E5" s="69"/>
      <c r="F5" s="69"/>
      <c r="G5" s="69"/>
      <c r="H5" s="70"/>
    </row>
    <row r="6" spans="1:8" ht="11.25" thickBot="1" x14ac:dyDescent="0.2">
      <c r="A6" s="71" t="s">
        <v>9</v>
      </c>
      <c r="B6" s="66" t="s">
        <v>7</v>
      </c>
      <c r="C6" s="66" t="s">
        <v>8</v>
      </c>
      <c r="H6" s="72"/>
    </row>
    <row r="7" spans="1:8" x14ac:dyDescent="0.15">
      <c r="A7" s="68" t="s">
        <v>10</v>
      </c>
      <c r="B7" s="69" t="s">
        <v>7</v>
      </c>
      <c r="C7" s="69" t="s">
        <v>11</v>
      </c>
      <c r="D7" s="69" t="s">
        <v>7</v>
      </c>
      <c r="E7" s="73">
        <v>22.884678277042099</v>
      </c>
      <c r="F7" s="74">
        <v>2.5</v>
      </c>
      <c r="G7" s="69">
        <f>AVERAGE(E7:E8)</f>
        <v>22.602592393082549</v>
      </c>
      <c r="H7" s="70">
        <f>STDEV(E7:E8)</f>
        <v>0.39892968284959796</v>
      </c>
    </row>
    <row r="8" spans="1:8" ht="11.25" thickBot="1" x14ac:dyDescent="0.2">
      <c r="A8" s="75" t="s">
        <v>12</v>
      </c>
      <c r="B8" s="76" t="s">
        <v>7</v>
      </c>
      <c r="C8" s="76" t="s">
        <v>11</v>
      </c>
      <c r="D8" s="76" t="s">
        <v>7</v>
      </c>
      <c r="E8" s="76">
        <v>22.320506509123</v>
      </c>
      <c r="F8" s="76">
        <v>2.5</v>
      </c>
      <c r="G8" s="76"/>
      <c r="H8" s="77"/>
    </row>
    <row r="9" spans="1:8" x14ac:dyDescent="0.15">
      <c r="A9" s="71" t="s">
        <v>13</v>
      </c>
      <c r="B9" s="66" t="s">
        <v>7</v>
      </c>
      <c r="C9" s="66" t="s">
        <v>14</v>
      </c>
      <c r="D9" s="66" t="s">
        <v>7</v>
      </c>
      <c r="E9" s="78">
        <v>21.281273013233498</v>
      </c>
      <c r="F9" s="79">
        <v>5</v>
      </c>
      <c r="G9" s="66">
        <f>AVERAGE(E9:E10)</f>
        <v>21.198900432559199</v>
      </c>
      <c r="H9" s="72">
        <f>STDEV(E9:E10)</f>
        <v>0.11649242075726583</v>
      </c>
    </row>
    <row r="10" spans="1:8" ht="11.25" thickBot="1" x14ac:dyDescent="0.2">
      <c r="A10" s="71" t="s">
        <v>15</v>
      </c>
      <c r="B10" s="66" t="s">
        <v>7</v>
      </c>
      <c r="C10" s="66" t="s">
        <v>14</v>
      </c>
      <c r="D10" s="66" t="s">
        <v>7</v>
      </c>
      <c r="E10" s="78">
        <v>21.1165278518849</v>
      </c>
      <c r="F10" s="79">
        <v>5</v>
      </c>
      <c r="H10" s="72"/>
    </row>
    <row r="11" spans="1:8" x14ac:dyDescent="0.15">
      <c r="A11" s="68" t="s">
        <v>16</v>
      </c>
      <c r="B11" s="69" t="s">
        <v>7</v>
      </c>
      <c r="C11" s="69" t="s">
        <v>17</v>
      </c>
      <c r="D11" s="69" t="s">
        <v>7</v>
      </c>
      <c r="E11" s="73">
        <v>20.040395479154999</v>
      </c>
      <c r="F11" s="74">
        <v>10</v>
      </c>
      <c r="G11" s="69">
        <f>AVERAGE(E11:E12)</f>
        <v>20.040395479154999</v>
      </c>
      <c r="H11" s="70" t="e">
        <f>STDEV(E11:E12)</f>
        <v>#DIV/0!</v>
      </c>
    </row>
    <row r="12" spans="1:8" ht="11.25" thickBot="1" x14ac:dyDescent="0.2">
      <c r="A12" s="75" t="s">
        <v>18</v>
      </c>
      <c r="B12" s="76" t="s">
        <v>7</v>
      </c>
      <c r="C12" s="76" t="s">
        <v>17</v>
      </c>
      <c r="D12" s="76" t="s">
        <v>7</v>
      </c>
      <c r="E12" s="80"/>
      <c r="F12" s="81"/>
      <c r="G12" s="76"/>
      <c r="H12" s="77"/>
    </row>
    <row r="13" spans="1:8" x14ac:dyDescent="0.15">
      <c r="A13" s="71" t="s">
        <v>19</v>
      </c>
      <c r="B13" s="66" t="s">
        <v>7</v>
      </c>
      <c r="C13" s="66" t="s">
        <v>20</v>
      </c>
      <c r="D13" s="66" t="s">
        <v>7</v>
      </c>
      <c r="E13" s="78">
        <v>20.0838365037655</v>
      </c>
      <c r="F13" s="79">
        <v>25</v>
      </c>
      <c r="G13" s="66">
        <f>AVERAGE(E13:E14)</f>
        <v>20.0838365037655</v>
      </c>
      <c r="H13" s="72" t="e">
        <f>STDEV(E13:E14)</f>
        <v>#DIV/0!</v>
      </c>
    </row>
    <row r="14" spans="1:8" ht="11.25" thickBot="1" x14ac:dyDescent="0.2">
      <c r="A14" s="71" t="s">
        <v>21</v>
      </c>
      <c r="B14" s="66" t="s">
        <v>7</v>
      </c>
      <c r="C14" s="66" t="s">
        <v>20</v>
      </c>
      <c r="D14" s="66" t="s">
        <v>7</v>
      </c>
      <c r="E14" s="78"/>
      <c r="F14" s="79"/>
      <c r="H14" s="72"/>
    </row>
    <row r="15" spans="1:8" x14ac:dyDescent="0.15">
      <c r="A15" s="68" t="s">
        <v>22</v>
      </c>
      <c r="B15" s="69" t="s">
        <v>7</v>
      </c>
      <c r="C15" s="69" t="s">
        <v>23</v>
      </c>
      <c r="D15" s="69" t="s">
        <v>7</v>
      </c>
      <c r="E15" s="73">
        <v>18.715669979160101</v>
      </c>
      <c r="F15" s="74">
        <v>50</v>
      </c>
      <c r="G15" s="69">
        <f>AVERAGE(E15:E16)</f>
        <v>18.715669979160101</v>
      </c>
      <c r="H15" s="70"/>
    </row>
    <row r="16" spans="1:8" ht="11.25" thickBot="1" x14ac:dyDescent="0.2">
      <c r="A16" s="75" t="s">
        <v>24</v>
      </c>
      <c r="B16" s="76" t="s">
        <v>7</v>
      </c>
      <c r="C16" s="76" t="s">
        <v>23</v>
      </c>
      <c r="D16" s="76" t="s">
        <v>7</v>
      </c>
      <c r="E16" s="80"/>
      <c r="F16" s="81"/>
      <c r="G16" s="76"/>
      <c r="H16" s="77"/>
    </row>
    <row r="19" spans="1:11" ht="11.25" thickBot="1" x14ac:dyDescent="0.2">
      <c r="G19" s="66" t="s">
        <v>84</v>
      </c>
      <c r="H19" s="66" t="s">
        <v>85</v>
      </c>
      <c r="I19" s="66" t="s">
        <v>86</v>
      </c>
      <c r="J19" s="66" t="s">
        <v>87</v>
      </c>
      <c r="K19" s="66" t="s">
        <v>88</v>
      </c>
    </row>
    <row r="20" spans="1:11" x14ac:dyDescent="0.15">
      <c r="A20" s="68" t="s">
        <v>27</v>
      </c>
      <c r="B20" s="69" t="s">
        <v>7</v>
      </c>
      <c r="C20" s="29" t="s">
        <v>28</v>
      </c>
      <c r="D20" s="30" t="s">
        <v>29</v>
      </c>
      <c r="E20" s="73">
        <v>20.001425226551699</v>
      </c>
      <c r="F20" s="74">
        <v>17.114556058367899</v>
      </c>
      <c r="G20" s="82">
        <f>AVERAGE(F20:F21)</f>
        <v>15.6370134888894</v>
      </c>
      <c r="H20" s="83">
        <v>34.672145227096948</v>
      </c>
      <c r="I20" s="69">
        <f>G20/H20</f>
        <v>0.45099642339605722</v>
      </c>
      <c r="J20" s="68"/>
      <c r="K20" s="70"/>
    </row>
    <row r="21" spans="1:11" x14ac:dyDescent="0.15">
      <c r="A21" s="71" t="s">
        <v>30</v>
      </c>
      <c r="B21" s="66" t="s">
        <v>7</v>
      </c>
      <c r="C21" s="33" t="s">
        <v>28</v>
      </c>
      <c r="D21" s="34" t="s">
        <v>29</v>
      </c>
      <c r="E21" s="78">
        <v>20.227454617734001</v>
      </c>
      <c r="F21" s="79">
        <v>14.1594709194109</v>
      </c>
      <c r="G21" s="84"/>
      <c r="H21" s="84"/>
      <c r="J21" s="71"/>
      <c r="K21" s="72"/>
    </row>
    <row r="22" spans="1:11" x14ac:dyDescent="0.15">
      <c r="A22" s="85" t="s">
        <v>31</v>
      </c>
      <c r="B22" s="86" t="s">
        <v>7</v>
      </c>
      <c r="C22" s="37" t="s">
        <v>32</v>
      </c>
      <c r="D22" s="38" t="s">
        <v>29</v>
      </c>
      <c r="E22" s="87">
        <v>20.443636262451001</v>
      </c>
      <c r="F22" s="88">
        <v>11.811767952272</v>
      </c>
      <c r="G22" s="89">
        <f>AVERAGE(F22:F23)</f>
        <v>11.655972602887349</v>
      </c>
      <c r="H22" s="90">
        <v>13.080572557241601</v>
      </c>
      <c r="I22" s="86">
        <f>G22/H22</f>
        <v>0.8910903977543726</v>
      </c>
      <c r="J22" s="71"/>
      <c r="K22" s="72"/>
    </row>
    <row r="23" spans="1:11" x14ac:dyDescent="0.15">
      <c r="A23" s="91" t="s">
        <v>33</v>
      </c>
      <c r="B23" s="92" t="s">
        <v>7</v>
      </c>
      <c r="C23" s="44" t="s">
        <v>32</v>
      </c>
      <c r="D23" s="45" t="s">
        <v>29</v>
      </c>
      <c r="E23" s="93">
        <v>20.475515873740999</v>
      </c>
      <c r="F23" s="94">
        <v>11.5001772535027</v>
      </c>
      <c r="G23" s="95"/>
      <c r="H23" s="95"/>
      <c r="I23" s="92"/>
      <c r="J23" s="71"/>
      <c r="K23" s="72"/>
    </row>
    <row r="24" spans="1:11" x14ac:dyDescent="0.15">
      <c r="A24" s="71" t="s">
        <v>34</v>
      </c>
      <c r="B24" s="66" t="s">
        <v>7</v>
      </c>
      <c r="C24" s="34" t="s">
        <v>35</v>
      </c>
      <c r="D24" s="34" t="s">
        <v>29</v>
      </c>
      <c r="E24" s="78">
        <v>21.7472847499469</v>
      </c>
      <c r="F24" s="79">
        <v>3.95852669768523</v>
      </c>
      <c r="G24" s="96">
        <f>AVERAGE(F24:F25)</f>
        <v>4.1778925605734303</v>
      </c>
      <c r="H24" s="84">
        <v>15.981089597715751</v>
      </c>
      <c r="I24" s="66">
        <f>G24/H24</f>
        <v>0.26142726595879889</v>
      </c>
      <c r="J24" s="71">
        <f>AVERAGE(I20,I22,I24,I28,I30)</f>
        <v>0.6534801430428836</v>
      </c>
      <c r="K24" s="72">
        <f>STDEV(I20,I22,I24,I28,I30)</f>
        <v>0.2871601229937264</v>
      </c>
    </row>
    <row r="25" spans="1:11" x14ac:dyDescent="0.15">
      <c r="A25" s="71" t="s">
        <v>36</v>
      </c>
      <c r="B25" s="66" t="s">
        <v>7</v>
      </c>
      <c r="C25" s="34" t="s">
        <v>35</v>
      </c>
      <c r="D25" s="34" t="s">
        <v>29</v>
      </c>
      <c r="E25" s="78">
        <v>21.621943927360899</v>
      </c>
      <c r="F25" s="79">
        <v>4.3972584234616301</v>
      </c>
      <c r="G25" s="84"/>
      <c r="H25" s="84"/>
      <c r="J25" s="71"/>
      <c r="K25" s="72"/>
    </row>
    <row r="26" spans="1:11" x14ac:dyDescent="0.15">
      <c r="A26" s="85" t="s">
        <v>37</v>
      </c>
      <c r="B26" s="86"/>
      <c r="C26" s="37" t="s">
        <v>38</v>
      </c>
      <c r="D26" s="38" t="s">
        <v>29</v>
      </c>
      <c r="E26" s="87">
        <v>20.494826635384399</v>
      </c>
      <c r="F26" s="88">
        <v>11.3154457082916</v>
      </c>
      <c r="G26" s="89">
        <f>AVERAGE(F26:F27)</f>
        <v>9.3514476002003306</v>
      </c>
      <c r="H26" s="90">
        <v>7.0444576036614794</v>
      </c>
      <c r="I26" s="97">
        <f>G26/H26</f>
        <v>1.3274900817544495</v>
      </c>
      <c r="J26" s="71"/>
      <c r="K26" s="72"/>
    </row>
    <row r="27" spans="1:11" x14ac:dyDescent="0.15">
      <c r="A27" s="91" t="s">
        <v>39</v>
      </c>
      <c r="B27" s="92"/>
      <c r="C27" s="44" t="s">
        <v>38</v>
      </c>
      <c r="D27" s="45" t="s">
        <v>29</v>
      </c>
      <c r="E27" s="93">
        <v>21.0032836553405</v>
      </c>
      <c r="F27" s="94">
        <v>7.3874494921090603</v>
      </c>
      <c r="G27" s="95"/>
      <c r="H27" s="95"/>
      <c r="I27" s="92"/>
      <c r="J27" s="71"/>
      <c r="K27" s="72"/>
    </row>
    <row r="28" spans="1:11" x14ac:dyDescent="0.15">
      <c r="A28" s="71" t="s">
        <v>40</v>
      </c>
      <c r="C28" s="33" t="s">
        <v>41</v>
      </c>
      <c r="D28" s="33" t="s">
        <v>29</v>
      </c>
      <c r="E28" s="78">
        <v>21.926647996405901</v>
      </c>
      <c r="F28" s="79">
        <v>3.4057323069955898</v>
      </c>
      <c r="G28" s="96">
        <f>AVERAGE(F28:F29)</f>
        <v>3.247092761148815</v>
      </c>
      <c r="H28" s="84">
        <v>3.5352384892324551</v>
      </c>
      <c r="I28" s="66">
        <f>G28/H28</f>
        <v>0.91849327026697991</v>
      </c>
      <c r="J28" s="71"/>
      <c r="K28" s="72"/>
    </row>
    <row r="29" spans="1:11" x14ac:dyDescent="0.15">
      <c r="A29" s="71" t="s">
        <v>42</v>
      </c>
      <c r="C29" s="33" t="s">
        <v>41</v>
      </c>
      <c r="D29" s="33" t="s">
        <v>29</v>
      </c>
      <c r="E29" s="78">
        <v>22.043260156455801</v>
      </c>
      <c r="F29" s="79">
        <v>3.0884532153020401</v>
      </c>
      <c r="G29" s="84"/>
      <c r="H29" s="84"/>
      <c r="J29" s="71"/>
      <c r="K29" s="72"/>
    </row>
    <row r="30" spans="1:11" x14ac:dyDescent="0.15">
      <c r="A30" s="85" t="s">
        <v>43</v>
      </c>
      <c r="B30" s="86"/>
      <c r="C30" s="37" t="s">
        <v>44</v>
      </c>
      <c r="D30" s="37" t="s">
        <v>29</v>
      </c>
      <c r="E30" s="87">
        <v>20.249091834615999</v>
      </c>
      <c r="F30" s="88">
        <v>13.904868151368801</v>
      </c>
      <c r="G30" s="89">
        <f>AVERAGE(F30:F31)</f>
        <v>13.216014446623049</v>
      </c>
      <c r="H30" s="90">
        <v>17.730255183588099</v>
      </c>
      <c r="I30" s="86">
        <f>G30/H30</f>
        <v>0.74539335783820926</v>
      </c>
      <c r="J30" s="71"/>
      <c r="K30" s="72"/>
    </row>
    <row r="31" spans="1:11" ht="11.25" thickBot="1" x14ac:dyDescent="0.2">
      <c r="A31" s="75" t="s">
        <v>45</v>
      </c>
      <c r="B31" s="76"/>
      <c r="C31" s="51" t="s">
        <v>44</v>
      </c>
      <c r="D31" s="51" t="s">
        <v>29</v>
      </c>
      <c r="E31" s="80">
        <v>20.373515053182601</v>
      </c>
      <c r="F31" s="81">
        <v>12.527160741877299</v>
      </c>
      <c r="G31" s="98"/>
      <c r="H31" s="98"/>
      <c r="I31" s="76"/>
      <c r="J31" s="71"/>
      <c r="K31" s="72"/>
    </row>
    <row r="32" spans="1:11" x14ac:dyDescent="0.15">
      <c r="A32" s="68" t="s">
        <v>46</v>
      </c>
      <c r="B32" s="69"/>
      <c r="C32" s="29" t="s">
        <v>47</v>
      </c>
      <c r="D32" s="29" t="s">
        <v>48</v>
      </c>
      <c r="E32" s="73">
        <v>22.372916275239302</v>
      </c>
      <c r="F32" s="74">
        <v>2.3425137706792398</v>
      </c>
      <c r="G32" s="82">
        <f>AVERAGE(F32:F33)</f>
        <v>2.3778184770567448</v>
      </c>
      <c r="H32" s="83">
        <v>3.5280551170294001</v>
      </c>
      <c r="I32" s="69">
        <f>G32/H32</f>
        <v>0.67397429977195278</v>
      </c>
      <c r="J32" s="68"/>
      <c r="K32" s="70"/>
    </row>
    <row r="33" spans="1:19" x14ac:dyDescent="0.15">
      <c r="A33" s="71" t="s">
        <v>49</v>
      </c>
      <c r="C33" s="33" t="s">
        <v>47</v>
      </c>
      <c r="D33" s="33" t="s">
        <v>48</v>
      </c>
      <c r="E33" s="78">
        <v>22.3375029258825</v>
      </c>
      <c r="F33" s="79">
        <v>2.4131231834342501</v>
      </c>
      <c r="G33" s="84"/>
      <c r="H33" s="84"/>
      <c r="J33" s="71"/>
      <c r="K33" s="72"/>
    </row>
    <row r="34" spans="1:19" x14ac:dyDescent="0.15">
      <c r="A34" s="85" t="s">
        <v>50</v>
      </c>
      <c r="B34" s="86"/>
      <c r="C34" s="37" t="s">
        <v>51</v>
      </c>
      <c r="D34" s="37" t="s">
        <v>48</v>
      </c>
      <c r="E34" s="87">
        <v>21.2612288314808</v>
      </c>
      <c r="F34" s="88">
        <v>5.9504850138363299</v>
      </c>
      <c r="G34" s="89">
        <f>AVERAGE(F34:F35)</f>
        <v>6.1294984929031102</v>
      </c>
      <c r="H34" s="90">
        <v>9.9138568528146003</v>
      </c>
      <c r="I34" s="86">
        <f>G34/H34</f>
        <v>0.61827587223663727</v>
      </c>
      <c r="J34" s="71"/>
      <c r="K34" s="72"/>
    </row>
    <row r="35" spans="1:19" x14ac:dyDescent="0.15">
      <c r="A35" s="91" t="s">
        <v>52</v>
      </c>
      <c r="B35" s="92"/>
      <c r="C35" s="44" t="s">
        <v>51</v>
      </c>
      <c r="D35" s="44" t="s">
        <v>48</v>
      </c>
      <c r="E35" s="93">
        <v>21.191555673806501</v>
      </c>
      <c r="F35" s="94">
        <v>6.3085119719698897</v>
      </c>
      <c r="G35" s="95"/>
      <c r="H35" s="95"/>
      <c r="I35" s="92"/>
      <c r="J35" s="71"/>
      <c r="K35" s="72"/>
    </row>
    <row r="36" spans="1:19" x14ac:dyDescent="0.15">
      <c r="A36" s="71" t="s">
        <v>53</v>
      </c>
      <c r="C36" s="33" t="s">
        <v>54</v>
      </c>
      <c r="D36" s="33" t="s">
        <v>48</v>
      </c>
      <c r="E36" s="78">
        <v>21.257574501749701</v>
      </c>
      <c r="F36" s="79">
        <v>5.9687481149916</v>
      </c>
      <c r="G36" s="96">
        <f>AVERAGE(F36:F37)</f>
        <v>6.0526542445427349</v>
      </c>
      <c r="H36" s="84">
        <v>10.031405260345705</v>
      </c>
      <c r="I36" s="66">
        <f>G36/H36</f>
        <v>0.6033705236163639</v>
      </c>
      <c r="J36" s="71">
        <f>AVERAGE(I36,I34,I42,I32,I38,I40)</f>
        <v>0.88702076995431767</v>
      </c>
      <c r="K36" s="72">
        <f>STDEV(I34,I36,I38,I42,I32,I40)</f>
        <v>0.35014353702329043</v>
      </c>
    </row>
    <row r="37" spans="1:19" x14ac:dyDescent="0.15">
      <c r="A37" s="71" t="s">
        <v>55</v>
      </c>
      <c r="C37" s="33" t="s">
        <v>54</v>
      </c>
      <c r="D37" s="33" t="s">
        <v>48</v>
      </c>
      <c r="E37" s="78">
        <v>21.224510392592201</v>
      </c>
      <c r="F37" s="79">
        <v>6.1365603740938699</v>
      </c>
      <c r="G37" s="84"/>
      <c r="H37" s="84"/>
      <c r="J37" s="71"/>
      <c r="K37" s="72"/>
      <c r="Q37" s="66" t="s">
        <v>89</v>
      </c>
      <c r="R37" s="66" t="s">
        <v>64</v>
      </c>
      <c r="S37" s="66" t="s">
        <v>90</v>
      </c>
    </row>
    <row r="38" spans="1:19" x14ac:dyDescent="0.15">
      <c r="A38" s="85" t="s">
        <v>56</v>
      </c>
      <c r="B38" s="86"/>
      <c r="C38" s="37" t="s">
        <v>57</v>
      </c>
      <c r="D38" s="37" t="s">
        <v>48</v>
      </c>
      <c r="E38" s="87">
        <v>21.219583079381898</v>
      </c>
      <c r="F38" s="88">
        <v>6.1619690219399796</v>
      </c>
      <c r="G38" s="89">
        <f>AVERAGE(F38:F39)</f>
        <v>6.7090054734385696</v>
      </c>
      <c r="H38" s="90">
        <v>5.2246547434334705</v>
      </c>
      <c r="I38" s="86">
        <f>G38/H38</f>
        <v>1.2841050371549783</v>
      </c>
      <c r="J38" s="71"/>
      <c r="K38" s="72"/>
      <c r="N38" s="99" t="s">
        <v>91</v>
      </c>
      <c r="Q38" s="66">
        <v>0.45099642339605722</v>
      </c>
      <c r="R38" s="66">
        <v>0.67397429977195278</v>
      </c>
      <c r="S38" s="66">
        <v>0.38691364933248407</v>
      </c>
    </row>
    <row r="39" spans="1:19" x14ac:dyDescent="0.15">
      <c r="A39" s="91" t="s">
        <v>92</v>
      </c>
      <c r="B39" s="92"/>
      <c r="C39" s="44" t="s">
        <v>57</v>
      </c>
      <c r="D39" s="44" t="s">
        <v>48</v>
      </c>
      <c r="E39" s="93">
        <v>21.0246863559905</v>
      </c>
      <c r="F39" s="94">
        <v>7.2560419249371604</v>
      </c>
      <c r="G39" s="95"/>
      <c r="H39" s="95"/>
      <c r="I39" s="92"/>
      <c r="J39" s="71"/>
      <c r="K39" s="72"/>
      <c r="N39" s="66" t="s">
        <v>93</v>
      </c>
      <c r="O39" s="66">
        <f>_xlfn.T.TEST(Q38:Q48,S38:S46,2,2)</f>
        <v>0.70112251478338794</v>
      </c>
    </row>
    <row r="40" spans="1:19" x14ac:dyDescent="0.15">
      <c r="A40" s="71" t="s">
        <v>58</v>
      </c>
      <c r="C40" s="33" t="s">
        <v>59</v>
      </c>
      <c r="D40" s="33" t="s">
        <v>48</v>
      </c>
      <c r="E40" s="78">
        <v>20.563527199971102</v>
      </c>
      <c r="F40" s="79">
        <v>10.681968974797201</v>
      </c>
      <c r="G40" s="96">
        <f>AVERAGE(F40:F41)</f>
        <v>9.8447739630907911</v>
      </c>
      <c r="H40" s="84">
        <v>7.1393594610454247</v>
      </c>
      <c r="I40" s="66">
        <f>G40/H40</f>
        <v>1.3789435896605224</v>
      </c>
      <c r="J40" s="71"/>
      <c r="K40" s="72"/>
      <c r="N40" s="66" t="s">
        <v>94</v>
      </c>
      <c r="O40" s="66">
        <f>_xlfn.T.TEST(R38:R48,S38:S46,2,2)</f>
        <v>0.6599214918635834</v>
      </c>
      <c r="Q40" s="66">
        <v>0.8910903977543726</v>
      </c>
      <c r="R40" s="66">
        <v>0.61827587223663727</v>
      </c>
      <c r="S40" s="66">
        <v>0.43029995652033859</v>
      </c>
    </row>
    <row r="41" spans="1:19" x14ac:dyDescent="0.15">
      <c r="A41" s="71" t="s">
        <v>60</v>
      </c>
      <c r="C41" s="33" t="s">
        <v>59</v>
      </c>
      <c r="D41" s="33" t="s">
        <v>48</v>
      </c>
      <c r="E41" s="78">
        <v>20.766834165515998</v>
      </c>
      <c r="F41" s="79">
        <v>9.0075789513843798</v>
      </c>
      <c r="G41" s="84"/>
      <c r="H41" s="84"/>
      <c r="J41" s="71"/>
      <c r="K41" s="72"/>
      <c r="N41" s="66" t="s">
        <v>95</v>
      </c>
      <c r="O41" s="66">
        <f>_xlfn.T.TEST(Q38:Q49,R38:R49,2,2)</f>
        <v>0.26389499508148628</v>
      </c>
    </row>
    <row r="42" spans="1:19" x14ac:dyDescent="0.15">
      <c r="A42" s="85" t="s">
        <v>61</v>
      </c>
      <c r="B42" s="86"/>
      <c r="C42" s="37" t="s">
        <v>62</v>
      </c>
      <c r="D42" s="37" t="s">
        <v>48</v>
      </c>
      <c r="E42" s="87">
        <v>20.175333604261802</v>
      </c>
      <c r="F42" s="88">
        <v>14.7920784377842</v>
      </c>
      <c r="G42" s="89">
        <f>AVERAGE(F42:F43)</f>
        <v>14.093046537893549</v>
      </c>
      <c r="H42" s="90">
        <v>18.4595569485246</v>
      </c>
      <c r="I42" s="86">
        <f>G42/H42</f>
        <v>0.76345529728545036</v>
      </c>
      <c r="J42" s="71"/>
      <c r="K42" s="72"/>
      <c r="Q42" s="66">
        <v>0.26142726595879889</v>
      </c>
      <c r="R42" s="66">
        <v>0.6033705236163639</v>
      </c>
      <c r="S42" s="66">
        <v>0.71654878262374777</v>
      </c>
    </row>
    <row r="43" spans="1:19" ht="11.25" thickBot="1" x14ac:dyDescent="0.2">
      <c r="A43" s="71" t="s">
        <v>63</v>
      </c>
      <c r="C43" s="33" t="s">
        <v>62</v>
      </c>
      <c r="D43" s="33" t="s">
        <v>64</v>
      </c>
      <c r="E43" s="78">
        <v>20.293727641978698</v>
      </c>
      <c r="F43" s="79">
        <v>13.394014638002901</v>
      </c>
      <c r="G43" s="84"/>
      <c r="H43" s="84"/>
      <c r="J43" s="71"/>
      <c r="K43" s="72"/>
    </row>
    <row r="44" spans="1:19" x14ac:dyDescent="0.15">
      <c r="A44" s="68" t="s">
        <v>65</v>
      </c>
      <c r="B44" s="69"/>
      <c r="C44" s="29" t="s">
        <v>66</v>
      </c>
      <c r="D44" s="29" t="s">
        <v>67</v>
      </c>
      <c r="E44" s="73">
        <v>21.700216387888499</v>
      </c>
      <c r="F44" s="74">
        <v>4.11789820656419</v>
      </c>
      <c r="G44" s="82">
        <f>AVERAGE(F44:F45)</f>
        <v>4.4426045888266454</v>
      </c>
      <c r="H44" s="83">
        <v>11.48216041613205</v>
      </c>
      <c r="I44" s="69">
        <f>G44/H44</f>
        <v>0.38691364933248407</v>
      </c>
      <c r="J44" s="68"/>
      <c r="K44" s="70"/>
      <c r="R44" s="66">
        <v>1.2841050371549783</v>
      </c>
    </row>
    <row r="45" spans="1:19" x14ac:dyDescent="0.15">
      <c r="A45" s="71" t="s">
        <v>68</v>
      </c>
      <c r="C45" s="33" t="s">
        <v>66</v>
      </c>
      <c r="D45" s="33" t="s">
        <v>67</v>
      </c>
      <c r="E45" s="78">
        <v>21.525590157409901</v>
      </c>
      <c r="F45" s="79">
        <v>4.7673109710891</v>
      </c>
      <c r="G45" s="84"/>
      <c r="H45" s="84"/>
      <c r="J45" s="71"/>
      <c r="K45" s="72"/>
    </row>
    <row r="46" spans="1:19" x14ac:dyDescent="0.15">
      <c r="A46" s="85" t="s">
        <v>69</v>
      </c>
      <c r="B46" s="86"/>
      <c r="C46" s="37" t="s">
        <v>70</v>
      </c>
      <c r="D46" s="37" t="s">
        <v>67</v>
      </c>
      <c r="E46" s="87">
        <v>22.813020331196299</v>
      </c>
      <c r="F46" s="88">
        <v>1.61956644719056</v>
      </c>
      <c r="G46" s="89">
        <f>AVERAGE(F46:F47)</f>
        <v>1.577435683603625</v>
      </c>
      <c r="H46" s="90">
        <v>3.66589784567888</v>
      </c>
      <c r="I46" s="86">
        <f>G46/H46</f>
        <v>0.43029995652033859</v>
      </c>
      <c r="J46" s="71">
        <f>AVERAGE(I48,I52,I44,I46)</f>
        <v>0.76221247193524766</v>
      </c>
      <c r="K46" s="72">
        <f>STDEV(I48,I52,I44,I46)</f>
        <v>0.5227877528001561</v>
      </c>
      <c r="Q46" s="66">
        <v>0.91849327026697991</v>
      </c>
      <c r="R46" s="66">
        <v>1.3789435896605224</v>
      </c>
      <c r="S46" s="66">
        <v>1.5150874992644199</v>
      </c>
    </row>
    <row r="47" spans="1:19" x14ac:dyDescent="0.15">
      <c r="A47" s="91" t="s">
        <v>71</v>
      </c>
      <c r="B47" s="92"/>
      <c r="C47" s="44" t="s">
        <v>70</v>
      </c>
      <c r="D47" s="44" t="s">
        <v>67</v>
      </c>
      <c r="E47" s="93">
        <v>22.8767339318061</v>
      </c>
      <c r="F47" s="94">
        <v>1.5353049200166899</v>
      </c>
      <c r="G47" s="95"/>
      <c r="H47" s="95"/>
      <c r="I47" s="92"/>
      <c r="J47" s="71"/>
      <c r="K47" s="72"/>
    </row>
    <row r="48" spans="1:19" x14ac:dyDescent="0.15">
      <c r="A48" s="71" t="s">
        <v>72</v>
      </c>
      <c r="C48" s="3" t="s">
        <v>73</v>
      </c>
      <c r="D48" s="33" t="s">
        <v>67</v>
      </c>
      <c r="E48" s="78">
        <v>21.022579742125</v>
      </c>
      <c r="F48" s="79">
        <v>7.26887164561278</v>
      </c>
      <c r="G48" s="96">
        <f>AVERAGE(F48:F49)</f>
        <v>9.8291140132994901</v>
      </c>
      <c r="H48" s="84">
        <v>13.717299159045051</v>
      </c>
      <c r="I48" s="66">
        <f>G48/H48</f>
        <v>0.71654878262374777</v>
      </c>
      <c r="J48" s="71"/>
      <c r="K48" s="72"/>
      <c r="Q48" s="66">
        <v>0.74539335783820926</v>
      </c>
      <c r="R48" s="66">
        <v>0.76345529728545036</v>
      </c>
    </row>
    <row r="49" spans="1:11" x14ac:dyDescent="0.15">
      <c r="A49" s="71" t="s">
        <v>74</v>
      </c>
      <c r="C49" s="3" t="s">
        <v>73</v>
      </c>
      <c r="D49" s="33" t="s">
        <v>67</v>
      </c>
      <c r="E49" s="78">
        <v>20.386705552468101</v>
      </c>
      <c r="F49" s="79">
        <v>12.3893563809862</v>
      </c>
      <c r="G49" s="84"/>
      <c r="H49" s="84"/>
      <c r="J49" s="71"/>
      <c r="K49" s="72"/>
    </row>
    <row r="50" spans="1:11" x14ac:dyDescent="0.15">
      <c r="A50" s="85" t="s">
        <v>75</v>
      </c>
      <c r="B50" s="86"/>
      <c r="C50" s="60" t="s">
        <v>76</v>
      </c>
      <c r="D50" s="37" t="s">
        <v>67</v>
      </c>
      <c r="E50" s="87">
        <v>19.1713122000344</v>
      </c>
      <c r="F50" s="88">
        <v>34.331126811842097</v>
      </c>
      <c r="G50" s="89">
        <f>AVERAGE(F50:F51)</f>
        <v>39.087318391187694</v>
      </c>
      <c r="H50" s="90">
        <v>18.8393039022043</v>
      </c>
      <c r="I50" s="97">
        <f>G50/H50</f>
        <v>2.0747750869189105</v>
      </c>
      <c r="J50" s="71"/>
      <c r="K50" s="72"/>
    </row>
    <row r="51" spans="1:11" x14ac:dyDescent="0.15">
      <c r="A51" s="91" t="s">
        <v>77</v>
      </c>
      <c r="B51" s="92"/>
      <c r="C51" s="50" t="s">
        <v>76</v>
      </c>
      <c r="D51" s="44" t="s">
        <v>67</v>
      </c>
      <c r="E51" s="93">
        <v>18.879662216514799</v>
      </c>
      <c r="F51" s="94">
        <v>43.843509970533297</v>
      </c>
      <c r="G51" s="95"/>
      <c r="H51" s="95"/>
      <c r="I51" s="92"/>
      <c r="J51" s="71"/>
      <c r="K51" s="72"/>
    </row>
    <row r="52" spans="1:11" x14ac:dyDescent="0.15">
      <c r="A52" s="71" t="s">
        <v>78</v>
      </c>
      <c r="C52" s="3" t="s">
        <v>79</v>
      </c>
      <c r="D52" s="33" t="s">
        <v>67</v>
      </c>
      <c r="E52" s="78">
        <v>20.782902527661498</v>
      </c>
      <c r="F52" s="79">
        <v>8.8870182444322907</v>
      </c>
      <c r="G52" s="96">
        <f>AVERAGE(F52:F53)</f>
        <v>7.3762539820119404</v>
      </c>
      <c r="H52" s="84">
        <v>4.8685333260244947</v>
      </c>
      <c r="I52" s="66">
        <f>G52/H52</f>
        <v>1.5150874992644199</v>
      </c>
      <c r="J52" s="71"/>
      <c r="K52" s="72"/>
    </row>
    <row r="53" spans="1:11" ht="11.25" thickBot="1" x14ac:dyDescent="0.2">
      <c r="A53" s="75" t="s">
        <v>80</v>
      </c>
      <c r="B53" s="76"/>
      <c r="C53" s="52" t="s">
        <v>79</v>
      </c>
      <c r="D53" s="51" t="s">
        <v>67</v>
      </c>
      <c r="E53" s="80">
        <v>21.278384750985602</v>
      </c>
      <c r="F53" s="81">
        <v>5.86548971959159</v>
      </c>
      <c r="G53" s="98"/>
      <c r="H53" s="98"/>
      <c r="I53" s="76"/>
      <c r="J53" s="75"/>
      <c r="K53" s="7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3"/>
  <sheetViews>
    <sheetView topLeftCell="A13" workbookViewId="0">
      <selection activeCell="O53" sqref="O53"/>
    </sheetView>
  </sheetViews>
  <sheetFormatPr defaultRowHeight="10.5" x14ac:dyDescent="0.15"/>
  <cols>
    <col min="1" max="6" width="9.33203125" style="66"/>
    <col min="7" max="7" width="12.33203125" style="66" bestFit="1" customWidth="1"/>
    <col min="8" max="8" width="17" style="66" bestFit="1" customWidth="1"/>
    <col min="9" max="9" width="19.5" style="66" bestFit="1" customWidth="1"/>
    <col min="10" max="16384" width="9.33203125" style="66"/>
  </cols>
  <sheetData>
    <row r="2" spans="1:8" x14ac:dyDescent="0.15">
      <c r="B2" s="67" t="s">
        <v>96</v>
      </c>
      <c r="C2" s="67"/>
    </row>
    <row r="4" spans="1:8" ht="11.25" thickBot="1" x14ac:dyDescent="0.2">
      <c r="A4" s="66" t="s">
        <v>82</v>
      </c>
      <c r="G4" s="66" t="s">
        <v>83</v>
      </c>
      <c r="H4" s="66" t="s">
        <v>5</v>
      </c>
    </row>
    <row r="5" spans="1:8" x14ac:dyDescent="0.15">
      <c r="A5" s="68" t="s">
        <v>6</v>
      </c>
      <c r="B5" s="69" t="s">
        <v>7</v>
      </c>
      <c r="C5" s="69" t="s">
        <v>8</v>
      </c>
      <c r="D5" s="69"/>
      <c r="E5" s="69"/>
      <c r="F5" s="69"/>
      <c r="G5" s="69"/>
      <c r="H5" s="70"/>
    </row>
    <row r="6" spans="1:8" ht="11.25" thickBot="1" x14ac:dyDescent="0.2">
      <c r="A6" s="71" t="s">
        <v>9</v>
      </c>
      <c r="B6" s="66" t="s">
        <v>7</v>
      </c>
      <c r="C6" s="66" t="s">
        <v>8</v>
      </c>
      <c r="H6" s="72"/>
    </row>
    <row r="7" spans="1:8" x14ac:dyDescent="0.15">
      <c r="A7" s="68" t="s">
        <v>10</v>
      </c>
      <c r="B7" s="69" t="s">
        <v>7</v>
      </c>
      <c r="C7" s="69" t="s">
        <v>11</v>
      </c>
      <c r="D7" s="69" t="s">
        <v>7</v>
      </c>
      <c r="E7" s="73">
        <v>23.266533660057</v>
      </c>
      <c r="F7" s="74">
        <v>2.5</v>
      </c>
      <c r="G7" s="69">
        <f>AVERAGE(E7:E8)</f>
        <v>23.224340953318499</v>
      </c>
      <c r="H7" s="70">
        <f>STDEV(E7:E8)</f>
        <v>5.9669498102818255E-2</v>
      </c>
    </row>
    <row r="8" spans="1:8" ht="11.25" thickBot="1" x14ac:dyDescent="0.2">
      <c r="A8" s="75" t="s">
        <v>12</v>
      </c>
      <c r="B8" s="76" t="s">
        <v>7</v>
      </c>
      <c r="C8" s="76" t="s">
        <v>11</v>
      </c>
      <c r="D8" s="76" t="s">
        <v>7</v>
      </c>
      <c r="E8" s="76">
        <v>23.182148246579999</v>
      </c>
      <c r="F8" s="76">
        <v>2.5</v>
      </c>
      <c r="G8" s="76"/>
      <c r="H8" s="77"/>
    </row>
    <row r="9" spans="1:8" x14ac:dyDescent="0.15">
      <c r="A9" s="71" t="s">
        <v>13</v>
      </c>
      <c r="B9" s="66" t="s">
        <v>7</v>
      </c>
      <c r="C9" s="66" t="s">
        <v>14</v>
      </c>
      <c r="D9" s="66" t="s">
        <v>7</v>
      </c>
      <c r="E9" s="78">
        <v>22.227084050281</v>
      </c>
      <c r="F9" s="79">
        <v>5</v>
      </c>
      <c r="G9" s="66">
        <f>AVERAGE(E9:E10)</f>
        <v>22.205653218093502</v>
      </c>
      <c r="H9" s="72">
        <f>STDEV(E9:E10)</f>
        <v>3.0307773532504165E-2</v>
      </c>
    </row>
    <row r="10" spans="1:8" ht="11.25" thickBot="1" x14ac:dyDescent="0.2">
      <c r="A10" s="71" t="s">
        <v>15</v>
      </c>
      <c r="B10" s="66" t="s">
        <v>7</v>
      </c>
      <c r="C10" s="66" t="s">
        <v>14</v>
      </c>
      <c r="D10" s="66" t="s">
        <v>7</v>
      </c>
      <c r="E10" s="78">
        <v>22.184222385906001</v>
      </c>
      <c r="F10" s="79">
        <v>5</v>
      </c>
      <c r="H10" s="72"/>
    </row>
    <row r="11" spans="1:8" x14ac:dyDescent="0.15">
      <c r="A11" s="68" t="s">
        <v>16</v>
      </c>
      <c r="B11" s="69" t="s">
        <v>7</v>
      </c>
      <c r="C11" s="69" t="s">
        <v>17</v>
      </c>
      <c r="D11" s="69" t="s">
        <v>7</v>
      </c>
      <c r="E11" s="73">
        <v>21.1404498377693</v>
      </c>
      <c r="F11" s="74">
        <v>10</v>
      </c>
      <c r="G11" s="69">
        <f>AVERAGE(E11:E12)</f>
        <v>21.1007409072134</v>
      </c>
      <c r="H11" s="70">
        <f>STDEV(E11:E12)</f>
        <v>5.6156908139485137E-2</v>
      </c>
    </row>
    <row r="12" spans="1:8" ht="11.25" thickBot="1" x14ac:dyDescent="0.2">
      <c r="A12" s="75" t="s">
        <v>18</v>
      </c>
      <c r="B12" s="76" t="s">
        <v>7</v>
      </c>
      <c r="C12" s="76" t="s">
        <v>17</v>
      </c>
      <c r="D12" s="76" t="s">
        <v>7</v>
      </c>
      <c r="E12" s="80">
        <v>21.0610319766575</v>
      </c>
      <c r="F12" s="81">
        <v>10</v>
      </c>
      <c r="G12" s="76"/>
      <c r="H12" s="77"/>
    </row>
    <row r="13" spans="1:8" x14ac:dyDescent="0.15">
      <c r="A13" s="71" t="s">
        <v>19</v>
      </c>
      <c r="B13" s="66" t="s">
        <v>7</v>
      </c>
      <c r="C13" s="66" t="s">
        <v>20</v>
      </c>
      <c r="D13" s="66" t="s">
        <v>7</v>
      </c>
      <c r="E13" s="78">
        <v>20.986594354432601</v>
      </c>
      <c r="F13" s="79">
        <v>25</v>
      </c>
      <c r="G13" s="66">
        <f>AVERAGE(E13:E14)</f>
        <v>21.083234416634753</v>
      </c>
      <c r="H13" s="72">
        <f>STDEV(E13:E14)</f>
        <v>0.13666968663485995</v>
      </c>
    </row>
    <row r="14" spans="1:8" ht="11.25" thickBot="1" x14ac:dyDescent="0.2">
      <c r="A14" s="71" t="s">
        <v>21</v>
      </c>
      <c r="B14" s="66" t="s">
        <v>7</v>
      </c>
      <c r="C14" s="66" t="s">
        <v>20</v>
      </c>
      <c r="D14" s="66" t="s">
        <v>7</v>
      </c>
      <c r="E14" s="78">
        <v>21.179874478836901</v>
      </c>
      <c r="F14" s="79">
        <v>25</v>
      </c>
      <c r="H14" s="72"/>
    </row>
    <row r="15" spans="1:8" x14ac:dyDescent="0.15">
      <c r="A15" s="68" t="s">
        <v>22</v>
      </c>
      <c r="B15" s="69" t="s">
        <v>7</v>
      </c>
      <c r="C15" s="69" t="s">
        <v>23</v>
      </c>
      <c r="D15" s="69" t="s">
        <v>7</v>
      </c>
      <c r="E15" s="73">
        <v>19.333594077259601</v>
      </c>
      <c r="F15" s="74">
        <v>50</v>
      </c>
      <c r="G15" s="100">
        <f>AVERAGE(E15:E16)</f>
        <v>19.352516859429201</v>
      </c>
      <c r="H15" s="70">
        <f>STDEV(E15:E16)</f>
        <v>2.6760855182080219E-2</v>
      </c>
    </row>
    <row r="16" spans="1:8" ht="11.25" thickBot="1" x14ac:dyDescent="0.2">
      <c r="A16" s="75" t="s">
        <v>24</v>
      </c>
      <c r="B16" s="76" t="s">
        <v>7</v>
      </c>
      <c r="C16" s="76" t="s">
        <v>23</v>
      </c>
      <c r="D16" s="76" t="s">
        <v>7</v>
      </c>
      <c r="E16" s="80">
        <v>19.371439641598801</v>
      </c>
      <c r="F16" s="81">
        <v>50</v>
      </c>
      <c r="G16" s="76"/>
      <c r="H16" s="77"/>
    </row>
    <row r="19" spans="1:11" ht="11.25" thickBot="1" x14ac:dyDescent="0.2">
      <c r="G19" s="66" t="s">
        <v>84</v>
      </c>
      <c r="H19" s="66" t="s">
        <v>85</v>
      </c>
      <c r="I19" s="66" t="s">
        <v>97</v>
      </c>
      <c r="J19" s="66" t="s">
        <v>87</v>
      </c>
      <c r="K19" s="66" t="s">
        <v>88</v>
      </c>
    </row>
    <row r="20" spans="1:11" x14ac:dyDescent="0.15">
      <c r="A20" s="68" t="s">
        <v>27</v>
      </c>
      <c r="B20" s="69" t="s">
        <v>7</v>
      </c>
      <c r="C20" s="101" t="s">
        <v>28</v>
      </c>
      <c r="D20" s="102" t="s">
        <v>29</v>
      </c>
      <c r="E20" s="73">
        <v>21.079783319648801</v>
      </c>
      <c r="F20" s="103">
        <v>14.355013061670601</v>
      </c>
      <c r="G20" s="82">
        <f>AVERAGE(F20:F21)</f>
        <v>22.447452599361398</v>
      </c>
      <c r="H20" s="83">
        <v>34.672145227096948</v>
      </c>
      <c r="I20" s="69">
        <f>G20/H20</f>
        <v>0.64742035580245216</v>
      </c>
      <c r="J20" s="68"/>
      <c r="K20" s="70"/>
    </row>
    <row r="21" spans="1:11" x14ac:dyDescent="0.15">
      <c r="A21" s="71" t="s">
        <v>30</v>
      </c>
      <c r="B21" s="66" t="s">
        <v>7</v>
      </c>
      <c r="C21" s="104" t="s">
        <v>28</v>
      </c>
      <c r="D21" s="105" t="s">
        <v>29</v>
      </c>
      <c r="E21" s="78">
        <v>20.210447493058499</v>
      </c>
      <c r="F21" s="106">
        <v>30.539892137052199</v>
      </c>
      <c r="G21" s="84"/>
      <c r="H21" s="84"/>
      <c r="J21" s="71"/>
      <c r="K21" s="72"/>
    </row>
    <row r="22" spans="1:11" x14ac:dyDescent="0.15">
      <c r="A22" s="85" t="s">
        <v>31</v>
      </c>
      <c r="B22" s="86" t="s">
        <v>7</v>
      </c>
      <c r="C22" s="107" t="s">
        <v>32</v>
      </c>
      <c r="D22" s="108" t="s">
        <v>29</v>
      </c>
      <c r="E22" s="87">
        <v>21.292805022935401</v>
      </c>
      <c r="F22" s="88">
        <v>11.930645770541499</v>
      </c>
      <c r="G22" s="89">
        <f>AVERAGE(F22:F23)</f>
        <v>14.981695970216549</v>
      </c>
      <c r="H22" s="90">
        <v>13.080572557241601</v>
      </c>
      <c r="I22" s="86">
        <f>G22/H22</f>
        <v>1.1453394646645232</v>
      </c>
      <c r="J22" s="71"/>
      <c r="K22" s="72"/>
    </row>
    <row r="23" spans="1:11" x14ac:dyDescent="0.15">
      <c r="A23" s="91" t="s">
        <v>33</v>
      </c>
      <c r="B23" s="92" t="s">
        <v>7</v>
      </c>
      <c r="C23" s="109" t="s">
        <v>32</v>
      </c>
      <c r="D23" s="110" t="s">
        <v>29</v>
      </c>
      <c r="E23" s="93">
        <v>20.8171288834126</v>
      </c>
      <c r="F23" s="94">
        <v>18.032746169891599</v>
      </c>
      <c r="G23" s="95"/>
      <c r="H23" s="95"/>
      <c r="I23" s="92"/>
      <c r="J23" s="71"/>
      <c r="K23" s="72"/>
    </row>
    <row r="24" spans="1:11" x14ac:dyDescent="0.15">
      <c r="A24" s="71" t="s">
        <v>34</v>
      </c>
      <c r="B24" s="66" t="s">
        <v>7</v>
      </c>
      <c r="C24" s="105" t="s">
        <v>35</v>
      </c>
      <c r="D24" s="105" t="s">
        <v>29</v>
      </c>
      <c r="E24" s="78">
        <v>22.245504995017502</v>
      </c>
      <c r="F24" s="79">
        <v>5.2162673473674204</v>
      </c>
      <c r="G24" s="96">
        <f>AVERAGE(F24:F25)</f>
        <v>5.3801886015043801</v>
      </c>
      <c r="H24" s="84">
        <v>15.981089597715751</v>
      </c>
      <c r="I24" s="66">
        <f>G24/H24</f>
        <v>0.33665968572464511</v>
      </c>
      <c r="J24" s="71">
        <f>AVERAGE(I20,I22,I24,I26,I28,I30)</f>
        <v>0.69000501525507618</v>
      </c>
      <c r="K24" s="72">
        <f>STDEV(I20,I22,I24,I26,I28,I30)</f>
        <v>0.33475239741008839</v>
      </c>
    </row>
    <row r="25" spans="1:11" x14ac:dyDescent="0.15">
      <c r="A25" s="71" t="s">
        <v>36</v>
      </c>
      <c r="B25" s="66" t="s">
        <v>7</v>
      </c>
      <c r="C25" s="105" t="s">
        <v>35</v>
      </c>
      <c r="D25" s="105" t="s">
        <v>29</v>
      </c>
      <c r="E25" s="78">
        <v>22.1753141487488</v>
      </c>
      <c r="F25" s="79">
        <v>5.5441098556413397</v>
      </c>
      <c r="G25" s="84"/>
      <c r="H25" s="84"/>
      <c r="J25" s="71"/>
      <c r="K25" s="72"/>
    </row>
    <row r="26" spans="1:11" x14ac:dyDescent="0.15">
      <c r="A26" s="85" t="s">
        <v>37</v>
      </c>
      <c r="B26" s="86"/>
      <c r="C26" s="107" t="s">
        <v>38</v>
      </c>
      <c r="D26" s="108" t="s">
        <v>29</v>
      </c>
      <c r="E26" s="87">
        <v>22.035904921692101</v>
      </c>
      <c r="F26" s="88">
        <v>6.2576178711284998</v>
      </c>
      <c r="G26" s="89">
        <f>AVERAGE(F26:F27)</f>
        <v>7.0307397044101396</v>
      </c>
      <c r="H26" s="90">
        <v>7.0444576036614794</v>
      </c>
      <c r="I26" s="86">
        <f>G26/H26</f>
        <v>0.99805266778180202</v>
      </c>
      <c r="J26" s="71"/>
      <c r="K26" s="72"/>
    </row>
    <row r="27" spans="1:11" x14ac:dyDescent="0.15">
      <c r="A27" s="91" t="s">
        <v>39</v>
      </c>
      <c r="B27" s="92"/>
      <c r="C27" s="109" t="s">
        <v>38</v>
      </c>
      <c r="D27" s="110" t="s">
        <v>29</v>
      </c>
      <c r="E27" s="93">
        <v>21.781623334576398</v>
      </c>
      <c r="F27" s="94">
        <v>7.8038615376917804</v>
      </c>
      <c r="G27" s="95"/>
      <c r="H27" s="95"/>
      <c r="I27" s="92"/>
      <c r="J27" s="71"/>
      <c r="K27" s="72"/>
    </row>
    <row r="28" spans="1:11" x14ac:dyDescent="0.15">
      <c r="A28" s="71" t="s">
        <v>40</v>
      </c>
      <c r="C28" s="104" t="s">
        <v>41</v>
      </c>
      <c r="D28" s="104" t="s">
        <v>29</v>
      </c>
      <c r="E28" s="78">
        <v>24.061524643877799</v>
      </c>
      <c r="F28" s="79">
        <v>1.0776079196978401</v>
      </c>
      <c r="G28" s="96">
        <f>AVERAGE(F28:F29)</f>
        <v>1.1579276275296151</v>
      </c>
      <c r="H28" s="84">
        <v>3.5352384892324551</v>
      </c>
      <c r="I28" s="66">
        <f>G28/H28</f>
        <v>0.32753875899925944</v>
      </c>
      <c r="J28" s="71"/>
      <c r="K28" s="72"/>
    </row>
    <row r="29" spans="1:11" x14ac:dyDescent="0.15">
      <c r="A29" s="71" t="s">
        <v>42</v>
      </c>
      <c r="C29" s="104" t="s">
        <v>41</v>
      </c>
      <c r="D29" s="104" t="s">
        <v>29</v>
      </c>
      <c r="E29" s="78">
        <v>23.901514699902702</v>
      </c>
      <c r="F29" s="79">
        <v>1.2382473353613901</v>
      </c>
      <c r="G29" s="84"/>
      <c r="H29" s="84"/>
      <c r="J29" s="71"/>
      <c r="K29" s="72"/>
    </row>
    <row r="30" spans="1:11" x14ac:dyDescent="0.15">
      <c r="A30" s="85" t="s">
        <v>43</v>
      </c>
      <c r="B30" s="86"/>
      <c r="C30" s="107" t="s">
        <v>44</v>
      </c>
      <c r="D30" s="107" t="s">
        <v>29</v>
      </c>
      <c r="E30" s="87">
        <v>21.342015896881399</v>
      </c>
      <c r="F30" s="88">
        <v>11.431531452306301</v>
      </c>
      <c r="G30" s="89">
        <f>AVERAGE(F30:F31)</f>
        <v>12.14556448687615</v>
      </c>
      <c r="H30" s="90">
        <v>17.730255183588099</v>
      </c>
      <c r="I30" s="86">
        <f>G30/H30</f>
        <v>0.68501915855777518</v>
      </c>
      <c r="J30" s="71"/>
      <c r="K30" s="72"/>
    </row>
    <row r="31" spans="1:11" ht="11.25" thickBot="1" x14ac:dyDescent="0.2">
      <c r="A31" s="75" t="s">
        <v>45</v>
      </c>
      <c r="B31" s="76"/>
      <c r="C31" s="111" t="s">
        <v>44</v>
      </c>
      <c r="D31" s="111" t="s">
        <v>29</v>
      </c>
      <c r="E31" s="80">
        <v>21.2064626372131</v>
      </c>
      <c r="F31" s="81">
        <v>12.859597521446</v>
      </c>
      <c r="G31" s="98"/>
      <c r="H31" s="98"/>
      <c r="I31" s="76"/>
      <c r="J31" s="71"/>
      <c r="K31" s="72"/>
    </row>
    <row r="32" spans="1:11" x14ac:dyDescent="0.15">
      <c r="A32" s="68" t="s">
        <v>46</v>
      </c>
      <c r="B32" s="69"/>
      <c r="C32" s="101" t="s">
        <v>47</v>
      </c>
      <c r="D32" s="101" t="s">
        <v>48</v>
      </c>
      <c r="E32" s="73">
        <v>23.104808101941298</v>
      </c>
      <c r="F32" s="74">
        <v>2.4733165582179399</v>
      </c>
      <c r="G32" s="82">
        <f>AVERAGE(F32:F33)</f>
        <v>2.525138287436135</v>
      </c>
      <c r="H32" s="83">
        <v>3.5280551170294001</v>
      </c>
      <c r="I32" s="69">
        <f>G32/H32</f>
        <v>0.71573096328559782</v>
      </c>
      <c r="J32" s="68"/>
      <c r="K32" s="70"/>
    </row>
    <row r="33" spans="1:19" x14ac:dyDescent="0.15">
      <c r="A33" s="71" t="s">
        <v>49</v>
      </c>
      <c r="C33" s="104" t="s">
        <v>47</v>
      </c>
      <c r="D33" s="104" t="s">
        <v>48</v>
      </c>
      <c r="E33" s="78">
        <v>23.057536971284001</v>
      </c>
      <c r="F33" s="79">
        <v>2.5769600166543301</v>
      </c>
      <c r="G33" s="84"/>
      <c r="H33" s="84"/>
      <c r="J33" s="71"/>
      <c r="K33" s="72"/>
    </row>
    <row r="34" spans="1:19" x14ac:dyDescent="0.15">
      <c r="A34" s="85" t="s">
        <v>50</v>
      </c>
      <c r="B34" s="86"/>
      <c r="C34" s="107" t="s">
        <v>51</v>
      </c>
      <c r="D34" s="107" t="s">
        <v>48</v>
      </c>
      <c r="E34" s="87">
        <v>22.0293381452171</v>
      </c>
      <c r="F34" s="88">
        <v>6.2934045905535996</v>
      </c>
      <c r="G34" s="89">
        <f>AVERAGE(F34:F35)</f>
        <v>6.0482463506764299</v>
      </c>
      <c r="H34" s="90">
        <v>9.9138568528146003</v>
      </c>
      <c r="I34" s="86">
        <f>G34/H34</f>
        <v>0.61008005667938392</v>
      </c>
      <c r="J34" s="71"/>
      <c r="K34" s="72"/>
    </row>
    <row r="35" spans="1:19" x14ac:dyDescent="0.15">
      <c r="A35" s="91" t="s">
        <v>52</v>
      </c>
      <c r="B35" s="92"/>
      <c r="C35" s="109" t="s">
        <v>51</v>
      </c>
      <c r="D35" s="109" t="s">
        <v>48</v>
      </c>
      <c r="E35" s="93">
        <v>22.122741680410702</v>
      </c>
      <c r="F35" s="94">
        <v>5.8030881107992602</v>
      </c>
      <c r="G35" s="95"/>
      <c r="H35" s="95"/>
      <c r="I35" s="92"/>
      <c r="J35" s="71"/>
      <c r="K35" s="72"/>
    </row>
    <row r="36" spans="1:19" x14ac:dyDescent="0.15">
      <c r="A36" s="71" t="s">
        <v>98</v>
      </c>
      <c r="C36" s="104" t="s">
        <v>54</v>
      </c>
      <c r="D36" s="104" t="s">
        <v>48</v>
      </c>
      <c r="E36" s="78">
        <v>21.803310896944101</v>
      </c>
      <c r="F36" s="79">
        <v>7.6582624079154602</v>
      </c>
      <c r="G36" s="96">
        <f>AVERAGE(F36:F37)</f>
        <v>7.7793301946246505</v>
      </c>
      <c r="H36" s="84">
        <v>10.031405260345705</v>
      </c>
      <c r="I36" s="66">
        <f>G36/H36</f>
        <v>0.77549754921939584</v>
      </c>
      <c r="J36" s="71">
        <f>AVERAGE(I36,I34,I42,I32,I38)</f>
        <v>0.66654437038731118</v>
      </c>
      <c r="K36" s="72">
        <f>STDEV(I34,I36,I38,I42,I32)</f>
        <v>8.4710043988404718E-2</v>
      </c>
      <c r="Q36" s="66" t="s">
        <v>89</v>
      </c>
      <c r="R36" s="66" t="s">
        <v>64</v>
      </c>
      <c r="S36" s="66" t="s">
        <v>90</v>
      </c>
    </row>
    <row r="37" spans="1:19" x14ac:dyDescent="0.15">
      <c r="A37" s="71" t="s">
        <v>55</v>
      </c>
      <c r="C37" s="104" t="s">
        <v>54</v>
      </c>
      <c r="D37" s="104" t="s">
        <v>48</v>
      </c>
      <c r="E37" s="78">
        <v>21.767465801738901</v>
      </c>
      <c r="F37" s="79">
        <v>7.9003979813338399</v>
      </c>
      <c r="G37" s="84"/>
      <c r="H37" s="84"/>
      <c r="J37" s="71"/>
      <c r="K37" s="72"/>
      <c r="Q37" s="66">
        <v>0.64742035580245216</v>
      </c>
      <c r="R37" s="66">
        <v>0.71573096328559782</v>
      </c>
      <c r="S37" s="66">
        <v>0.41758099108218188</v>
      </c>
    </row>
    <row r="38" spans="1:19" x14ac:dyDescent="0.15">
      <c r="A38" s="85" t="s">
        <v>56</v>
      </c>
      <c r="B38" s="86"/>
      <c r="C38" s="107" t="s">
        <v>57</v>
      </c>
      <c r="D38" s="107" t="s">
        <v>48</v>
      </c>
      <c r="E38" s="87">
        <v>22.511176156426199</v>
      </c>
      <c r="F38" s="88">
        <v>4.1415587624364498</v>
      </c>
      <c r="G38" s="89">
        <f>AVERAGE(F38:F39)</f>
        <v>3.5043502898165597</v>
      </c>
      <c r="H38" s="90">
        <v>5.2246547434334705</v>
      </c>
      <c r="I38" s="86">
        <f>G38/H38</f>
        <v>0.67073337127605426</v>
      </c>
      <c r="J38" s="71"/>
      <c r="K38" s="72"/>
      <c r="N38" s="99" t="s">
        <v>91</v>
      </c>
    </row>
    <row r="39" spans="1:19" x14ac:dyDescent="0.15">
      <c r="A39" s="91" t="s">
        <v>92</v>
      </c>
      <c r="B39" s="92"/>
      <c r="C39" s="109" t="s">
        <v>57</v>
      </c>
      <c r="D39" s="109" t="s">
        <v>48</v>
      </c>
      <c r="E39" s="93">
        <v>22.934661836861199</v>
      </c>
      <c r="F39" s="94">
        <v>2.8671418171966701</v>
      </c>
      <c r="G39" s="95"/>
      <c r="H39" s="95"/>
      <c r="I39" s="92"/>
      <c r="J39" s="71"/>
      <c r="K39" s="72"/>
      <c r="N39" s="66" t="s">
        <v>93</v>
      </c>
      <c r="O39" s="66">
        <f>_xlfn.T.TEST(Q37:Q47,S37:S46,2,2)</f>
        <v>0.20008633704353909</v>
      </c>
      <c r="Q39" s="66">
        <v>1.1453394646645232</v>
      </c>
      <c r="R39" s="66">
        <v>0.61008005667938392</v>
      </c>
      <c r="S39" s="66">
        <v>0.28753976685649996</v>
      </c>
    </row>
    <row r="40" spans="1:19" x14ac:dyDescent="0.15">
      <c r="A40" s="71" t="s">
        <v>58</v>
      </c>
      <c r="C40" s="104" t="s">
        <v>59</v>
      </c>
      <c r="D40" s="104" t="s">
        <v>48</v>
      </c>
      <c r="E40" s="78">
        <v>21.447550732475101</v>
      </c>
      <c r="F40" s="79">
        <v>10.4304415297393</v>
      </c>
      <c r="G40" s="96">
        <f>AVERAGE(F40:F41)</f>
        <v>10.350709280995599</v>
      </c>
      <c r="H40" s="84">
        <v>7.1393594610454247</v>
      </c>
      <c r="I40" s="112">
        <f>G40/H40</f>
        <v>1.4498092353343883</v>
      </c>
      <c r="J40" s="71"/>
      <c r="K40" s="72"/>
      <c r="N40" s="113" t="s">
        <v>94</v>
      </c>
      <c r="O40" s="66">
        <f>_xlfn.T.TEST(R37:R48,S37:S46,2,2)</f>
        <v>5.3843748520261157E-2</v>
      </c>
    </row>
    <row r="41" spans="1:19" x14ac:dyDescent="0.15">
      <c r="A41" s="71" t="s">
        <v>60</v>
      </c>
      <c r="C41" s="104" t="s">
        <v>59</v>
      </c>
      <c r="D41" s="104" t="s">
        <v>48</v>
      </c>
      <c r="E41" s="78">
        <v>21.465291841613698</v>
      </c>
      <c r="F41" s="79">
        <v>10.270977032251899</v>
      </c>
      <c r="G41" s="84"/>
      <c r="H41" s="84"/>
      <c r="J41" s="71"/>
      <c r="K41" s="72"/>
      <c r="N41" s="66" t="s">
        <v>95</v>
      </c>
      <c r="O41" s="66">
        <f>_xlfn.T.TEST(Q37:Q48,R37:R48,2,2)</f>
        <v>0.88296147854696039</v>
      </c>
      <c r="Q41" s="66">
        <v>0.33665968572464511</v>
      </c>
      <c r="R41" s="66">
        <v>0.77549754921939584</v>
      </c>
      <c r="S41" s="66">
        <v>0.33425269907651733</v>
      </c>
    </row>
    <row r="42" spans="1:19" x14ac:dyDescent="0.15">
      <c r="A42" s="85" t="s">
        <v>61</v>
      </c>
      <c r="B42" s="86"/>
      <c r="C42" s="107" t="s">
        <v>62</v>
      </c>
      <c r="D42" s="107" t="s">
        <v>48</v>
      </c>
      <c r="E42" s="87">
        <v>21.447927246717299</v>
      </c>
      <c r="F42" s="88">
        <v>10.4270316832771</v>
      </c>
      <c r="G42" s="89">
        <f>AVERAGE(F42:F43)</f>
        <v>10.34990275578725</v>
      </c>
      <c r="H42" s="90">
        <v>18.4595569485246</v>
      </c>
      <c r="I42" s="86">
        <f>G42/H42</f>
        <v>0.56067991147612439</v>
      </c>
      <c r="J42" s="71"/>
      <c r="K42" s="72"/>
    </row>
    <row r="43" spans="1:19" ht="11.25" thickBot="1" x14ac:dyDescent="0.2">
      <c r="A43" s="71" t="s">
        <v>63</v>
      </c>
      <c r="C43" s="104" t="s">
        <v>62</v>
      </c>
      <c r="D43" s="104" t="s">
        <v>48</v>
      </c>
      <c r="E43" s="78">
        <v>21.4650904101448</v>
      </c>
      <c r="F43" s="79">
        <v>10.272773828297399</v>
      </c>
      <c r="G43" s="84"/>
      <c r="H43" s="84"/>
      <c r="J43" s="71"/>
      <c r="K43" s="72"/>
      <c r="Q43" s="66">
        <v>0.99805266778180202</v>
      </c>
      <c r="R43" s="66">
        <v>0.67073337127605426</v>
      </c>
      <c r="S43" s="66">
        <v>0.77424787715466359</v>
      </c>
    </row>
    <row r="44" spans="1:19" x14ac:dyDescent="0.15">
      <c r="A44" s="68" t="s">
        <v>65</v>
      </c>
      <c r="B44" s="69"/>
      <c r="C44" s="101" t="s">
        <v>66</v>
      </c>
      <c r="D44" s="101" t="s">
        <v>67</v>
      </c>
      <c r="E44" s="73">
        <v>22.351131543084598</v>
      </c>
      <c r="F44" s="74">
        <v>4.75908575596877</v>
      </c>
      <c r="G44" s="82">
        <f>AVERAGE(F44:F45)</f>
        <v>4.7947319263330197</v>
      </c>
      <c r="H44" s="83">
        <v>11.48216041613205</v>
      </c>
      <c r="I44" s="69">
        <f>G44/H44</f>
        <v>0.41758099108218188</v>
      </c>
      <c r="J44" s="68"/>
      <c r="K44" s="70"/>
    </row>
    <row r="45" spans="1:19" x14ac:dyDescent="0.15">
      <c r="A45" s="71" t="s">
        <v>68</v>
      </c>
      <c r="C45" s="104" t="s">
        <v>66</v>
      </c>
      <c r="D45" s="104" t="s">
        <v>67</v>
      </c>
      <c r="E45" s="78">
        <v>22.3340091357577</v>
      </c>
      <c r="F45" s="79">
        <v>4.8303780966972703</v>
      </c>
      <c r="G45" s="84"/>
      <c r="H45" s="84"/>
      <c r="J45" s="71"/>
      <c r="K45" s="72"/>
      <c r="Q45" s="66">
        <v>0.32753875899925944</v>
      </c>
      <c r="S45" s="66">
        <v>0.46360860628260059</v>
      </c>
    </row>
    <row r="46" spans="1:19" x14ac:dyDescent="0.15">
      <c r="A46" s="85" t="s">
        <v>69</v>
      </c>
      <c r="B46" s="86"/>
      <c r="C46" s="107" t="s">
        <v>70</v>
      </c>
      <c r="D46" s="107" t="s">
        <v>67</v>
      </c>
      <c r="E46" s="87">
        <v>24.482038435397701</v>
      </c>
      <c r="F46" s="88">
        <v>0.74794032510036101</v>
      </c>
      <c r="G46" s="89">
        <f>AVERAGE(F46:F47)</f>
        <v>1.0540914118662505</v>
      </c>
      <c r="H46" s="90">
        <v>3.66589784567888</v>
      </c>
      <c r="I46" s="86">
        <f>G46/H46</f>
        <v>0.28753976685649996</v>
      </c>
      <c r="J46" s="71">
        <f>AVERAGE(I48,I52,I44,I46,I50)</f>
        <v>0.45544598809049264</v>
      </c>
      <c r="K46" s="72">
        <f>STDEV(I48,I52,I44,I46,I50)</f>
        <v>0.19105977025277787</v>
      </c>
    </row>
    <row r="47" spans="1:19" x14ac:dyDescent="0.15">
      <c r="A47" s="91" t="s">
        <v>71</v>
      </c>
      <c r="B47" s="92"/>
      <c r="C47" s="109" t="s">
        <v>70</v>
      </c>
      <c r="D47" s="109" t="s">
        <v>67</v>
      </c>
      <c r="E47" s="93">
        <v>23.793309219934098</v>
      </c>
      <c r="F47" s="94">
        <v>1.36024249863214</v>
      </c>
      <c r="G47" s="95"/>
      <c r="H47" s="95"/>
      <c r="I47" s="92"/>
      <c r="J47" s="71"/>
      <c r="K47" s="72"/>
      <c r="Q47" s="66">
        <v>0.68501915855777518</v>
      </c>
      <c r="R47" s="66">
        <v>0.56067991147612439</v>
      </c>
    </row>
    <row r="48" spans="1:19" x14ac:dyDescent="0.15">
      <c r="A48" s="71" t="s">
        <v>72</v>
      </c>
      <c r="C48" s="66" t="s">
        <v>73</v>
      </c>
      <c r="D48" s="104" t="s">
        <v>67</v>
      </c>
      <c r="E48" s="78">
        <v>22.626451405485099</v>
      </c>
      <c r="F48" s="79">
        <v>3.7470421325715</v>
      </c>
      <c r="G48" s="96">
        <f>AVERAGE(F48:F49)</f>
        <v>4.5850442679508499</v>
      </c>
      <c r="H48" s="84">
        <v>13.717299159045051</v>
      </c>
      <c r="I48" s="66">
        <f>G48/H48</f>
        <v>0.33425269907651733</v>
      </c>
      <c r="J48" s="71"/>
      <c r="K48" s="72"/>
    </row>
    <row r="49" spans="1:11" x14ac:dyDescent="0.15">
      <c r="A49" s="71" t="s">
        <v>74</v>
      </c>
      <c r="C49" s="66" t="s">
        <v>73</v>
      </c>
      <c r="D49" s="104" t="s">
        <v>67</v>
      </c>
      <c r="E49" s="78">
        <v>22.200738210767302</v>
      </c>
      <c r="F49" s="79">
        <v>5.4230464033301997</v>
      </c>
      <c r="G49" s="84"/>
      <c r="H49" s="84"/>
      <c r="J49" s="71"/>
      <c r="K49" s="72"/>
    </row>
    <row r="50" spans="1:11" x14ac:dyDescent="0.15">
      <c r="A50" s="85" t="s">
        <v>75</v>
      </c>
      <c r="B50" s="86"/>
      <c r="C50" s="86" t="s">
        <v>76</v>
      </c>
      <c r="D50" s="107" t="s">
        <v>67</v>
      </c>
      <c r="E50" s="87">
        <v>20.921904358071</v>
      </c>
      <c r="F50" s="88">
        <v>16.464423726628301</v>
      </c>
      <c r="G50" s="89">
        <f>AVERAGE(F50:F51)</f>
        <v>14.58629105335325</v>
      </c>
      <c r="H50" s="90">
        <v>18.8393039022043</v>
      </c>
      <c r="I50" s="86">
        <f>G50/H50</f>
        <v>0.77424787715466359</v>
      </c>
      <c r="J50" s="71"/>
      <c r="K50" s="72"/>
    </row>
    <row r="51" spans="1:11" x14ac:dyDescent="0.15">
      <c r="A51" s="91" t="s">
        <v>77</v>
      </c>
      <c r="B51" s="92"/>
      <c r="C51" s="92" t="s">
        <v>76</v>
      </c>
      <c r="D51" s="109" t="s">
        <v>67</v>
      </c>
      <c r="E51" s="93">
        <v>21.220104035249499</v>
      </c>
      <c r="F51" s="94">
        <v>12.708158380078199</v>
      </c>
      <c r="G51" s="95"/>
      <c r="H51" s="95"/>
      <c r="I51" s="92"/>
      <c r="J51" s="71"/>
      <c r="K51" s="72"/>
    </row>
    <row r="52" spans="1:11" x14ac:dyDescent="0.15">
      <c r="A52" s="71" t="s">
        <v>78</v>
      </c>
      <c r="C52" s="66" t="s">
        <v>79</v>
      </c>
      <c r="D52" s="104" t="s">
        <v>67</v>
      </c>
      <c r="E52" s="78">
        <v>23.256836865485301</v>
      </c>
      <c r="F52" s="79">
        <v>2.16742023497669</v>
      </c>
      <c r="G52" s="96">
        <f>AVERAGE(F52:F53)</f>
        <v>2.2570939499186098</v>
      </c>
      <c r="H52" s="84">
        <v>4.8685333260244947</v>
      </c>
      <c r="I52" s="66">
        <f>G52/H52</f>
        <v>0.46360860628260059</v>
      </c>
      <c r="J52" s="71"/>
      <c r="K52" s="72"/>
    </row>
    <row r="53" spans="1:11" ht="11.25" thickBot="1" x14ac:dyDescent="0.2">
      <c r="A53" s="75" t="s">
        <v>80</v>
      </c>
      <c r="B53" s="76"/>
      <c r="C53" s="76" t="s">
        <v>79</v>
      </c>
      <c r="D53" s="111" t="s">
        <v>67</v>
      </c>
      <c r="E53" s="80">
        <v>23.165288106612302</v>
      </c>
      <c r="F53" s="81">
        <v>2.34676766486053</v>
      </c>
      <c r="G53" s="98"/>
      <c r="H53" s="98"/>
      <c r="I53" s="76"/>
      <c r="J53" s="75"/>
      <c r="K53" s="7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3"/>
  <sheetViews>
    <sheetView topLeftCell="A4" workbookViewId="0">
      <selection activeCell="P51" sqref="P51"/>
    </sheetView>
  </sheetViews>
  <sheetFormatPr defaultRowHeight="10.5" x14ac:dyDescent="0.15"/>
  <cols>
    <col min="1" max="6" width="9.33203125" style="66"/>
    <col min="7" max="7" width="12.33203125" style="66" bestFit="1" customWidth="1"/>
    <col min="8" max="8" width="17" style="66" bestFit="1" customWidth="1"/>
    <col min="9" max="9" width="19.5" style="66" bestFit="1" customWidth="1"/>
    <col min="10" max="16384" width="9.33203125" style="66"/>
  </cols>
  <sheetData>
    <row r="2" spans="1:8" x14ac:dyDescent="0.15">
      <c r="B2" s="67" t="s">
        <v>99</v>
      </c>
      <c r="C2" s="67"/>
    </row>
    <row r="4" spans="1:8" ht="11.25" thickBot="1" x14ac:dyDescent="0.2">
      <c r="A4" s="66" t="s">
        <v>82</v>
      </c>
      <c r="G4" s="66" t="s">
        <v>83</v>
      </c>
      <c r="H4" s="66" t="s">
        <v>5</v>
      </c>
    </row>
    <row r="5" spans="1:8" x14ac:dyDescent="0.15">
      <c r="A5" s="68" t="s">
        <v>6</v>
      </c>
      <c r="B5" s="69" t="s">
        <v>7</v>
      </c>
      <c r="C5" s="69" t="s">
        <v>8</v>
      </c>
      <c r="D5" s="69"/>
      <c r="E5" s="69">
        <v>31.756233840634199</v>
      </c>
      <c r="F5" s="69"/>
      <c r="G5" s="69"/>
      <c r="H5" s="70"/>
    </row>
    <row r="6" spans="1:8" ht="11.25" thickBot="1" x14ac:dyDescent="0.2">
      <c r="A6" s="71" t="s">
        <v>9</v>
      </c>
      <c r="B6" s="66" t="s">
        <v>7</v>
      </c>
      <c r="C6" s="66" t="s">
        <v>8</v>
      </c>
      <c r="E6" s="66">
        <v>32.520980633013799</v>
      </c>
      <c r="H6" s="72"/>
    </row>
    <row r="7" spans="1:8" x14ac:dyDescent="0.15">
      <c r="A7" s="68" t="s">
        <v>10</v>
      </c>
      <c r="B7" s="69" t="s">
        <v>7</v>
      </c>
      <c r="C7" s="69" t="s">
        <v>11</v>
      </c>
      <c r="D7" s="69" t="s">
        <v>7</v>
      </c>
      <c r="E7" s="73">
        <v>29.442350610584398</v>
      </c>
      <c r="F7" s="74">
        <v>2.5</v>
      </c>
      <c r="G7" s="69">
        <f>AVERAGE(E7:E8)</f>
        <v>29.278096444710549</v>
      </c>
      <c r="H7" s="70">
        <f>STDEV(E7:E8)</f>
        <v>0.23229046905507789</v>
      </c>
    </row>
    <row r="8" spans="1:8" ht="11.25" thickBot="1" x14ac:dyDescent="0.2">
      <c r="A8" s="75" t="s">
        <v>12</v>
      </c>
      <c r="B8" s="76" t="s">
        <v>7</v>
      </c>
      <c r="C8" s="76" t="s">
        <v>11</v>
      </c>
      <c r="D8" s="76" t="s">
        <v>7</v>
      </c>
      <c r="E8" s="76">
        <v>29.1138422788367</v>
      </c>
      <c r="F8" s="76">
        <v>2.5</v>
      </c>
      <c r="G8" s="76"/>
      <c r="H8" s="77"/>
    </row>
    <row r="9" spans="1:8" x14ac:dyDescent="0.15">
      <c r="A9" s="71" t="s">
        <v>13</v>
      </c>
      <c r="B9" s="66" t="s">
        <v>7</v>
      </c>
      <c r="C9" s="66" t="s">
        <v>14</v>
      </c>
      <c r="D9" s="66" t="s">
        <v>7</v>
      </c>
      <c r="E9" s="78">
        <v>28.687236196231201</v>
      </c>
      <c r="F9" s="79">
        <v>5</v>
      </c>
      <c r="G9" s="66">
        <f>AVERAGE(E9:E10)</f>
        <v>28.650450107622149</v>
      </c>
      <c r="H9" s="72">
        <f>STDEV(E9:E10)</f>
        <v>5.2023385417577048E-2</v>
      </c>
    </row>
    <row r="10" spans="1:8" ht="11.25" thickBot="1" x14ac:dyDescent="0.2">
      <c r="A10" s="71" t="s">
        <v>15</v>
      </c>
      <c r="B10" s="66" t="s">
        <v>7</v>
      </c>
      <c r="C10" s="66" t="s">
        <v>14</v>
      </c>
      <c r="D10" s="66" t="s">
        <v>7</v>
      </c>
      <c r="E10" s="78">
        <v>28.6136640190131</v>
      </c>
      <c r="F10" s="79">
        <v>5</v>
      </c>
      <c r="H10" s="72"/>
    </row>
    <row r="11" spans="1:8" x14ac:dyDescent="0.15">
      <c r="A11" s="68" t="s">
        <v>16</v>
      </c>
      <c r="B11" s="69" t="s">
        <v>7</v>
      </c>
      <c r="C11" s="69" t="s">
        <v>17</v>
      </c>
      <c r="D11" s="69" t="s">
        <v>7</v>
      </c>
      <c r="E11" s="73">
        <v>28.046027440371599</v>
      </c>
      <c r="F11" s="74">
        <v>10</v>
      </c>
      <c r="G11" s="69">
        <f>AVERAGE(E11:E12)</f>
        <v>28.046027440371599</v>
      </c>
      <c r="H11" s="70" t="e">
        <f>STDEV(E11:E12)</f>
        <v>#DIV/0!</v>
      </c>
    </row>
    <row r="12" spans="1:8" ht="11.25" thickBot="1" x14ac:dyDescent="0.2">
      <c r="A12" s="75" t="s">
        <v>18</v>
      </c>
      <c r="B12" s="76" t="s">
        <v>7</v>
      </c>
      <c r="C12" s="76" t="s">
        <v>17</v>
      </c>
      <c r="D12" s="76" t="s">
        <v>7</v>
      </c>
      <c r="E12" s="80"/>
      <c r="F12" s="81"/>
      <c r="G12" s="76"/>
      <c r="H12" s="77"/>
    </row>
    <row r="13" spans="1:8" x14ac:dyDescent="0.15">
      <c r="A13" s="71" t="s">
        <v>19</v>
      </c>
      <c r="B13" s="66" t="s">
        <v>7</v>
      </c>
      <c r="C13" s="66" t="s">
        <v>20</v>
      </c>
      <c r="D13" s="66" t="s">
        <v>7</v>
      </c>
      <c r="E13" s="78">
        <v>26.5404271943423</v>
      </c>
      <c r="F13" s="79">
        <v>25</v>
      </c>
      <c r="G13" s="66">
        <f>AVERAGE(E13:E14)</f>
        <v>26.597081819533898</v>
      </c>
      <c r="H13" s="72">
        <f>STDEV(E13:E14)</f>
        <v>8.0121739317124852E-2</v>
      </c>
    </row>
    <row r="14" spans="1:8" ht="11.25" thickBot="1" x14ac:dyDescent="0.2">
      <c r="A14" s="71" t="s">
        <v>21</v>
      </c>
      <c r="B14" s="66" t="s">
        <v>7</v>
      </c>
      <c r="C14" s="66" t="s">
        <v>20</v>
      </c>
      <c r="D14" s="66" t="s">
        <v>7</v>
      </c>
      <c r="E14" s="78">
        <v>26.653736444725499</v>
      </c>
      <c r="F14" s="79">
        <v>25</v>
      </c>
      <c r="H14" s="72"/>
    </row>
    <row r="15" spans="1:8" x14ac:dyDescent="0.15">
      <c r="A15" s="68" t="s">
        <v>22</v>
      </c>
      <c r="B15" s="69" t="s">
        <v>7</v>
      </c>
      <c r="C15" s="69" t="s">
        <v>23</v>
      </c>
      <c r="D15" s="69" t="s">
        <v>7</v>
      </c>
      <c r="E15" s="73">
        <v>25.641114070689198</v>
      </c>
      <c r="F15" s="74">
        <v>50</v>
      </c>
      <c r="G15" s="100">
        <f>AVERAGE(E15:E16)</f>
        <v>25.6899503051194</v>
      </c>
      <c r="H15" s="70">
        <f>STDEV(E15:E16)</f>
        <v>6.9064865066422343E-2</v>
      </c>
    </row>
    <row r="16" spans="1:8" ht="11.25" thickBot="1" x14ac:dyDescent="0.2">
      <c r="A16" s="75" t="s">
        <v>24</v>
      </c>
      <c r="B16" s="76" t="s">
        <v>7</v>
      </c>
      <c r="C16" s="76" t="s">
        <v>23</v>
      </c>
      <c r="D16" s="76" t="s">
        <v>7</v>
      </c>
      <c r="E16" s="80">
        <v>25.738786539549601</v>
      </c>
      <c r="F16" s="81">
        <v>50</v>
      </c>
      <c r="G16" s="76"/>
      <c r="H16" s="77"/>
    </row>
    <row r="19" spans="1:11" ht="11.25" thickBot="1" x14ac:dyDescent="0.2">
      <c r="G19" s="66" t="s">
        <v>84</v>
      </c>
      <c r="H19" s="66" t="s">
        <v>85</v>
      </c>
      <c r="I19" s="66" t="s">
        <v>100</v>
      </c>
      <c r="J19" s="66" t="s">
        <v>87</v>
      </c>
      <c r="K19" s="66" t="s">
        <v>88</v>
      </c>
    </row>
    <row r="20" spans="1:11" x14ac:dyDescent="0.15">
      <c r="A20" s="68" t="s">
        <v>27</v>
      </c>
      <c r="B20" s="69" t="s">
        <v>7</v>
      </c>
      <c r="C20" s="101" t="s">
        <v>28</v>
      </c>
      <c r="D20" s="102" t="s">
        <v>29</v>
      </c>
      <c r="E20" s="73">
        <v>27.9493661526033</v>
      </c>
      <c r="F20" s="74">
        <v>8.3480918324164506</v>
      </c>
      <c r="G20" s="82">
        <f>AVERAGE(F20:F21)</f>
        <v>8.8835836602358</v>
      </c>
      <c r="H20" s="83">
        <v>34.672145227096948</v>
      </c>
      <c r="I20" s="114">
        <f>G20/H20</f>
        <v>0.25621672965574421</v>
      </c>
      <c r="J20" s="68"/>
      <c r="K20" s="70"/>
    </row>
    <row r="21" spans="1:11" x14ac:dyDescent="0.15">
      <c r="A21" s="71" t="s">
        <v>30</v>
      </c>
      <c r="B21" s="66" t="s">
        <v>7</v>
      </c>
      <c r="C21" s="104" t="s">
        <v>28</v>
      </c>
      <c r="D21" s="105" t="s">
        <v>29</v>
      </c>
      <c r="E21" s="78">
        <v>27.802313115626198</v>
      </c>
      <c r="F21" s="79">
        <v>9.4190754880551495</v>
      </c>
      <c r="G21" s="84"/>
      <c r="H21" s="84"/>
      <c r="J21" s="71"/>
      <c r="K21" s="72"/>
    </row>
    <row r="22" spans="1:11" x14ac:dyDescent="0.15">
      <c r="A22" s="85" t="s">
        <v>31</v>
      </c>
      <c r="B22" s="86" t="s">
        <v>7</v>
      </c>
      <c r="C22" s="107" t="s">
        <v>32</v>
      </c>
      <c r="D22" s="108" t="s">
        <v>29</v>
      </c>
      <c r="E22" s="87">
        <v>28.078636668365199</v>
      </c>
      <c r="F22" s="88">
        <v>7.5076708155795098</v>
      </c>
      <c r="G22" s="89">
        <f>AVERAGE(F22:F23)</f>
        <v>8.2802067289647692</v>
      </c>
      <c r="H22" s="90">
        <v>13.080572557241601</v>
      </c>
      <c r="I22" s="86">
        <f>G22/H22</f>
        <v>0.63301561860002242</v>
      </c>
      <c r="J22" s="71"/>
      <c r="K22" s="72"/>
    </row>
    <row r="23" spans="1:11" x14ac:dyDescent="0.15">
      <c r="A23" s="91" t="s">
        <v>33</v>
      </c>
      <c r="B23" s="92" t="s">
        <v>7</v>
      </c>
      <c r="C23" s="109" t="s">
        <v>32</v>
      </c>
      <c r="D23" s="110" t="s">
        <v>29</v>
      </c>
      <c r="E23" s="93">
        <v>27.8506418777825</v>
      </c>
      <c r="F23" s="94">
        <v>9.0527426423500295</v>
      </c>
      <c r="G23" s="95"/>
      <c r="H23" s="95"/>
      <c r="I23" s="92"/>
      <c r="J23" s="71"/>
      <c r="K23" s="72"/>
    </row>
    <row r="24" spans="1:11" x14ac:dyDescent="0.15">
      <c r="A24" s="71" t="s">
        <v>34</v>
      </c>
      <c r="B24" s="66" t="s">
        <v>7</v>
      </c>
      <c r="C24" s="105" t="s">
        <v>35</v>
      </c>
      <c r="D24" s="105" t="s">
        <v>29</v>
      </c>
      <c r="E24" s="78">
        <v>26.509122210032601</v>
      </c>
      <c r="F24" s="79">
        <v>27.227100401847299</v>
      </c>
      <c r="G24" s="96">
        <f>AVERAGE(F24:F25)</f>
        <v>27.616626114958049</v>
      </c>
      <c r="H24" s="84">
        <v>15.981089597715751</v>
      </c>
      <c r="I24" s="66">
        <f>G24/H24</f>
        <v>1.7280815520179185</v>
      </c>
      <c r="J24" s="71">
        <f>AVERAGE(I22,I24,I26,I30)</f>
        <v>1.3920374959210005</v>
      </c>
      <c r="K24" s="72">
        <f>STDEV(I22,I24,I26,I30)</f>
        <v>0.57890329137230434</v>
      </c>
    </row>
    <row r="25" spans="1:11" x14ac:dyDescent="0.15">
      <c r="A25" s="71" t="s">
        <v>36</v>
      </c>
      <c r="B25" s="66" t="s">
        <v>7</v>
      </c>
      <c r="C25" s="105" t="s">
        <v>35</v>
      </c>
      <c r="D25" s="105" t="s">
        <v>29</v>
      </c>
      <c r="E25" s="78">
        <v>26.4747524244485</v>
      </c>
      <c r="F25" s="79">
        <v>28.006151828068798</v>
      </c>
      <c r="G25" s="84"/>
      <c r="H25" s="84"/>
      <c r="J25" s="71"/>
      <c r="K25" s="72"/>
    </row>
    <row r="26" spans="1:11" x14ac:dyDescent="0.15">
      <c r="A26" s="85" t="s">
        <v>37</v>
      </c>
      <c r="B26" s="86"/>
      <c r="C26" s="107" t="s">
        <v>38</v>
      </c>
      <c r="D26" s="108" t="s">
        <v>29</v>
      </c>
      <c r="E26" s="87">
        <v>27.2712384434681</v>
      </c>
      <c r="F26" s="88">
        <v>14.5654634243287</v>
      </c>
      <c r="G26" s="89">
        <f>AVERAGE(F26:F27)</f>
        <v>13.668670747705299</v>
      </c>
      <c r="H26" s="90">
        <v>7.0444576036614794</v>
      </c>
      <c r="I26" s="86">
        <f>G26/H26</f>
        <v>1.9403439578656516</v>
      </c>
      <c r="J26" s="71"/>
      <c r="K26" s="72"/>
    </row>
    <row r="27" spans="1:11" x14ac:dyDescent="0.15">
      <c r="A27" s="91" t="s">
        <v>39</v>
      </c>
      <c r="B27" s="92"/>
      <c r="C27" s="109" t="s">
        <v>38</v>
      </c>
      <c r="D27" s="110" t="s">
        <v>29</v>
      </c>
      <c r="E27" s="93">
        <v>27.431331537588701</v>
      </c>
      <c r="F27" s="94">
        <v>12.7718780710819</v>
      </c>
      <c r="G27" s="95"/>
      <c r="H27" s="95"/>
      <c r="I27" s="92"/>
      <c r="J27" s="71"/>
      <c r="K27" s="72"/>
    </row>
    <row r="28" spans="1:11" x14ac:dyDescent="0.15">
      <c r="A28" s="71" t="s">
        <v>40</v>
      </c>
      <c r="C28" s="104" t="s">
        <v>41</v>
      </c>
      <c r="D28" s="104" t="s">
        <v>29</v>
      </c>
      <c r="E28" s="78">
        <v>31.4662008948352</v>
      </c>
      <c r="F28" s="79">
        <v>0.46549572961885299</v>
      </c>
      <c r="G28" s="96">
        <f>AVERAGE(F28:F29)</f>
        <v>0.40298746087793802</v>
      </c>
      <c r="H28" s="84">
        <v>3.5352384892324551</v>
      </c>
      <c r="I28" s="112">
        <f>G28/H28</f>
        <v>0.11399159126190428</v>
      </c>
      <c r="J28" s="71"/>
      <c r="K28" s="72"/>
    </row>
    <row r="29" spans="1:11" x14ac:dyDescent="0.15">
      <c r="A29" s="71" t="s">
        <v>42</v>
      </c>
      <c r="C29" s="104" t="s">
        <v>41</v>
      </c>
      <c r="D29" s="104" t="s">
        <v>29</v>
      </c>
      <c r="E29" s="78">
        <v>31.847221372230699</v>
      </c>
      <c r="F29" s="79">
        <v>0.34047919213702299</v>
      </c>
      <c r="G29" s="84"/>
      <c r="H29" s="84"/>
      <c r="J29" s="71"/>
      <c r="K29" s="72"/>
    </row>
    <row r="30" spans="1:11" x14ac:dyDescent="0.15">
      <c r="A30" s="85" t="s">
        <v>43</v>
      </c>
      <c r="B30" s="86"/>
      <c r="C30" s="107" t="s">
        <v>44</v>
      </c>
      <c r="D30" s="107" t="s">
        <v>29</v>
      </c>
      <c r="E30" s="87">
        <v>26.627951693149001</v>
      </c>
      <c r="F30" s="88">
        <v>24.696839965902001</v>
      </c>
      <c r="G30" s="89">
        <f>AVERAGE(F30:F31)</f>
        <v>22.459071246013998</v>
      </c>
      <c r="H30" s="90">
        <v>17.730255183588099</v>
      </c>
      <c r="I30" s="86">
        <f>G30/H30</f>
        <v>1.2667088552004091</v>
      </c>
      <c r="J30" s="71"/>
      <c r="K30" s="72"/>
    </row>
    <row r="31" spans="1:11" ht="11.25" thickBot="1" x14ac:dyDescent="0.2">
      <c r="A31" s="75" t="s">
        <v>45</v>
      </c>
      <c r="B31" s="76"/>
      <c r="C31" s="111" t="s">
        <v>44</v>
      </c>
      <c r="D31" s="111" t="s">
        <v>29</v>
      </c>
      <c r="E31" s="80">
        <v>26.871536003667099</v>
      </c>
      <c r="F31" s="81">
        <v>20.221302526125999</v>
      </c>
      <c r="G31" s="98"/>
      <c r="H31" s="98"/>
      <c r="I31" s="76"/>
      <c r="J31" s="71"/>
      <c r="K31" s="72"/>
    </row>
    <row r="32" spans="1:11" x14ac:dyDescent="0.15">
      <c r="A32" s="68" t="s">
        <v>46</v>
      </c>
      <c r="B32" s="69"/>
      <c r="C32" s="101" t="s">
        <v>47</v>
      </c>
      <c r="D32" s="101" t="s">
        <v>48</v>
      </c>
      <c r="E32" s="73">
        <v>28.126193381003699</v>
      </c>
      <c r="F32" s="74">
        <v>7.22025168895098</v>
      </c>
      <c r="G32" s="82">
        <f>AVERAGE(F32:F33)</f>
        <v>7.2719536961907547</v>
      </c>
      <c r="H32" s="83">
        <v>3.5280551170294001</v>
      </c>
      <c r="I32" s="69">
        <f>G32/H32</f>
        <v>2.0611791638656976</v>
      </c>
      <c r="J32" s="68"/>
      <c r="K32" s="70"/>
    </row>
    <row r="33" spans="1:19" x14ac:dyDescent="0.15">
      <c r="A33" s="71" t="s">
        <v>49</v>
      </c>
      <c r="C33" s="104" t="s">
        <v>47</v>
      </c>
      <c r="D33" s="104" t="s">
        <v>48</v>
      </c>
      <c r="E33" s="78">
        <v>28.108869462725501</v>
      </c>
      <c r="F33" s="79">
        <v>7.3236557034305303</v>
      </c>
      <c r="G33" s="84"/>
      <c r="H33" s="84"/>
      <c r="J33" s="71"/>
      <c r="K33" s="72"/>
    </row>
    <row r="34" spans="1:19" x14ac:dyDescent="0.15">
      <c r="A34" s="85" t="s">
        <v>50</v>
      </c>
      <c r="B34" s="86"/>
      <c r="C34" s="107" t="s">
        <v>51</v>
      </c>
      <c r="D34" s="107" t="s">
        <v>48</v>
      </c>
      <c r="E34" s="87">
        <v>27.396773289229198</v>
      </c>
      <c r="F34" s="88">
        <v>13.1393533653247</v>
      </c>
      <c r="G34" s="89">
        <f>AVERAGE(F34:F35)</f>
        <v>15.133551878033099</v>
      </c>
      <c r="H34" s="90">
        <v>9.9138568528146003</v>
      </c>
      <c r="I34" s="86">
        <f>G34/H34</f>
        <v>1.5265049821388734</v>
      </c>
      <c r="J34" s="71"/>
      <c r="K34" s="72"/>
    </row>
    <row r="35" spans="1:19" x14ac:dyDescent="0.15">
      <c r="A35" s="91" t="s">
        <v>52</v>
      </c>
      <c r="B35" s="92"/>
      <c r="C35" s="109" t="s">
        <v>51</v>
      </c>
      <c r="D35" s="109" t="s">
        <v>48</v>
      </c>
      <c r="E35" s="93">
        <v>27.073817649759501</v>
      </c>
      <c r="F35" s="94">
        <v>17.1277503907415</v>
      </c>
      <c r="G35" s="95"/>
      <c r="H35" s="95"/>
      <c r="I35" s="92"/>
      <c r="J35" s="71"/>
      <c r="K35" s="72"/>
    </row>
    <row r="36" spans="1:19" x14ac:dyDescent="0.15">
      <c r="A36" s="71" t="s">
        <v>53</v>
      </c>
      <c r="C36" s="104" t="s">
        <v>54</v>
      </c>
      <c r="D36" s="104" t="s">
        <v>48</v>
      </c>
      <c r="E36" s="78">
        <v>26.504071194424</v>
      </c>
      <c r="F36" s="79">
        <v>27.340217482156699</v>
      </c>
      <c r="G36" s="96">
        <f>AVERAGE(F36:F37)</f>
        <v>22.8768031421092</v>
      </c>
      <c r="H36" s="84">
        <v>10.031405260345705</v>
      </c>
      <c r="I36" s="66">
        <f>G36/H36</f>
        <v>2.2805182871577867</v>
      </c>
      <c r="J36" s="71">
        <f>AVERAGE(I36,I34,I32,I38,I40)</f>
        <v>1.2289195552546848</v>
      </c>
      <c r="K36" s="72">
        <f>STDEV(I34,I36,I38,I32,I40)</f>
        <v>1.0327711264491835</v>
      </c>
      <c r="Q36" s="66" t="s">
        <v>89</v>
      </c>
      <c r="R36" s="66" t="s">
        <v>64</v>
      </c>
      <c r="S36" s="66" t="s">
        <v>90</v>
      </c>
    </row>
    <row r="37" spans="1:19" x14ac:dyDescent="0.15">
      <c r="A37" s="71" t="s">
        <v>55</v>
      </c>
      <c r="C37" s="104" t="s">
        <v>54</v>
      </c>
      <c r="D37" s="104" t="s">
        <v>48</v>
      </c>
      <c r="E37" s="78">
        <v>26.985639793251199</v>
      </c>
      <c r="F37" s="79">
        <v>18.4133888020617</v>
      </c>
      <c r="G37" s="84"/>
      <c r="H37" s="84"/>
      <c r="J37" s="71"/>
      <c r="K37" s="72"/>
      <c r="R37" s="66">
        <v>2.0611791638656976</v>
      </c>
      <c r="S37" s="66">
        <v>1.2519890650590633</v>
      </c>
    </row>
    <row r="38" spans="1:19" x14ac:dyDescent="0.15">
      <c r="A38" s="85" t="s">
        <v>56</v>
      </c>
      <c r="B38" s="86"/>
      <c r="C38" s="107" t="s">
        <v>57</v>
      </c>
      <c r="D38" s="107" t="s">
        <v>48</v>
      </c>
      <c r="E38" s="87">
        <v>30.897015671360101</v>
      </c>
      <c r="F38" s="88">
        <v>0.74270658507528398</v>
      </c>
      <c r="G38" s="89">
        <f>AVERAGE(F38:F39)</f>
        <v>0.746347451551166</v>
      </c>
      <c r="H38" s="90">
        <v>5.2246547434334705</v>
      </c>
      <c r="I38" s="86">
        <f>G38/H38</f>
        <v>0.14285105680699794</v>
      </c>
      <c r="J38" s="71"/>
      <c r="K38" s="72"/>
      <c r="N38" s="99" t="s">
        <v>91</v>
      </c>
    </row>
    <row r="39" spans="1:19" x14ac:dyDescent="0.15">
      <c r="A39" s="91" t="s">
        <v>92</v>
      </c>
      <c r="B39" s="92"/>
      <c r="C39" s="109" t="s">
        <v>57</v>
      </c>
      <c r="D39" s="109" t="s">
        <v>48</v>
      </c>
      <c r="E39" s="93">
        <v>30.885129290215801</v>
      </c>
      <c r="F39" s="94">
        <v>0.74998831802704802</v>
      </c>
      <c r="G39" s="95"/>
      <c r="H39" s="95"/>
      <c r="I39" s="92"/>
      <c r="J39" s="71"/>
      <c r="K39" s="72"/>
      <c r="N39" s="66" t="s">
        <v>93</v>
      </c>
      <c r="O39" s="66">
        <f>_xlfn.T.TEST(Q39:Q47,S37:S46,2,2)</f>
        <v>3.5030089019252961E-2</v>
      </c>
      <c r="Q39" s="66">
        <v>0.63301561860002242</v>
      </c>
      <c r="R39" s="66">
        <v>1.5265049821388734</v>
      </c>
      <c r="S39" s="66">
        <v>0.17808328935659509</v>
      </c>
    </row>
    <row r="40" spans="1:19" x14ac:dyDescent="0.15">
      <c r="A40" s="71" t="s">
        <v>58</v>
      </c>
      <c r="C40" s="104" t="s">
        <v>59</v>
      </c>
      <c r="D40" s="104" t="s">
        <v>48</v>
      </c>
      <c r="E40" s="78">
        <v>30.6564033828665</v>
      </c>
      <c r="F40" s="79">
        <v>0.90487809957534004</v>
      </c>
      <c r="G40" s="96">
        <f>AVERAGE(F40:F41)</f>
        <v>0.95342066389350499</v>
      </c>
      <c r="H40" s="84">
        <v>7.1393594610454247</v>
      </c>
      <c r="I40" s="66">
        <f>G40/H40</f>
        <v>0.13354428630406776</v>
      </c>
      <c r="J40" s="71"/>
      <c r="K40" s="72"/>
      <c r="N40" s="66" t="s">
        <v>94</v>
      </c>
      <c r="O40" s="66">
        <f>_xlfn.T.TEST(R37:R48,S37:S46,2,2)</f>
        <v>0.17921774309126887</v>
      </c>
    </row>
    <row r="41" spans="1:19" x14ac:dyDescent="0.15">
      <c r="A41" s="71" t="s">
        <v>60</v>
      </c>
      <c r="C41" s="104" t="s">
        <v>59</v>
      </c>
      <c r="D41" s="104" t="s">
        <v>48</v>
      </c>
      <c r="E41" s="78">
        <v>30.532239195086898</v>
      </c>
      <c r="F41" s="79">
        <v>1.0019632282116699</v>
      </c>
      <c r="G41" s="84"/>
      <c r="H41" s="84"/>
      <c r="J41" s="71"/>
      <c r="K41" s="72"/>
      <c r="N41" s="66" t="s">
        <v>95</v>
      </c>
      <c r="O41" s="66">
        <f>_xlfn.T.TEST(Q37:Q48,R37:R48,2,2)</f>
        <v>0.78742631287658793</v>
      </c>
      <c r="Q41" s="66">
        <v>1.7280815520179185</v>
      </c>
      <c r="R41" s="66">
        <v>2.2805182871577867</v>
      </c>
      <c r="S41" s="66">
        <v>0.28831247878711341</v>
      </c>
    </row>
    <row r="42" spans="1:19" x14ac:dyDescent="0.15">
      <c r="A42" s="85" t="s">
        <v>61</v>
      </c>
      <c r="B42" s="86"/>
      <c r="C42" s="107" t="s">
        <v>62</v>
      </c>
      <c r="D42" s="107" t="s">
        <v>48</v>
      </c>
      <c r="E42" s="87">
        <v>31.0631098255441</v>
      </c>
      <c r="F42" s="88">
        <v>0.64804996288544103</v>
      </c>
      <c r="G42" s="89">
        <f>AVERAGE(F42:F43)</f>
        <v>0.87225595505729547</v>
      </c>
      <c r="H42" s="90">
        <v>18.4595569485246</v>
      </c>
      <c r="I42" s="97">
        <f>G42/H42</f>
        <v>4.7252269244035756E-2</v>
      </c>
      <c r="J42" s="71"/>
      <c r="K42" s="72"/>
    </row>
    <row r="43" spans="1:19" ht="11.25" thickBot="1" x14ac:dyDescent="0.2">
      <c r="A43" s="71" t="s">
        <v>63</v>
      </c>
      <c r="C43" s="104" t="s">
        <v>62</v>
      </c>
      <c r="D43" s="104" t="s">
        <v>48</v>
      </c>
      <c r="E43" s="78">
        <v>30.422437566412299</v>
      </c>
      <c r="F43" s="79">
        <v>1.0964619472291499</v>
      </c>
      <c r="G43" s="84"/>
      <c r="H43" s="84"/>
      <c r="J43" s="71"/>
      <c r="K43" s="72"/>
      <c r="Q43" s="66">
        <v>1.9403439578656516</v>
      </c>
      <c r="R43" s="66">
        <v>0.14285105680699794</v>
      </c>
      <c r="S43" s="66">
        <v>8.8069716355394276E-2</v>
      </c>
    </row>
    <row r="44" spans="1:19" x14ac:dyDescent="0.15">
      <c r="A44" s="68" t="s">
        <v>65</v>
      </c>
      <c r="B44" s="69"/>
      <c r="C44" s="101" t="s">
        <v>66</v>
      </c>
      <c r="D44" s="101" t="s">
        <v>67</v>
      </c>
      <c r="E44" s="73">
        <v>27.700682482297601</v>
      </c>
      <c r="F44" s="74">
        <v>10.2385223918431</v>
      </c>
      <c r="G44" s="82">
        <f>AVERAGE(F44:F45)</f>
        <v>14.375539284251349</v>
      </c>
      <c r="H44" s="83">
        <v>11.48216041613205</v>
      </c>
      <c r="I44" s="114">
        <f>G44/H44</f>
        <v>1.2519890650590633</v>
      </c>
      <c r="J44" s="68"/>
      <c r="K44" s="70"/>
    </row>
    <row r="45" spans="1:19" x14ac:dyDescent="0.15">
      <c r="A45" s="71" t="s">
        <v>68</v>
      </c>
      <c r="C45" s="104" t="s">
        <v>66</v>
      </c>
      <c r="D45" s="104" t="s">
        <v>67</v>
      </c>
      <c r="E45" s="78">
        <v>26.9790961328763</v>
      </c>
      <c r="F45" s="79">
        <v>18.512556176659601</v>
      </c>
      <c r="G45" s="84"/>
      <c r="H45" s="84"/>
      <c r="J45" s="71"/>
      <c r="K45" s="72"/>
      <c r="R45" s="66">
        <v>0.13354428630406776</v>
      </c>
      <c r="S45" s="66">
        <v>0.60015608579185875</v>
      </c>
    </row>
    <row r="46" spans="1:19" x14ac:dyDescent="0.15">
      <c r="A46" s="85" t="s">
        <v>69</v>
      </c>
      <c r="B46" s="86"/>
      <c r="C46" s="107" t="s">
        <v>70</v>
      </c>
      <c r="D46" s="107" t="s">
        <v>67</v>
      </c>
      <c r="E46" s="87">
        <v>31.179150610908501</v>
      </c>
      <c r="F46" s="88">
        <v>0.58917266871710605</v>
      </c>
      <c r="G46" s="89">
        <f>AVERAGE(F46:F47)</f>
        <v>0.65283514680375054</v>
      </c>
      <c r="H46" s="90">
        <v>3.66589784567888</v>
      </c>
      <c r="I46" s="86">
        <f>G46/H46</f>
        <v>0.17808328935659509</v>
      </c>
      <c r="J46" s="71">
        <f>AVERAGE(I48,I52,I46,I44,I50)</f>
        <v>0.48132212707000488</v>
      </c>
      <c r="K46" s="72">
        <f>STDEV(I48,I52,I46,I44,I50)</f>
        <v>0.47220308518048065</v>
      </c>
    </row>
    <row r="47" spans="1:19" x14ac:dyDescent="0.15">
      <c r="A47" s="91" t="s">
        <v>71</v>
      </c>
      <c r="B47" s="92"/>
      <c r="C47" s="109" t="s">
        <v>70</v>
      </c>
      <c r="D47" s="109" t="s">
        <v>67</v>
      </c>
      <c r="E47" s="93">
        <v>30.940784299478299</v>
      </c>
      <c r="F47" s="94">
        <v>0.71649762489039504</v>
      </c>
      <c r="G47" s="95"/>
      <c r="H47" s="95"/>
      <c r="I47" s="92"/>
      <c r="J47" s="71"/>
      <c r="K47" s="72"/>
      <c r="Q47" s="66">
        <v>1.2667088552004091</v>
      </c>
    </row>
    <row r="48" spans="1:19" x14ac:dyDescent="0.15">
      <c r="A48" s="71" t="s">
        <v>72</v>
      </c>
      <c r="C48" s="66" t="s">
        <v>73</v>
      </c>
      <c r="D48" s="104" t="s">
        <v>67</v>
      </c>
      <c r="E48" s="78">
        <v>28.8173366835947</v>
      </c>
      <c r="F48" s="79">
        <v>4.0942606266934298</v>
      </c>
      <c r="G48" s="96">
        <f>AVERAGE(F48:F49)</f>
        <v>3.9548685228086651</v>
      </c>
      <c r="H48" s="84">
        <v>13.717299159045051</v>
      </c>
      <c r="I48" s="66">
        <f>G48/H48</f>
        <v>0.28831247878711341</v>
      </c>
      <c r="J48" s="71"/>
      <c r="K48" s="72"/>
    </row>
    <row r="49" spans="1:11" x14ac:dyDescent="0.15">
      <c r="A49" s="71" t="s">
        <v>74</v>
      </c>
      <c r="C49" s="66" t="s">
        <v>73</v>
      </c>
      <c r="D49" s="104" t="s">
        <v>67</v>
      </c>
      <c r="E49" s="78">
        <v>28.9032515985248</v>
      </c>
      <c r="F49" s="79">
        <v>3.8154764189238999</v>
      </c>
      <c r="G49" s="84"/>
      <c r="H49" s="84"/>
      <c r="J49" s="71"/>
      <c r="K49" s="72"/>
    </row>
    <row r="50" spans="1:11" x14ac:dyDescent="0.15">
      <c r="A50" s="85" t="s">
        <v>75</v>
      </c>
      <c r="B50" s="86"/>
      <c r="C50" s="86" t="s">
        <v>76</v>
      </c>
      <c r="D50" s="107" t="s">
        <v>67</v>
      </c>
      <c r="E50" s="87">
        <v>29.9637759018213</v>
      </c>
      <c r="F50" s="88">
        <v>1.5977028319397899</v>
      </c>
      <c r="G50" s="89">
        <f>AVERAGE(F50:F51)</f>
        <v>1.6591721510002051</v>
      </c>
      <c r="H50" s="90">
        <v>18.8393039022043</v>
      </c>
      <c r="I50" s="86">
        <f>G50/H50</f>
        <v>8.8069716355394276E-2</v>
      </c>
      <c r="J50" s="71"/>
      <c r="K50" s="72"/>
    </row>
    <row r="51" spans="1:11" x14ac:dyDescent="0.15">
      <c r="A51" s="91" t="s">
        <v>77</v>
      </c>
      <c r="B51" s="92"/>
      <c r="C51" s="92" t="s">
        <v>76</v>
      </c>
      <c r="D51" s="109" t="s">
        <v>67</v>
      </c>
      <c r="E51" s="93">
        <v>29.873463315461301</v>
      </c>
      <c r="F51" s="94">
        <v>1.7206414700606201</v>
      </c>
      <c r="G51" s="95"/>
      <c r="H51" s="95"/>
      <c r="I51" s="92"/>
      <c r="J51" s="71"/>
      <c r="K51" s="72"/>
    </row>
    <row r="52" spans="1:11" x14ac:dyDescent="0.15">
      <c r="A52" s="71" t="s">
        <v>78</v>
      </c>
      <c r="C52" s="66" t="s">
        <v>79</v>
      </c>
      <c r="D52" s="104" t="s">
        <v>67</v>
      </c>
      <c r="E52" s="78">
        <v>29.2283394348384</v>
      </c>
      <c r="F52" s="79">
        <v>2.9218799044940802</v>
      </c>
      <c r="G52" s="96">
        <f>AVERAGE(F52:F53)</f>
        <v>2.9218799044940802</v>
      </c>
      <c r="H52" s="84">
        <v>4.8685333260244947</v>
      </c>
      <c r="I52" s="66">
        <f>G52/H52</f>
        <v>0.60015608579185875</v>
      </c>
      <c r="J52" s="71"/>
      <c r="K52" s="72"/>
    </row>
    <row r="53" spans="1:11" ht="11.25" thickBot="1" x14ac:dyDescent="0.2">
      <c r="A53" s="75" t="s">
        <v>80</v>
      </c>
      <c r="B53" s="76"/>
      <c r="C53" s="76" t="s">
        <v>79</v>
      </c>
      <c r="D53" s="111" t="s">
        <v>67</v>
      </c>
      <c r="E53" s="80"/>
      <c r="F53" s="81"/>
      <c r="G53" s="98"/>
      <c r="H53" s="98"/>
      <c r="I53" s="76"/>
      <c r="J53" s="75"/>
      <c r="K53" s="7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6"/>
  <sheetViews>
    <sheetView topLeftCell="A19" workbookViewId="0">
      <selection activeCell="I61" sqref="I61"/>
    </sheetView>
  </sheetViews>
  <sheetFormatPr defaultRowHeight="10.5" x14ac:dyDescent="0.15"/>
  <cols>
    <col min="1" max="8" width="9.33203125" style="3"/>
    <col min="9" max="9" width="17" style="3" bestFit="1" customWidth="1"/>
    <col min="10" max="16384" width="9.33203125" style="3"/>
  </cols>
  <sheetData>
    <row r="2" spans="2:9" x14ac:dyDescent="0.15">
      <c r="B2" s="1" t="s">
        <v>101</v>
      </c>
      <c r="C2" s="2"/>
    </row>
    <row r="3" spans="2:9" ht="11.25" thickBot="1" x14ac:dyDescent="0.2"/>
    <row r="4" spans="2:9" ht="11.25" thickBot="1" x14ac:dyDescent="0.2">
      <c r="B4" s="4" t="s">
        <v>1</v>
      </c>
      <c r="C4" s="5"/>
      <c r="D4" s="5"/>
      <c r="E4" s="5"/>
      <c r="F4" s="6" t="s">
        <v>2</v>
      </c>
      <c r="G4" s="6" t="s">
        <v>3</v>
      </c>
      <c r="H4" s="6" t="s">
        <v>4</v>
      </c>
      <c r="I4" s="7" t="s">
        <v>5</v>
      </c>
    </row>
    <row r="5" spans="2:9" x14ac:dyDescent="0.15">
      <c r="B5" s="8" t="s">
        <v>6</v>
      </c>
      <c r="C5" s="9" t="s">
        <v>7</v>
      </c>
      <c r="D5" s="9" t="s">
        <v>8</v>
      </c>
      <c r="E5" s="9" t="s">
        <v>7</v>
      </c>
      <c r="F5" s="10">
        <v>36.885953114706403</v>
      </c>
      <c r="G5" s="11"/>
      <c r="H5" s="11"/>
      <c r="I5" s="12"/>
    </row>
    <row r="6" spans="2:9" ht="11.25" thickBot="1" x14ac:dyDescent="0.2">
      <c r="B6" s="13" t="s">
        <v>9</v>
      </c>
      <c r="C6" s="14" t="s">
        <v>7</v>
      </c>
      <c r="D6" s="14" t="s">
        <v>8</v>
      </c>
      <c r="E6" s="14" t="s">
        <v>7</v>
      </c>
      <c r="F6" s="15">
        <v>37.149776627124702</v>
      </c>
      <c r="G6" s="16"/>
      <c r="H6" s="16"/>
      <c r="I6" s="17"/>
    </row>
    <row r="7" spans="2:9" x14ac:dyDescent="0.15">
      <c r="B7" s="18" t="s">
        <v>10</v>
      </c>
      <c r="C7" s="19" t="s">
        <v>7</v>
      </c>
      <c r="D7" s="19" t="s">
        <v>11</v>
      </c>
      <c r="E7" s="19" t="s">
        <v>7</v>
      </c>
      <c r="F7" s="20">
        <v>22.5373414195852</v>
      </c>
      <c r="G7" s="21">
        <v>2.5</v>
      </c>
      <c r="H7" s="20">
        <f>AVERAGE(F7:F8)</f>
        <v>22.668173130650199</v>
      </c>
      <c r="I7" s="22">
        <f>STDEV(F7:F8)</f>
        <v>0.18502398017660038</v>
      </c>
    </row>
    <row r="8" spans="2:9" ht="11.25" thickBot="1" x14ac:dyDescent="0.2">
      <c r="B8" s="18" t="s">
        <v>12</v>
      </c>
      <c r="C8" s="19" t="s">
        <v>7</v>
      </c>
      <c r="D8" s="19" t="s">
        <v>11</v>
      </c>
      <c r="E8" s="19" t="s">
        <v>7</v>
      </c>
      <c r="F8" s="20">
        <v>22.799004841715199</v>
      </c>
      <c r="G8" s="21">
        <v>2.5</v>
      </c>
      <c r="H8" s="23"/>
      <c r="I8" s="22"/>
    </row>
    <row r="9" spans="2:9" x14ac:dyDescent="0.15">
      <c r="B9" s="8" t="s">
        <v>13</v>
      </c>
      <c r="C9" s="9" t="s">
        <v>7</v>
      </c>
      <c r="D9" s="9" t="s">
        <v>14</v>
      </c>
      <c r="E9" s="9" t="s">
        <v>7</v>
      </c>
      <c r="F9" s="10">
        <v>21.5947667688751</v>
      </c>
      <c r="G9" s="24">
        <v>5</v>
      </c>
      <c r="H9" s="10">
        <f>AVERAGE(F9)</f>
        <v>21.5947667688751</v>
      </c>
      <c r="I9" s="12">
        <f>STDEV(F9:F10)</f>
        <v>9.8440350496774354E-2</v>
      </c>
    </row>
    <row r="10" spans="2:9" ht="11.25" thickBot="1" x14ac:dyDescent="0.2">
      <c r="B10" s="13" t="s">
        <v>15</v>
      </c>
      <c r="C10" s="14" t="s">
        <v>7</v>
      </c>
      <c r="D10" s="14" t="s">
        <v>14</v>
      </c>
      <c r="E10" s="14" t="s">
        <v>7</v>
      </c>
      <c r="F10" s="15">
        <v>21.7339824476324</v>
      </c>
      <c r="G10" s="25">
        <v>5</v>
      </c>
      <c r="H10" s="16"/>
      <c r="I10" s="17"/>
    </row>
    <row r="11" spans="2:9" x14ac:dyDescent="0.15">
      <c r="B11" s="18" t="s">
        <v>16</v>
      </c>
      <c r="C11" s="19"/>
      <c r="D11" s="19" t="s">
        <v>17</v>
      </c>
      <c r="E11" s="19" t="s">
        <v>7</v>
      </c>
      <c r="F11" s="20">
        <v>20.4823482309328</v>
      </c>
      <c r="G11" s="21">
        <v>10</v>
      </c>
      <c r="H11" s="20">
        <f>AVERAGE(F11:F12)</f>
        <v>20.542797563100649</v>
      </c>
      <c r="I11" s="22">
        <f>STDEV(F11:F12)</f>
        <v>8.5488265388170739E-2</v>
      </c>
    </row>
    <row r="12" spans="2:9" ht="11.25" thickBot="1" x14ac:dyDescent="0.2">
      <c r="B12" s="18" t="s">
        <v>18</v>
      </c>
      <c r="C12" s="19"/>
      <c r="D12" s="19" t="s">
        <v>17</v>
      </c>
      <c r="E12" s="19" t="s">
        <v>7</v>
      </c>
      <c r="F12" s="20">
        <v>20.603246895268502</v>
      </c>
      <c r="G12" s="21">
        <v>10</v>
      </c>
      <c r="H12" s="23"/>
      <c r="I12" s="22"/>
    </row>
    <row r="13" spans="2:9" x14ac:dyDescent="0.15">
      <c r="B13" s="8" t="s">
        <v>19</v>
      </c>
      <c r="C13" s="9"/>
      <c r="D13" s="9" t="s">
        <v>20</v>
      </c>
      <c r="E13" s="9" t="s">
        <v>7</v>
      </c>
      <c r="F13" s="10">
        <v>19.124566694021301</v>
      </c>
      <c r="G13" s="24">
        <v>25</v>
      </c>
      <c r="H13" s="10">
        <f>AVERAGE(F13:F14)</f>
        <v>19.123404613079302</v>
      </c>
      <c r="I13" s="12">
        <f>STDEV(F13:F14)</f>
        <v>1.64343062875247E-3</v>
      </c>
    </row>
    <row r="14" spans="2:9" ht="11.25" thickBot="1" x14ac:dyDescent="0.2">
      <c r="B14" s="13" t="s">
        <v>21</v>
      </c>
      <c r="C14" s="14"/>
      <c r="D14" s="14" t="s">
        <v>20</v>
      </c>
      <c r="E14" s="14" t="s">
        <v>7</v>
      </c>
      <c r="F14" s="15">
        <v>19.1222425321373</v>
      </c>
      <c r="G14" s="25">
        <v>25</v>
      </c>
      <c r="H14" s="16"/>
      <c r="I14" s="17"/>
    </row>
    <row r="15" spans="2:9" x14ac:dyDescent="0.15">
      <c r="B15" s="8" t="s">
        <v>22</v>
      </c>
      <c r="C15" s="9" t="s">
        <v>7</v>
      </c>
      <c r="D15" s="9" t="s">
        <v>23</v>
      </c>
      <c r="E15" s="9" t="s">
        <v>7</v>
      </c>
      <c r="F15" s="10">
        <v>17.940643596994299</v>
      </c>
      <c r="G15" s="24">
        <v>50</v>
      </c>
      <c r="H15" s="10">
        <f>AVERAGE(F15:F16)</f>
        <v>17.984204875642497</v>
      </c>
      <c r="I15" s="12">
        <f>STDEV(F15:F16)</f>
        <v>6.1604951058598006E-2</v>
      </c>
    </row>
    <row r="16" spans="2:9" ht="11.25" thickBot="1" x14ac:dyDescent="0.2">
      <c r="B16" s="13" t="s">
        <v>24</v>
      </c>
      <c r="C16" s="14" t="s">
        <v>7</v>
      </c>
      <c r="D16" s="14" t="s">
        <v>23</v>
      </c>
      <c r="E16" s="14" t="s">
        <v>7</v>
      </c>
      <c r="F16" s="15">
        <v>18.027766154290699</v>
      </c>
      <c r="G16" s="25">
        <v>50</v>
      </c>
      <c r="H16" s="16"/>
      <c r="I16" s="17"/>
    </row>
    <row r="22" spans="2:17" ht="11.25" thickBot="1" x14ac:dyDescent="0.2">
      <c r="B22" s="23"/>
      <c r="C22" s="23"/>
      <c r="D22" s="23"/>
      <c r="E22" s="23"/>
      <c r="F22" s="23"/>
      <c r="G22" s="23"/>
      <c r="H22" s="26" t="s">
        <v>25</v>
      </c>
      <c r="I22" s="26"/>
      <c r="J22" s="27" t="s">
        <v>26</v>
      </c>
    </row>
    <row r="23" spans="2:17" x14ac:dyDescent="0.15">
      <c r="B23" s="53" t="s">
        <v>27</v>
      </c>
      <c r="C23" s="9" t="s">
        <v>7</v>
      </c>
      <c r="D23" s="29" t="s">
        <v>28</v>
      </c>
      <c r="E23" s="30" t="s">
        <v>29</v>
      </c>
      <c r="F23" s="10">
        <v>19.527004032331099</v>
      </c>
      <c r="G23" s="24">
        <v>19.0439626929935</v>
      </c>
      <c r="H23" s="24">
        <f>AVERAGE(G23,G24)</f>
        <v>21.962221770158102</v>
      </c>
      <c r="I23" s="12"/>
      <c r="J23" s="31">
        <f>AVERAGE(H23,H25,H27,H29,H31,H33)</f>
        <v>10.933730022764562</v>
      </c>
      <c r="K23" s="19"/>
      <c r="L23" s="19"/>
      <c r="M23" s="19"/>
      <c r="N23" s="19" t="s">
        <v>7</v>
      </c>
      <c r="Q23" s="21"/>
    </row>
    <row r="24" spans="2:17" x14ac:dyDescent="0.15">
      <c r="B24" s="54" t="s">
        <v>30</v>
      </c>
      <c r="C24" s="19" t="s">
        <v>7</v>
      </c>
      <c r="D24" s="33" t="s">
        <v>28</v>
      </c>
      <c r="E24" s="34" t="s">
        <v>29</v>
      </c>
      <c r="F24" s="20">
        <v>19.108070005283299</v>
      </c>
      <c r="G24" s="21">
        <v>24.880480847322701</v>
      </c>
      <c r="H24" s="23"/>
      <c r="I24" s="22"/>
      <c r="K24" s="19"/>
      <c r="L24" s="19"/>
      <c r="M24" s="19"/>
      <c r="N24" s="19" t="s">
        <v>7</v>
      </c>
      <c r="Q24" s="21"/>
    </row>
    <row r="25" spans="2:17" x14ac:dyDescent="0.15">
      <c r="B25" s="55" t="s">
        <v>31</v>
      </c>
      <c r="C25" s="36" t="s">
        <v>7</v>
      </c>
      <c r="D25" s="37" t="s">
        <v>32</v>
      </c>
      <c r="E25" s="38" t="s">
        <v>29</v>
      </c>
      <c r="F25" s="39">
        <v>21.212288142628999</v>
      </c>
      <c r="G25" s="40">
        <v>6.4968889447927198</v>
      </c>
      <c r="H25" s="40">
        <f>AVERAGE(G25,G26)</f>
        <v>6.58027892971295</v>
      </c>
      <c r="I25" s="41"/>
      <c r="L25" s="19"/>
      <c r="M25" s="19"/>
      <c r="N25" s="19"/>
      <c r="O25" s="19" t="s">
        <v>7</v>
      </c>
    </row>
    <row r="26" spans="2:17" x14ac:dyDescent="0.15">
      <c r="B26" s="56" t="s">
        <v>33</v>
      </c>
      <c r="C26" s="43" t="s">
        <v>7</v>
      </c>
      <c r="D26" s="44" t="s">
        <v>32</v>
      </c>
      <c r="E26" s="45" t="s">
        <v>29</v>
      </c>
      <c r="F26" s="46">
        <v>21.1725676018924</v>
      </c>
      <c r="G26" s="47">
        <v>6.6636689146331802</v>
      </c>
      <c r="H26" s="48"/>
      <c r="I26" s="49"/>
      <c r="L26" s="19"/>
      <c r="M26" s="19"/>
      <c r="N26" s="19"/>
      <c r="O26" s="19" t="s">
        <v>7</v>
      </c>
    </row>
    <row r="27" spans="2:17" x14ac:dyDescent="0.15">
      <c r="B27" s="54" t="s">
        <v>34</v>
      </c>
      <c r="C27" s="19" t="s">
        <v>7</v>
      </c>
      <c r="D27" s="34" t="s">
        <v>35</v>
      </c>
      <c r="E27" s="34" t="s">
        <v>29</v>
      </c>
      <c r="F27" s="20">
        <v>20.657892375285002</v>
      </c>
      <c r="G27" s="21">
        <v>9.2543971576545392</v>
      </c>
      <c r="H27" s="21">
        <f>AVERAGE(G27:G28)</f>
        <v>10.165853543609519</v>
      </c>
      <c r="I27" s="22"/>
    </row>
    <row r="28" spans="2:17" x14ac:dyDescent="0.15">
      <c r="B28" s="54" t="s">
        <v>36</v>
      </c>
      <c r="C28" s="19" t="s">
        <v>7</v>
      </c>
      <c r="D28" s="34" t="s">
        <v>35</v>
      </c>
      <c r="E28" s="34" t="s">
        <v>29</v>
      </c>
      <c r="F28" s="20">
        <v>20.376130555781099</v>
      </c>
      <c r="G28" s="21">
        <v>11.0773099295645</v>
      </c>
      <c r="H28" s="21"/>
      <c r="I28" s="22"/>
    </row>
    <row r="29" spans="2:17" x14ac:dyDescent="0.15">
      <c r="B29" s="55" t="s">
        <v>37</v>
      </c>
      <c r="C29" s="36"/>
      <c r="D29" s="37" t="s">
        <v>38</v>
      </c>
      <c r="E29" s="38" t="s">
        <v>29</v>
      </c>
      <c r="F29" s="39">
        <v>21.615053502141901</v>
      </c>
      <c r="G29" s="40">
        <v>5.0244080860481999</v>
      </c>
      <c r="H29" s="40">
        <f>AVERAGE(G29:G30)</f>
        <v>4.9306182024079153</v>
      </c>
      <c r="I29" s="41"/>
    </row>
    <row r="30" spans="2:17" x14ac:dyDescent="0.15">
      <c r="B30" s="56" t="s">
        <v>39</v>
      </c>
      <c r="C30" s="43"/>
      <c r="D30" s="44" t="s">
        <v>38</v>
      </c>
      <c r="E30" s="45" t="s">
        <v>29</v>
      </c>
      <c r="F30" s="46">
        <v>21.674678629673402</v>
      </c>
      <c r="G30" s="47">
        <v>4.8368283187676298</v>
      </c>
      <c r="H30" s="50"/>
      <c r="I30" s="49"/>
    </row>
    <row r="31" spans="2:17" x14ac:dyDescent="0.15">
      <c r="B31" s="54" t="s">
        <v>40</v>
      </c>
      <c r="C31" s="19"/>
      <c r="D31" s="33" t="s">
        <v>41</v>
      </c>
      <c r="E31" s="33" t="s">
        <v>29</v>
      </c>
      <c r="F31" s="20">
        <v>22.157432594373098</v>
      </c>
      <c r="G31" s="21">
        <v>3.5544504260985601</v>
      </c>
      <c r="H31" s="21">
        <f>AVERAGE(G31:G32)</f>
        <v>3.8938101219472849</v>
      </c>
      <c r="I31" s="22"/>
    </row>
    <row r="32" spans="2:17" x14ac:dyDescent="0.15">
      <c r="B32" s="54" t="s">
        <v>42</v>
      </c>
      <c r="C32" s="19"/>
      <c r="D32" s="33" t="s">
        <v>41</v>
      </c>
      <c r="E32" s="33" t="s">
        <v>29</v>
      </c>
      <c r="F32" s="20">
        <v>21.8835836720122</v>
      </c>
      <c r="G32" s="21">
        <v>4.2331698177960098</v>
      </c>
      <c r="I32" s="22"/>
    </row>
    <row r="33" spans="2:10" x14ac:dyDescent="0.15">
      <c r="B33" s="55" t="s">
        <v>43</v>
      </c>
      <c r="C33" s="36"/>
      <c r="D33" s="37" t="s">
        <v>44</v>
      </c>
      <c r="E33" s="37" t="s">
        <v>29</v>
      </c>
      <c r="F33" s="39">
        <v>19.557547604811401</v>
      </c>
      <c r="G33" s="40">
        <v>18.676376354593501</v>
      </c>
      <c r="H33" s="40">
        <f>AVERAGE(G33:G34)</f>
        <v>18.0695975687516</v>
      </c>
      <c r="I33" s="41"/>
    </row>
    <row r="34" spans="2:10" ht="11.25" thickBot="1" x14ac:dyDescent="0.2">
      <c r="B34" s="115" t="s">
        <v>45</v>
      </c>
      <c r="C34" s="14"/>
      <c r="D34" s="51" t="s">
        <v>44</v>
      </c>
      <c r="E34" s="51" t="s">
        <v>29</v>
      </c>
      <c r="F34" s="15">
        <v>19.662832856009999</v>
      </c>
      <c r="G34" s="25">
        <v>17.4628187829097</v>
      </c>
      <c r="H34" s="52"/>
      <c r="I34" s="17"/>
    </row>
    <row r="35" spans="2:10" x14ac:dyDescent="0.15">
      <c r="B35" s="53" t="s">
        <v>46</v>
      </c>
      <c r="C35" s="9"/>
      <c r="D35" s="29" t="s">
        <v>47</v>
      </c>
      <c r="E35" s="29" t="s">
        <v>48</v>
      </c>
      <c r="F35" s="10">
        <v>21.962337923971699</v>
      </c>
      <c r="G35" s="24">
        <v>4.0256878808758696</v>
      </c>
      <c r="H35" s="24">
        <f>AVERAGE(G35:G36)</f>
        <v>3.92662316691694</v>
      </c>
      <c r="I35" s="12"/>
      <c r="J35" s="31">
        <f>AVERAGE(H43,H45,H35,H37,H39,H41)</f>
        <v>8.7881552830857643</v>
      </c>
    </row>
    <row r="36" spans="2:10" x14ac:dyDescent="0.15">
      <c r="B36" s="54" t="s">
        <v>49</v>
      </c>
      <c r="C36" s="19"/>
      <c r="D36" s="33" t="s">
        <v>47</v>
      </c>
      <c r="E36" s="33" t="s">
        <v>48</v>
      </c>
      <c r="F36" s="20">
        <v>22.041426588700698</v>
      </c>
      <c r="G36" s="21">
        <v>3.82755845295801</v>
      </c>
      <c r="I36" s="22"/>
    </row>
    <row r="37" spans="2:10" x14ac:dyDescent="0.15">
      <c r="B37" s="55" t="s">
        <v>50</v>
      </c>
      <c r="C37" s="36"/>
      <c r="D37" s="37" t="s">
        <v>51</v>
      </c>
      <c r="E37" s="37" t="s">
        <v>48</v>
      </c>
      <c r="F37" s="39">
        <v>21.037744283697599</v>
      </c>
      <c r="G37" s="40">
        <v>7.2623591842480799</v>
      </c>
      <c r="H37" s="40">
        <f>AVERAGE(G37:G38)</f>
        <v>6.9269934498346544</v>
      </c>
      <c r="I37" s="41"/>
    </row>
    <row r="38" spans="2:10" x14ac:dyDescent="0.15">
      <c r="B38" s="56" t="s">
        <v>52</v>
      </c>
      <c r="C38" s="43"/>
      <c r="D38" s="44" t="s">
        <v>51</v>
      </c>
      <c r="E38" s="44" t="s">
        <v>48</v>
      </c>
      <c r="F38" s="46">
        <v>21.189601657799798</v>
      </c>
      <c r="G38" s="47">
        <v>6.5916277154212297</v>
      </c>
      <c r="H38" s="50"/>
      <c r="I38" s="49"/>
    </row>
    <row r="39" spans="2:10" x14ac:dyDescent="0.15">
      <c r="B39" s="54" t="s">
        <v>53</v>
      </c>
      <c r="C39" s="19"/>
      <c r="D39" s="33" t="s">
        <v>54</v>
      </c>
      <c r="E39" s="33" t="s">
        <v>48</v>
      </c>
      <c r="F39" s="20">
        <v>20.607222378668201</v>
      </c>
      <c r="G39" s="21">
        <v>9.5585184576508997</v>
      </c>
      <c r="H39" s="21">
        <f>AVERAGE(G39:G40)</f>
        <v>9.3902144640313594</v>
      </c>
      <c r="I39" s="22"/>
    </row>
    <row r="40" spans="2:10" x14ac:dyDescent="0.15">
      <c r="B40" s="54" t="s">
        <v>55</v>
      </c>
      <c r="C40" s="19"/>
      <c r="D40" s="33" t="s">
        <v>54</v>
      </c>
      <c r="E40" s="33" t="s">
        <v>48</v>
      </c>
      <c r="F40" s="20">
        <v>20.663403154350199</v>
      </c>
      <c r="G40" s="21">
        <v>9.2219104704118209</v>
      </c>
      <c r="I40" s="22"/>
    </row>
    <row r="41" spans="2:10" x14ac:dyDescent="0.15">
      <c r="B41" s="55" t="s">
        <v>56</v>
      </c>
      <c r="C41" s="36"/>
      <c r="D41" s="37" t="s">
        <v>57</v>
      </c>
      <c r="E41" s="37" t="s">
        <v>48</v>
      </c>
      <c r="F41" s="39">
        <v>21.517218377584701</v>
      </c>
      <c r="G41" s="40">
        <v>5.3480872253804099</v>
      </c>
      <c r="H41" s="40">
        <f>AVERAGE(G41:G42)</f>
        <v>6.0279782250824399</v>
      </c>
      <c r="I41" s="41"/>
    </row>
    <row r="42" spans="2:10" x14ac:dyDescent="0.15">
      <c r="B42" s="56" t="s">
        <v>92</v>
      </c>
      <c r="C42" s="43"/>
      <c r="D42" s="44" t="s">
        <v>57</v>
      </c>
      <c r="E42" s="44" t="s">
        <v>48</v>
      </c>
      <c r="F42" s="46">
        <v>21.162207409017402</v>
      </c>
      <c r="G42" s="47">
        <v>6.7078692247844698</v>
      </c>
      <c r="H42" s="50"/>
      <c r="I42" s="49"/>
    </row>
    <row r="43" spans="2:10" x14ac:dyDescent="0.15">
      <c r="B43" s="54" t="s">
        <v>58</v>
      </c>
      <c r="C43" s="19"/>
      <c r="D43" s="33" t="s">
        <v>59</v>
      </c>
      <c r="E43" s="33" t="s">
        <v>48</v>
      </c>
      <c r="F43" s="20">
        <v>20.917130698239401</v>
      </c>
      <c r="G43" s="21">
        <v>7.8433937598771797</v>
      </c>
      <c r="H43" s="21">
        <f>AVERAGE(G43:G44)</f>
        <v>9.3910901434192393</v>
      </c>
      <c r="I43" s="22"/>
    </row>
    <row r="44" spans="2:10" x14ac:dyDescent="0.15">
      <c r="B44" s="54" t="s">
        <v>60</v>
      </c>
      <c r="C44" s="19"/>
      <c r="D44" s="33" t="s">
        <v>59</v>
      </c>
      <c r="E44" s="33" t="s">
        <v>48</v>
      </c>
      <c r="F44" s="20">
        <v>20.395850735660201</v>
      </c>
      <c r="G44" s="21">
        <v>10.9387865269613</v>
      </c>
      <c r="I44" s="22"/>
    </row>
    <row r="45" spans="2:10" x14ac:dyDescent="0.15">
      <c r="B45" s="116" t="s">
        <v>61</v>
      </c>
      <c r="C45" s="36"/>
      <c r="D45" s="37" t="s">
        <v>62</v>
      </c>
      <c r="E45" s="37" t="s">
        <v>48</v>
      </c>
      <c r="F45" s="39">
        <v>20.361778341637599</v>
      </c>
      <c r="G45" s="40">
        <v>11.1792279946135</v>
      </c>
      <c r="H45" s="40">
        <f>AVERAGE(G45:G46)</f>
        <v>17.066032249229949</v>
      </c>
      <c r="I45" s="41"/>
    </row>
    <row r="46" spans="2:10" ht="11.25" thickBot="1" x14ac:dyDescent="0.2">
      <c r="B46" s="117" t="s">
        <v>63</v>
      </c>
      <c r="C46" s="14"/>
      <c r="D46" s="51" t="s">
        <v>62</v>
      </c>
      <c r="E46" s="51" t="s">
        <v>64</v>
      </c>
      <c r="F46" s="15">
        <v>19.2344429146309</v>
      </c>
      <c r="G46" s="25">
        <v>22.952836503846399</v>
      </c>
      <c r="H46" s="52"/>
      <c r="I46" s="17"/>
    </row>
    <row r="47" spans="2:10" x14ac:dyDescent="0.15">
      <c r="B47" s="54" t="s">
        <v>65</v>
      </c>
      <c r="C47" s="19"/>
      <c r="D47" s="33" t="s">
        <v>66</v>
      </c>
      <c r="E47" s="33" t="s">
        <v>67</v>
      </c>
      <c r="F47" s="20">
        <v>21.298097650974899</v>
      </c>
      <c r="G47" s="21">
        <v>6.1507006552255401</v>
      </c>
      <c r="H47" s="21">
        <f>AVERAGE(G47:G48)</f>
        <v>8.3833440514303206</v>
      </c>
      <c r="I47" s="22"/>
      <c r="J47" s="31">
        <f>AVERAGE(H51,H53,H47,H49,H55)</f>
        <v>10.114210356641189</v>
      </c>
    </row>
    <row r="48" spans="2:10" x14ac:dyDescent="0.15">
      <c r="B48" s="54" t="s">
        <v>68</v>
      </c>
      <c r="C48" s="19"/>
      <c r="D48" s="33" t="s">
        <v>66</v>
      </c>
      <c r="E48" s="33" t="s">
        <v>67</v>
      </c>
      <c r="F48" s="20">
        <v>20.442790790623601</v>
      </c>
      <c r="G48" s="21">
        <v>10.615987447635099</v>
      </c>
      <c r="I48" s="22"/>
    </row>
    <row r="49" spans="2:9" x14ac:dyDescent="0.15">
      <c r="B49" s="55" t="s">
        <v>69</v>
      </c>
      <c r="C49" s="36"/>
      <c r="D49" s="37" t="s">
        <v>70</v>
      </c>
      <c r="E49" s="37" t="s">
        <v>67</v>
      </c>
      <c r="F49" s="39">
        <v>21.547496595873799</v>
      </c>
      <c r="G49" s="40">
        <v>5.2457466967404098</v>
      </c>
      <c r="H49" s="40">
        <f>AVERAGE(G49:G50)</f>
        <v>5.0678951924995346</v>
      </c>
      <c r="I49" s="41"/>
    </row>
    <row r="50" spans="2:9" x14ac:dyDescent="0.15">
      <c r="B50" s="56" t="s">
        <v>71</v>
      </c>
      <c r="C50" s="43"/>
      <c r="D50" s="44" t="s">
        <v>70</v>
      </c>
      <c r="E50" s="44" t="s">
        <v>67</v>
      </c>
      <c r="F50" s="46">
        <v>21.6575315358814</v>
      </c>
      <c r="G50" s="47">
        <v>4.8900436882586602</v>
      </c>
      <c r="H50" s="47"/>
      <c r="I50" s="49"/>
    </row>
    <row r="51" spans="2:9" x14ac:dyDescent="0.15">
      <c r="B51" s="118" t="s">
        <v>72</v>
      </c>
      <c r="D51" s="3" t="s">
        <v>73</v>
      </c>
      <c r="E51" s="33" t="s">
        <v>67</v>
      </c>
      <c r="F51" s="20">
        <v>21.024304060269898</v>
      </c>
      <c r="G51" s="21">
        <v>7.3249132599036404</v>
      </c>
      <c r="H51" s="21">
        <f>AVERAGE(G51:G52)</f>
        <v>8.4883604316664254</v>
      </c>
      <c r="I51" s="58"/>
    </row>
    <row r="52" spans="2:9" x14ac:dyDescent="0.15">
      <c r="B52" s="118" t="s">
        <v>74</v>
      </c>
      <c r="D52" s="3" t="s">
        <v>73</v>
      </c>
      <c r="E52" s="33" t="s">
        <v>67</v>
      </c>
      <c r="F52" s="20">
        <v>20.5920021175376</v>
      </c>
      <c r="G52" s="21">
        <v>9.6518076034292104</v>
      </c>
      <c r="H52" s="21"/>
      <c r="I52" s="58"/>
    </row>
    <row r="53" spans="2:9" x14ac:dyDescent="0.15">
      <c r="B53" s="59" t="s">
        <v>75</v>
      </c>
      <c r="C53" s="60"/>
      <c r="D53" s="60" t="s">
        <v>76</v>
      </c>
      <c r="E53" s="37" t="s">
        <v>67</v>
      </c>
      <c r="F53" s="39">
        <v>19.6053973110219</v>
      </c>
      <c r="G53" s="40">
        <v>18.114726014484599</v>
      </c>
      <c r="H53" s="40">
        <f>AVERAGE(G53:G54)</f>
        <v>26.264977926291252</v>
      </c>
      <c r="I53" s="61"/>
    </row>
    <row r="54" spans="2:9" x14ac:dyDescent="0.15">
      <c r="B54" s="62" t="s">
        <v>77</v>
      </c>
      <c r="C54" s="50"/>
      <c r="D54" s="50" t="s">
        <v>76</v>
      </c>
      <c r="E54" s="44" t="s">
        <v>67</v>
      </c>
      <c r="F54" s="46">
        <v>18.599683465534099</v>
      </c>
      <c r="G54" s="47">
        <v>34.4152298380979</v>
      </c>
      <c r="H54" s="47"/>
      <c r="I54" s="63"/>
    </row>
    <row r="55" spans="2:9" x14ac:dyDescent="0.15">
      <c r="B55" s="118" t="s">
        <v>78</v>
      </c>
      <c r="D55" s="3" t="s">
        <v>79</v>
      </c>
      <c r="E55" s="33" t="s">
        <v>67</v>
      </c>
      <c r="F55" s="20">
        <v>22.794921322343601</v>
      </c>
      <c r="G55" s="21">
        <v>2.36647418131842</v>
      </c>
      <c r="H55" s="21">
        <f>AVERAGE(G55)</f>
        <v>2.36647418131842</v>
      </c>
      <c r="I55" s="58"/>
    </row>
    <row r="56" spans="2:9" ht="11.25" thickBot="1" x14ac:dyDescent="0.2">
      <c r="B56" s="119" t="s">
        <v>80</v>
      </c>
      <c r="C56" s="52"/>
      <c r="D56" s="52" t="s">
        <v>79</v>
      </c>
      <c r="E56" s="51" t="s">
        <v>67</v>
      </c>
      <c r="F56" s="15"/>
      <c r="G56" s="25"/>
      <c r="H56" s="25"/>
      <c r="I56" s="65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3"/>
  <sheetViews>
    <sheetView topLeftCell="F12" workbookViewId="0">
      <selection activeCell="N11" sqref="N11"/>
    </sheetView>
  </sheetViews>
  <sheetFormatPr defaultRowHeight="10.5" x14ac:dyDescent="0.15"/>
  <cols>
    <col min="1" max="6" width="9.33203125" style="66"/>
    <col min="7" max="7" width="12.33203125" style="66" bestFit="1" customWidth="1"/>
    <col min="8" max="8" width="17" style="66" bestFit="1" customWidth="1"/>
    <col min="9" max="9" width="19.5" style="66" bestFit="1" customWidth="1"/>
    <col min="10" max="16384" width="9.33203125" style="66"/>
  </cols>
  <sheetData>
    <row r="2" spans="1:8" x14ac:dyDescent="0.15">
      <c r="B2" s="67" t="s">
        <v>102</v>
      </c>
      <c r="C2" s="67"/>
    </row>
    <row r="4" spans="1:8" ht="11.25" thickBot="1" x14ac:dyDescent="0.2">
      <c r="A4" s="66" t="s">
        <v>82</v>
      </c>
      <c r="G4" s="66" t="s">
        <v>83</v>
      </c>
      <c r="H4" s="66" t="s">
        <v>5</v>
      </c>
    </row>
    <row r="5" spans="1:8" x14ac:dyDescent="0.15">
      <c r="A5" s="68" t="s">
        <v>6</v>
      </c>
      <c r="B5" s="69" t="s">
        <v>7</v>
      </c>
      <c r="C5" s="69" t="s">
        <v>8</v>
      </c>
      <c r="D5" s="69"/>
      <c r="E5" s="120">
        <v>34.606918367402997</v>
      </c>
      <c r="F5" s="69"/>
      <c r="G5" s="69"/>
      <c r="H5" s="70"/>
    </row>
    <row r="6" spans="1:8" ht="11.25" thickBot="1" x14ac:dyDescent="0.2">
      <c r="A6" s="71" t="s">
        <v>9</v>
      </c>
      <c r="B6" s="66" t="s">
        <v>7</v>
      </c>
      <c r="C6" s="66" t="s">
        <v>8</v>
      </c>
      <c r="E6" s="120">
        <v>34.4335089234973</v>
      </c>
      <c r="H6" s="72"/>
    </row>
    <row r="7" spans="1:8" x14ac:dyDescent="0.15">
      <c r="A7" s="68" t="s">
        <v>10</v>
      </c>
      <c r="B7" s="69" t="s">
        <v>7</v>
      </c>
      <c r="C7" s="69" t="s">
        <v>11</v>
      </c>
      <c r="D7" s="69" t="s">
        <v>7</v>
      </c>
      <c r="E7" s="73">
        <v>31.604303939878701</v>
      </c>
      <c r="F7" s="74">
        <v>2.5</v>
      </c>
      <c r="G7" s="69">
        <f>AVERAGE(E7:E8)</f>
        <v>31.69806772022795</v>
      </c>
      <c r="H7" s="70">
        <f>STDEV(E7:E8)</f>
        <v>0.13260200982928019</v>
      </c>
    </row>
    <row r="8" spans="1:8" ht="11.25" thickBot="1" x14ac:dyDescent="0.2">
      <c r="A8" s="75" t="s">
        <v>12</v>
      </c>
      <c r="B8" s="76" t="s">
        <v>7</v>
      </c>
      <c r="C8" s="76" t="s">
        <v>11</v>
      </c>
      <c r="D8" s="76" t="s">
        <v>7</v>
      </c>
      <c r="E8" s="76">
        <v>31.791831500577199</v>
      </c>
      <c r="F8" s="76">
        <v>2.5</v>
      </c>
      <c r="G8" s="76"/>
      <c r="H8" s="77"/>
    </row>
    <row r="9" spans="1:8" x14ac:dyDescent="0.15">
      <c r="A9" s="71" t="s">
        <v>13</v>
      </c>
      <c r="B9" s="66" t="s">
        <v>7</v>
      </c>
      <c r="C9" s="66" t="s">
        <v>14</v>
      </c>
      <c r="D9" s="66" t="s">
        <v>7</v>
      </c>
      <c r="E9" s="78">
        <v>30.676681495444299</v>
      </c>
      <c r="F9" s="79">
        <v>5</v>
      </c>
      <c r="G9" s="66">
        <f>AVERAGE(E9:E10)</f>
        <v>30.67973951267145</v>
      </c>
      <c r="H9" s="72">
        <f>STDEV(E9:E10)</f>
        <v>4.3246894366069438E-3</v>
      </c>
    </row>
    <row r="10" spans="1:8" ht="11.25" thickBot="1" x14ac:dyDescent="0.2">
      <c r="A10" s="71" t="s">
        <v>15</v>
      </c>
      <c r="B10" s="66" t="s">
        <v>7</v>
      </c>
      <c r="C10" s="66" t="s">
        <v>14</v>
      </c>
      <c r="D10" s="66" t="s">
        <v>7</v>
      </c>
      <c r="E10" s="78">
        <v>30.6827975298986</v>
      </c>
      <c r="F10" s="79">
        <v>5</v>
      </c>
      <c r="H10" s="72"/>
    </row>
    <row r="11" spans="1:8" x14ac:dyDescent="0.15">
      <c r="A11" s="68" t="s">
        <v>16</v>
      </c>
      <c r="B11" s="69" t="s">
        <v>7</v>
      </c>
      <c r="C11" s="69" t="s">
        <v>17</v>
      </c>
      <c r="D11" s="69" t="s">
        <v>7</v>
      </c>
      <c r="E11" s="73">
        <v>29.526040211842702</v>
      </c>
      <c r="F11" s="74">
        <v>10</v>
      </c>
      <c r="G11" s="69">
        <f>AVERAGE(E11:E12)</f>
        <v>29.5841092307761</v>
      </c>
      <c r="H11" s="70">
        <f>STDEV(E11:E12)</f>
        <v>8.2121994129312273E-2</v>
      </c>
    </row>
    <row r="12" spans="1:8" ht="11.25" thickBot="1" x14ac:dyDescent="0.2">
      <c r="A12" s="75" t="s">
        <v>18</v>
      </c>
      <c r="B12" s="76" t="s">
        <v>7</v>
      </c>
      <c r="C12" s="76" t="s">
        <v>17</v>
      </c>
      <c r="D12" s="76" t="s">
        <v>7</v>
      </c>
      <c r="E12" s="80">
        <v>29.642178249709499</v>
      </c>
      <c r="F12" s="81"/>
      <c r="G12" s="76"/>
      <c r="H12" s="77"/>
    </row>
    <row r="13" spans="1:8" x14ac:dyDescent="0.15">
      <c r="A13" s="71" t="s">
        <v>19</v>
      </c>
      <c r="B13" s="66" t="s">
        <v>7</v>
      </c>
      <c r="C13" s="66" t="s">
        <v>20</v>
      </c>
      <c r="D13" s="66" t="s">
        <v>7</v>
      </c>
      <c r="E13" s="78">
        <v>27.928260534359801</v>
      </c>
      <c r="F13" s="79">
        <v>25</v>
      </c>
      <c r="G13" s="66">
        <f>AVERAGE(E13:E14)</f>
        <v>28.023547839243548</v>
      </c>
      <c r="H13" s="72">
        <f>STDEV(E13:E14)</f>
        <v>0.13475659888857824</v>
      </c>
    </row>
    <row r="14" spans="1:8" ht="11.25" thickBot="1" x14ac:dyDescent="0.2">
      <c r="A14" s="71" t="s">
        <v>21</v>
      </c>
      <c r="B14" s="66" t="s">
        <v>7</v>
      </c>
      <c r="C14" s="66" t="s">
        <v>20</v>
      </c>
      <c r="D14" s="66" t="s">
        <v>7</v>
      </c>
      <c r="E14" s="78">
        <v>28.118835144127299</v>
      </c>
      <c r="F14" s="79"/>
      <c r="H14" s="72"/>
    </row>
    <row r="15" spans="1:8" x14ac:dyDescent="0.15">
      <c r="A15" s="68" t="s">
        <v>22</v>
      </c>
      <c r="B15" s="69" t="s">
        <v>7</v>
      </c>
      <c r="C15" s="69" t="s">
        <v>23</v>
      </c>
      <c r="D15" s="69" t="s">
        <v>7</v>
      </c>
      <c r="E15" s="73">
        <v>26.5379153459496</v>
      </c>
      <c r="F15" s="74">
        <v>50</v>
      </c>
      <c r="G15" s="69">
        <f>AVERAGE(E15:E16)</f>
        <v>26.526266345234699</v>
      </c>
      <c r="H15" s="70"/>
    </row>
    <row r="16" spans="1:8" ht="11.25" thickBot="1" x14ac:dyDescent="0.2">
      <c r="A16" s="75" t="s">
        <v>24</v>
      </c>
      <c r="B16" s="76" t="s">
        <v>7</v>
      </c>
      <c r="C16" s="76" t="s">
        <v>23</v>
      </c>
      <c r="D16" s="76" t="s">
        <v>7</v>
      </c>
      <c r="E16" s="80">
        <v>26.514617344519799</v>
      </c>
      <c r="F16" s="81"/>
      <c r="G16" s="76"/>
      <c r="H16" s="77"/>
    </row>
    <row r="19" spans="1:11" ht="11.25" thickBot="1" x14ac:dyDescent="0.2">
      <c r="G19" s="66" t="s">
        <v>84</v>
      </c>
      <c r="H19" s="66" t="s">
        <v>85</v>
      </c>
      <c r="I19" s="66" t="s">
        <v>103</v>
      </c>
      <c r="J19" s="66" t="s">
        <v>87</v>
      </c>
      <c r="K19" s="66" t="s">
        <v>88</v>
      </c>
    </row>
    <row r="20" spans="1:11" x14ac:dyDescent="0.15">
      <c r="A20" s="68" t="s">
        <v>27</v>
      </c>
      <c r="B20" s="69" t="s">
        <v>7</v>
      </c>
      <c r="C20" s="29" t="s">
        <v>28</v>
      </c>
      <c r="D20" s="30" t="s">
        <v>29</v>
      </c>
      <c r="E20" s="73">
        <v>28.447754244603701</v>
      </c>
      <c r="F20" s="74">
        <v>18.0124373175932</v>
      </c>
      <c r="G20" s="82">
        <f>AVERAGE(F20:F21)</f>
        <v>18.479615580489451</v>
      </c>
      <c r="H20" s="68">
        <v>21.962221770158102</v>
      </c>
      <c r="I20" s="83">
        <f>G20/H20</f>
        <v>0.84142741904187679</v>
      </c>
      <c r="J20" s="69"/>
      <c r="K20" s="70"/>
    </row>
    <row r="21" spans="1:11" x14ac:dyDescent="0.15">
      <c r="A21" s="71" t="s">
        <v>30</v>
      </c>
      <c r="B21" s="66" t="s">
        <v>7</v>
      </c>
      <c r="C21" s="33" t="s">
        <v>28</v>
      </c>
      <c r="D21" s="34" t="s">
        <v>29</v>
      </c>
      <c r="E21" s="78">
        <v>28.361181924977402</v>
      </c>
      <c r="F21" s="79">
        <v>18.946793843385699</v>
      </c>
      <c r="G21" s="84"/>
      <c r="H21" s="71"/>
      <c r="I21" s="84"/>
      <c r="K21" s="72"/>
    </row>
    <row r="22" spans="1:11" x14ac:dyDescent="0.15">
      <c r="A22" s="85" t="s">
        <v>31</v>
      </c>
      <c r="B22" s="86" t="s">
        <v>7</v>
      </c>
      <c r="C22" s="37" t="s">
        <v>32</v>
      </c>
      <c r="D22" s="38" t="s">
        <v>29</v>
      </c>
      <c r="E22" s="87">
        <v>31.130102190083399</v>
      </c>
      <c r="F22" s="88">
        <v>3.7589406304641599</v>
      </c>
      <c r="G22" s="89">
        <f>AVERAGE(F22:F23)</f>
        <v>3.9025116850286699</v>
      </c>
      <c r="H22" s="85">
        <v>6.58027892971295</v>
      </c>
      <c r="I22" s="84">
        <f t="shared" ref="I22:I52" si="0">G22/H22</f>
        <v>0.59306174201933237</v>
      </c>
      <c r="K22" s="72"/>
    </row>
    <row r="23" spans="1:11" x14ac:dyDescent="0.15">
      <c r="A23" s="91" t="s">
        <v>33</v>
      </c>
      <c r="B23" s="92" t="s">
        <v>7</v>
      </c>
      <c r="C23" s="44" t="s">
        <v>32</v>
      </c>
      <c r="D23" s="45" t="s">
        <v>29</v>
      </c>
      <c r="E23" s="93">
        <v>31.004089135554199</v>
      </c>
      <c r="F23" s="94">
        <v>4.0460827395931798</v>
      </c>
      <c r="G23" s="95"/>
      <c r="H23" s="91"/>
      <c r="I23" s="84"/>
      <c r="K23" s="72"/>
    </row>
    <row r="24" spans="1:11" x14ac:dyDescent="0.15">
      <c r="A24" s="71" t="s">
        <v>34</v>
      </c>
      <c r="B24" s="66" t="s">
        <v>7</v>
      </c>
      <c r="C24" s="34" t="s">
        <v>35</v>
      </c>
      <c r="D24" s="34" t="s">
        <v>29</v>
      </c>
      <c r="E24" s="78">
        <v>31.2143864942331</v>
      </c>
      <c r="F24" s="79">
        <v>3.5783489121538001</v>
      </c>
      <c r="G24" s="96">
        <f>AVERAGE(F24:F25)</f>
        <v>4.9827338132756305</v>
      </c>
      <c r="H24" s="71">
        <v>10.165853543609519</v>
      </c>
      <c r="I24" s="84">
        <f t="shared" si="0"/>
        <v>0.49014416663595234</v>
      </c>
      <c r="J24" s="66">
        <f>AVERAGE(I20,I22,I24,I26,I30)</f>
        <v>0.63073688066051381</v>
      </c>
      <c r="K24" s="72">
        <f>STDEV(I20,I22,I24,I26,I30)</f>
        <v>0.12935642333585223</v>
      </c>
    </row>
    <row r="25" spans="1:11" x14ac:dyDescent="0.15">
      <c r="A25" s="71" t="s">
        <v>36</v>
      </c>
      <c r="B25" s="66" t="s">
        <v>7</v>
      </c>
      <c r="C25" s="34" t="s">
        <v>35</v>
      </c>
      <c r="D25" s="34" t="s">
        <v>29</v>
      </c>
      <c r="E25" s="78">
        <v>30.222569286266499</v>
      </c>
      <c r="F25" s="79">
        <v>6.3871187143974604</v>
      </c>
      <c r="G25" s="84"/>
      <c r="H25" s="71"/>
      <c r="I25" s="84"/>
      <c r="K25" s="72"/>
    </row>
    <row r="26" spans="1:11" x14ac:dyDescent="0.15">
      <c r="A26" s="85" t="s">
        <v>37</v>
      </c>
      <c r="B26" s="86"/>
      <c r="C26" s="37" t="s">
        <v>38</v>
      </c>
      <c r="D26" s="38" t="s">
        <v>29</v>
      </c>
      <c r="E26" s="87">
        <v>31.481545704241501</v>
      </c>
      <c r="F26" s="88">
        <v>3.0612927089468802</v>
      </c>
      <c r="G26" s="89">
        <f>AVERAGE(F26:F27)</f>
        <v>3.1304648665789001</v>
      </c>
      <c r="H26" s="85">
        <v>4.9306182024079153</v>
      </c>
      <c r="I26" s="84">
        <f t="shared" si="0"/>
        <v>0.63490311722982473</v>
      </c>
      <c r="K26" s="72"/>
    </row>
    <row r="27" spans="1:11" x14ac:dyDescent="0.15">
      <c r="A27" s="91" t="s">
        <v>39</v>
      </c>
      <c r="B27" s="92"/>
      <c r="C27" s="44" t="s">
        <v>38</v>
      </c>
      <c r="D27" s="45" t="s">
        <v>29</v>
      </c>
      <c r="E27" s="93">
        <v>31.405881582136399</v>
      </c>
      <c r="F27" s="94">
        <v>3.19963702421092</v>
      </c>
      <c r="G27" s="95"/>
      <c r="H27" s="91"/>
      <c r="I27" s="84"/>
      <c r="K27" s="72"/>
    </row>
    <row r="28" spans="1:11" x14ac:dyDescent="0.15">
      <c r="A28" s="71" t="s">
        <v>40</v>
      </c>
      <c r="C28" s="33" t="s">
        <v>41</v>
      </c>
      <c r="D28" s="33" t="s">
        <v>29</v>
      </c>
      <c r="E28" s="78">
        <v>30.687995262478299</v>
      </c>
      <c r="F28" s="79">
        <v>4.8666176433814599</v>
      </c>
      <c r="G28" s="96">
        <f>AVERAGE(F28:F29)</f>
        <v>5.1613378840044097</v>
      </c>
      <c r="H28" s="71">
        <v>3.8938101219472849</v>
      </c>
      <c r="I28" s="121">
        <f t="shared" si="0"/>
        <v>1.325523772952554</v>
      </c>
      <c r="K28" s="72"/>
    </row>
    <row r="29" spans="1:11" x14ac:dyDescent="0.15">
      <c r="A29" s="71" t="s">
        <v>42</v>
      </c>
      <c r="C29" s="33" t="s">
        <v>41</v>
      </c>
      <c r="D29" s="33" t="s">
        <v>29</v>
      </c>
      <c r="E29" s="78">
        <v>30.492283390677599</v>
      </c>
      <c r="F29" s="79">
        <v>5.4560581246273596</v>
      </c>
      <c r="G29" s="84"/>
      <c r="H29" s="71"/>
      <c r="I29" s="84"/>
      <c r="K29" s="72"/>
    </row>
    <row r="30" spans="1:11" x14ac:dyDescent="0.15">
      <c r="A30" s="85" t="s">
        <v>43</v>
      </c>
      <c r="B30" s="86"/>
      <c r="C30" s="37" t="s">
        <v>44</v>
      </c>
      <c r="D30" s="37" t="s">
        <v>29</v>
      </c>
      <c r="E30" s="87">
        <v>29.151595116865899</v>
      </c>
      <c r="F30" s="88">
        <v>11.940136051440501</v>
      </c>
      <c r="G30" s="89">
        <f>AVERAGE(F30:F31)</f>
        <v>10.73601450414216</v>
      </c>
      <c r="H30" s="85">
        <v>18.0695975687516</v>
      </c>
      <c r="I30" s="84">
        <f t="shared" si="0"/>
        <v>0.59414795837558287</v>
      </c>
      <c r="K30" s="72"/>
    </row>
    <row r="31" spans="1:11" ht="11.25" thickBot="1" x14ac:dyDescent="0.2">
      <c r="A31" s="75" t="s">
        <v>45</v>
      </c>
      <c r="B31" s="76"/>
      <c r="C31" s="51" t="s">
        <v>44</v>
      </c>
      <c r="D31" s="51" t="s">
        <v>29</v>
      </c>
      <c r="E31" s="80">
        <v>29.537211153097701</v>
      </c>
      <c r="F31" s="81">
        <v>9.5318929568438193</v>
      </c>
      <c r="G31" s="98"/>
      <c r="H31" s="75"/>
      <c r="I31" s="84"/>
      <c r="K31" s="72"/>
    </row>
    <row r="32" spans="1:11" x14ac:dyDescent="0.15">
      <c r="A32" s="68" t="s">
        <v>46</v>
      </c>
      <c r="B32" s="69"/>
      <c r="C32" s="29" t="s">
        <v>47</v>
      </c>
      <c r="D32" s="29" t="s">
        <v>48</v>
      </c>
      <c r="E32" s="73">
        <v>31.199919558214901</v>
      </c>
      <c r="F32" s="74">
        <v>3.6087177966398598</v>
      </c>
      <c r="G32" s="82">
        <f>AVERAGE(F32:F33)</f>
        <v>3.4941266771980501</v>
      </c>
      <c r="H32" s="68">
        <v>3.92662316691694</v>
      </c>
      <c r="I32" s="83">
        <f t="shared" si="0"/>
        <v>0.88985536137951526</v>
      </c>
      <c r="J32" s="69"/>
      <c r="K32" s="70"/>
    </row>
    <row r="33" spans="1:20" x14ac:dyDescent="0.15">
      <c r="A33" s="71" t="s">
        <v>49</v>
      </c>
      <c r="C33" s="33" t="s">
        <v>47</v>
      </c>
      <c r="D33" s="33" t="s">
        <v>48</v>
      </c>
      <c r="E33" s="78">
        <v>31.3122415770248</v>
      </c>
      <c r="F33" s="79">
        <v>3.37953555775624</v>
      </c>
      <c r="G33" s="84"/>
      <c r="H33" s="71"/>
      <c r="I33" s="84"/>
      <c r="K33" s="72"/>
    </row>
    <row r="34" spans="1:20" x14ac:dyDescent="0.15">
      <c r="A34" s="85" t="s">
        <v>50</v>
      </c>
      <c r="B34" s="86"/>
      <c r="C34" s="37" t="s">
        <v>51</v>
      </c>
      <c r="D34" s="37" t="s">
        <v>48</v>
      </c>
      <c r="E34" s="87">
        <v>30.425106727566</v>
      </c>
      <c r="F34" s="88">
        <v>5.6744214835254096</v>
      </c>
      <c r="G34" s="89">
        <f>AVERAGE(F34:F35)</f>
        <v>6.0530712862965252</v>
      </c>
      <c r="H34" s="85">
        <v>6.9269934498346544</v>
      </c>
      <c r="I34" s="84">
        <f t="shared" si="0"/>
        <v>0.87383817093706229</v>
      </c>
      <c r="K34" s="72"/>
    </row>
    <row r="35" spans="1:20" x14ac:dyDescent="0.15">
      <c r="A35" s="91" t="s">
        <v>52</v>
      </c>
      <c r="B35" s="92"/>
      <c r="C35" s="44" t="s">
        <v>51</v>
      </c>
      <c r="D35" s="44" t="s">
        <v>48</v>
      </c>
      <c r="E35" s="93">
        <v>30.210656651516999</v>
      </c>
      <c r="F35" s="94">
        <v>6.43172108906764</v>
      </c>
      <c r="G35" s="95"/>
      <c r="H35" s="91"/>
      <c r="I35" s="84"/>
      <c r="K35" s="72"/>
    </row>
    <row r="36" spans="1:20" x14ac:dyDescent="0.15">
      <c r="A36" s="71" t="s">
        <v>53</v>
      </c>
      <c r="C36" s="33" t="s">
        <v>54</v>
      </c>
      <c r="D36" s="33" t="s">
        <v>48</v>
      </c>
      <c r="E36" s="78">
        <v>29.834650984916401</v>
      </c>
      <c r="F36" s="79">
        <v>8.0115987058147606</v>
      </c>
      <c r="G36" s="96">
        <f>AVERAGE(F36:F37)</f>
        <v>8.2684851128520194</v>
      </c>
      <c r="H36" s="71">
        <v>9.3902144640313594</v>
      </c>
      <c r="I36" s="84">
        <f t="shared" si="0"/>
        <v>0.88054273355778445</v>
      </c>
      <c r="J36" s="66">
        <f>AVERAGE(I36,I34,I42,I32,I38,I40)</f>
        <v>1.0108699178484659</v>
      </c>
      <c r="K36" s="72">
        <f>STDEV(I34,I36,I38,I42,I32,I40)</f>
        <v>0.17040185007004341</v>
      </c>
    </row>
    <row r="37" spans="1:20" x14ac:dyDescent="0.15">
      <c r="A37" s="71" t="s">
        <v>55</v>
      </c>
      <c r="C37" s="33" t="s">
        <v>54</v>
      </c>
      <c r="D37" s="33" t="s">
        <v>48</v>
      </c>
      <c r="E37" s="78">
        <v>29.728248498273601</v>
      </c>
      <c r="F37" s="79">
        <v>8.5253715198892799</v>
      </c>
      <c r="G37" s="84"/>
      <c r="H37" s="71"/>
      <c r="I37" s="84"/>
      <c r="K37" s="72"/>
      <c r="R37" s="66" t="s">
        <v>89</v>
      </c>
      <c r="S37" s="66" t="s">
        <v>64</v>
      </c>
      <c r="T37" s="66" t="s">
        <v>90</v>
      </c>
    </row>
    <row r="38" spans="1:20" x14ac:dyDescent="0.15">
      <c r="A38" s="85" t="s">
        <v>56</v>
      </c>
      <c r="B38" s="86"/>
      <c r="C38" s="37" t="s">
        <v>57</v>
      </c>
      <c r="D38" s="37" t="s">
        <v>48</v>
      </c>
      <c r="E38" s="87">
        <v>29.8154184337379</v>
      </c>
      <c r="F38" s="88">
        <v>8.1021159210574307</v>
      </c>
      <c r="G38" s="89">
        <f>AVERAGE(F38:F39)</f>
        <v>7.7641940497791655</v>
      </c>
      <c r="H38" s="85">
        <v>6.0279782250824399</v>
      </c>
      <c r="I38" s="84">
        <f t="shared" si="0"/>
        <v>1.2880262270146108</v>
      </c>
      <c r="K38" s="72"/>
      <c r="N38" s="122" t="s">
        <v>91</v>
      </c>
      <c r="R38" s="66">
        <v>0.84142741904187679</v>
      </c>
      <c r="S38" s="66">
        <v>0.88985536137951526</v>
      </c>
      <c r="T38" s="66">
        <v>0.982401190046165</v>
      </c>
    </row>
    <row r="39" spans="1:20" x14ac:dyDescent="0.15">
      <c r="A39" s="91" t="s">
        <v>92</v>
      </c>
      <c r="B39" s="92"/>
      <c r="C39" s="44" t="s">
        <v>57</v>
      </c>
      <c r="D39" s="44" t="s">
        <v>48</v>
      </c>
      <c r="E39" s="93">
        <v>29.964523081224701</v>
      </c>
      <c r="F39" s="94">
        <v>7.4262721785009003</v>
      </c>
      <c r="G39" s="95"/>
      <c r="H39" s="91"/>
      <c r="I39" s="84"/>
      <c r="K39" s="72"/>
      <c r="N39" s="113" t="s">
        <v>93</v>
      </c>
      <c r="O39" s="113">
        <f>_xlfn.T.TEST(R38:R48,T38:T44,2,2)</f>
        <v>9.1554613089257497E-3</v>
      </c>
    </row>
    <row r="40" spans="1:20" x14ac:dyDescent="0.15">
      <c r="A40" s="71" t="s">
        <v>58</v>
      </c>
      <c r="C40" s="33" t="s">
        <v>59</v>
      </c>
      <c r="D40" s="33" t="s">
        <v>48</v>
      </c>
      <c r="E40" s="78">
        <v>29.151595116865899</v>
      </c>
      <c r="F40" s="79">
        <v>11.940136051440501</v>
      </c>
      <c r="G40" s="96">
        <f>AVERAGE(F40:F41)</f>
        <v>10.73601450414216</v>
      </c>
      <c r="H40" s="71">
        <v>9.3910901434192393</v>
      </c>
      <c r="I40" s="84">
        <f t="shared" si="0"/>
        <v>1.1432128049229056</v>
      </c>
      <c r="K40" s="72"/>
      <c r="N40" s="66" t="s">
        <v>94</v>
      </c>
      <c r="O40" s="66">
        <f>_xlfn.T.TEST(S38:S48,T38:T44,2,2)</f>
        <v>0.64621629195999053</v>
      </c>
      <c r="R40" s="66">
        <v>0.59306174201933237</v>
      </c>
      <c r="S40" s="66">
        <v>0.87383817093706229</v>
      </c>
      <c r="T40" s="66">
        <v>1.4282841534416746</v>
      </c>
    </row>
    <row r="41" spans="1:20" x14ac:dyDescent="0.15">
      <c r="A41" s="71" t="s">
        <v>60</v>
      </c>
      <c r="C41" s="33" t="s">
        <v>59</v>
      </c>
      <c r="D41" s="33" t="s">
        <v>48</v>
      </c>
      <c r="E41" s="78">
        <v>29.537211153097701</v>
      </c>
      <c r="F41" s="79">
        <v>9.5318929568438193</v>
      </c>
      <c r="G41" s="84"/>
      <c r="H41" s="71"/>
      <c r="I41" s="84"/>
      <c r="K41" s="72"/>
      <c r="N41" s="113" t="s">
        <v>95</v>
      </c>
      <c r="O41" s="113">
        <f>_xlfn.T.TEST(R38:R48,S38:S48,2,2)</f>
        <v>2.7204515238000481E-3</v>
      </c>
    </row>
    <row r="42" spans="1:20" x14ac:dyDescent="0.15">
      <c r="A42" s="85" t="s">
        <v>61</v>
      </c>
      <c r="B42" s="86"/>
      <c r="C42" s="37" t="s">
        <v>62</v>
      </c>
      <c r="D42" s="37" t="s">
        <v>48</v>
      </c>
      <c r="E42" s="87">
        <v>28.612677083145702</v>
      </c>
      <c r="F42" s="88">
        <v>16.358061805138099</v>
      </c>
      <c r="G42" s="89">
        <f>AVERAGE(F42:F43)</f>
        <v>16.891006594042601</v>
      </c>
      <c r="H42" s="85">
        <v>17.066032249229949</v>
      </c>
      <c r="I42" s="84">
        <f t="shared" si="0"/>
        <v>0.98974420927891749</v>
      </c>
      <c r="K42" s="72"/>
      <c r="R42" s="66">
        <v>0.49014416663595234</v>
      </c>
      <c r="S42" s="66">
        <v>0.88054273355778445</v>
      </c>
      <c r="T42" s="66">
        <v>0.96202197282334789</v>
      </c>
    </row>
    <row r="43" spans="1:20" ht="11.25" thickBot="1" x14ac:dyDescent="0.2">
      <c r="A43" s="71" t="s">
        <v>63</v>
      </c>
      <c r="C43" s="33" t="s">
        <v>62</v>
      </c>
      <c r="D43" s="33" t="s">
        <v>64</v>
      </c>
      <c r="E43" s="78">
        <v>28.504616407045201</v>
      </c>
      <c r="F43" s="79">
        <v>17.423951382947099</v>
      </c>
      <c r="G43" s="84"/>
      <c r="H43" s="71"/>
      <c r="I43" s="98"/>
      <c r="K43" s="72"/>
    </row>
    <row r="44" spans="1:20" x14ac:dyDescent="0.15">
      <c r="A44" s="68" t="s">
        <v>65</v>
      </c>
      <c r="B44" s="69"/>
      <c r="C44" s="29" t="s">
        <v>66</v>
      </c>
      <c r="D44" s="29" t="s">
        <v>67</v>
      </c>
      <c r="E44" s="73">
        <v>29.606561290078002</v>
      </c>
      <c r="F44" s="74">
        <v>9.1534570324734794</v>
      </c>
      <c r="G44" s="82">
        <f>AVERAGE(F44:F45)</f>
        <v>8.2358071726915849</v>
      </c>
      <c r="H44" s="68">
        <v>8.3833440514303206</v>
      </c>
      <c r="I44" s="84">
        <f t="shared" si="0"/>
        <v>0.982401190046165</v>
      </c>
      <c r="J44" s="69"/>
      <c r="K44" s="70"/>
      <c r="R44" s="66">
        <v>0.63490311722982473</v>
      </c>
      <c r="S44" s="66">
        <v>1.2880262270146108</v>
      </c>
      <c r="T44" s="66">
        <v>0.91573445564715839</v>
      </c>
    </row>
    <row r="45" spans="1:20" x14ac:dyDescent="0.15">
      <c r="A45" s="71" t="s">
        <v>68</v>
      </c>
      <c r="C45" s="33" t="s">
        <v>66</v>
      </c>
      <c r="D45" s="33" t="s">
        <v>67</v>
      </c>
      <c r="E45" s="78">
        <v>29.989628185855199</v>
      </c>
      <c r="F45" s="79">
        <v>7.3181573129096904</v>
      </c>
      <c r="G45" s="84"/>
      <c r="H45" s="71"/>
      <c r="I45" s="84"/>
      <c r="K45" s="72"/>
    </row>
    <row r="46" spans="1:20" x14ac:dyDescent="0.15">
      <c r="A46" s="85" t="s">
        <v>69</v>
      </c>
      <c r="B46" s="86"/>
      <c r="C46" s="37" t="s">
        <v>70</v>
      </c>
      <c r="D46" s="37" t="s">
        <v>67</v>
      </c>
      <c r="E46" s="87">
        <v>29.952216756245601</v>
      </c>
      <c r="F46" s="88">
        <v>7.4798511542607002</v>
      </c>
      <c r="G46" s="89">
        <f>AVERAGE(F46:F47)</f>
        <v>7.2383943947503298</v>
      </c>
      <c r="H46" s="85">
        <v>5.0678951924995346</v>
      </c>
      <c r="I46" s="84">
        <f t="shared" si="0"/>
        <v>1.4282841534416746</v>
      </c>
      <c r="J46" s="66">
        <f>AVERAGE(I48,I44,I46,I50)</f>
        <v>1.0721104429895865</v>
      </c>
      <c r="K46" s="72">
        <f>STDEV(I48,I44,I46,I50)</f>
        <v>0.23908184286399839</v>
      </c>
      <c r="S46" s="66">
        <v>1.1432128049229056</v>
      </c>
    </row>
    <row r="47" spans="1:20" x14ac:dyDescent="0.15">
      <c r="A47" s="91" t="s">
        <v>71</v>
      </c>
      <c r="B47" s="92"/>
      <c r="C47" s="44" t="s">
        <v>70</v>
      </c>
      <c r="D47" s="44" t="s">
        <v>67</v>
      </c>
      <c r="E47" s="93">
        <v>30.066466464840399</v>
      </c>
      <c r="F47" s="94">
        <v>6.9969376352399602</v>
      </c>
      <c r="G47" s="95"/>
      <c r="H47" s="91"/>
      <c r="I47" s="84"/>
      <c r="K47" s="72"/>
    </row>
    <row r="48" spans="1:20" x14ac:dyDescent="0.15">
      <c r="A48" s="71" t="s">
        <v>72</v>
      </c>
      <c r="C48" s="3" t="s">
        <v>73</v>
      </c>
      <c r="D48" s="33" t="s">
        <v>67</v>
      </c>
      <c r="E48" s="78">
        <v>29.8607705088444</v>
      </c>
      <c r="F48" s="79">
        <v>7.89028535407164</v>
      </c>
      <c r="G48" s="96">
        <f>AVERAGE(F48:F49)</f>
        <v>8.1659892485073797</v>
      </c>
      <c r="H48" s="71">
        <v>8.4883604316664254</v>
      </c>
      <c r="I48" s="84">
        <f t="shared" si="0"/>
        <v>0.96202197282334789</v>
      </c>
      <c r="K48" s="72"/>
      <c r="R48" s="66">
        <v>0.59414795837558287</v>
      </c>
      <c r="S48" s="66">
        <v>0.98974420927891749</v>
      </c>
    </row>
    <row r="49" spans="1:11" x14ac:dyDescent="0.15">
      <c r="A49" s="71" t="s">
        <v>74</v>
      </c>
      <c r="C49" s="3" t="s">
        <v>73</v>
      </c>
      <c r="D49" s="33" t="s">
        <v>67</v>
      </c>
      <c r="E49" s="78">
        <v>29.745133723824502</v>
      </c>
      <c r="F49" s="79">
        <v>8.4416931429431195</v>
      </c>
      <c r="G49" s="84"/>
      <c r="H49" s="71"/>
      <c r="I49" s="84"/>
      <c r="K49" s="72"/>
    </row>
    <row r="50" spans="1:11" x14ac:dyDescent="0.15">
      <c r="A50" s="85" t="s">
        <v>75</v>
      </c>
      <c r="B50" s="86"/>
      <c r="C50" s="60" t="s">
        <v>76</v>
      </c>
      <c r="D50" s="37" t="s">
        <v>67</v>
      </c>
      <c r="E50" s="87">
        <v>27.695766550321999</v>
      </c>
      <c r="F50" s="88">
        <v>27.947981993405801</v>
      </c>
      <c r="G50" s="89">
        <f>AVERAGE(F50:F51)</f>
        <v>24.051745263916949</v>
      </c>
      <c r="H50" s="85">
        <v>26.264977926291252</v>
      </c>
      <c r="I50" s="84">
        <f t="shared" si="0"/>
        <v>0.91573445564715839</v>
      </c>
      <c r="K50" s="72"/>
    </row>
    <row r="51" spans="1:11" x14ac:dyDescent="0.15">
      <c r="A51" s="91" t="s">
        <v>77</v>
      </c>
      <c r="B51" s="92"/>
      <c r="C51" s="50" t="s">
        <v>76</v>
      </c>
      <c r="D51" s="44" t="s">
        <v>67</v>
      </c>
      <c r="E51" s="93">
        <v>28.2553158852559</v>
      </c>
      <c r="F51" s="94">
        <v>20.155508534428101</v>
      </c>
      <c r="G51" s="95"/>
      <c r="H51" s="91"/>
      <c r="I51" s="84"/>
      <c r="K51" s="72"/>
    </row>
    <row r="52" spans="1:11" x14ac:dyDescent="0.15">
      <c r="A52" s="71" t="s">
        <v>78</v>
      </c>
      <c r="C52" s="3" t="s">
        <v>79</v>
      </c>
      <c r="D52" s="33" t="s">
        <v>67</v>
      </c>
      <c r="E52" s="78">
        <v>30.338010534187301</v>
      </c>
      <c r="F52" s="79">
        <v>5.9705968035880197</v>
      </c>
      <c r="G52" s="96">
        <f>AVERAGE(F52:F53)</f>
        <v>5.1512122988236602</v>
      </c>
      <c r="H52" s="71">
        <v>2.36647418131842</v>
      </c>
      <c r="I52" s="121">
        <f t="shared" si="0"/>
        <v>2.1767456156879748</v>
      </c>
      <c r="K52" s="72"/>
    </row>
    <row r="53" spans="1:11" ht="11.25" thickBot="1" x14ac:dyDescent="0.2">
      <c r="A53" s="75" t="s">
        <v>80</v>
      </c>
      <c r="B53" s="76"/>
      <c r="C53" s="52" t="s">
        <v>79</v>
      </c>
      <c r="D53" s="51" t="s">
        <v>67</v>
      </c>
      <c r="E53" s="80">
        <v>30.8872715289098</v>
      </c>
      <c r="F53" s="81">
        <v>4.3318277940592997</v>
      </c>
      <c r="G53" s="98"/>
      <c r="H53" s="75"/>
      <c r="I53" s="98"/>
      <c r="J53" s="76"/>
      <c r="K53" s="7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3"/>
  <sheetViews>
    <sheetView topLeftCell="A3" workbookViewId="0">
      <selection activeCell="O47" sqref="O47"/>
    </sheetView>
  </sheetViews>
  <sheetFormatPr defaultRowHeight="10.5" x14ac:dyDescent="0.15"/>
  <cols>
    <col min="1" max="6" width="9.33203125" style="66"/>
    <col min="7" max="7" width="12.33203125" style="66" bestFit="1" customWidth="1"/>
    <col min="8" max="8" width="17" style="66" bestFit="1" customWidth="1"/>
    <col min="9" max="9" width="19.5" style="66" bestFit="1" customWidth="1"/>
    <col min="10" max="13" width="9.33203125" style="66"/>
    <col min="14" max="14" width="13.6640625" style="66" bestFit="1" customWidth="1"/>
    <col min="15" max="16384" width="9.33203125" style="66"/>
  </cols>
  <sheetData>
    <row r="2" spans="1:8" x14ac:dyDescent="0.15">
      <c r="B2" s="67" t="s">
        <v>104</v>
      </c>
      <c r="C2" s="67"/>
    </row>
    <row r="4" spans="1:8" ht="11.25" thickBot="1" x14ac:dyDescent="0.2">
      <c r="A4" s="66" t="s">
        <v>82</v>
      </c>
      <c r="G4" s="66" t="s">
        <v>83</v>
      </c>
      <c r="H4" s="66" t="s">
        <v>5</v>
      </c>
    </row>
    <row r="5" spans="1:8" x14ac:dyDescent="0.15">
      <c r="A5" s="68" t="s">
        <v>6</v>
      </c>
      <c r="B5" s="69" t="s">
        <v>7</v>
      </c>
      <c r="C5" s="69" t="s">
        <v>8</v>
      </c>
      <c r="D5" s="69"/>
      <c r="E5" s="120"/>
      <c r="F5" s="69"/>
      <c r="G5" s="69"/>
      <c r="H5" s="70"/>
    </row>
    <row r="6" spans="1:8" ht="11.25" thickBot="1" x14ac:dyDescent="0.2">
      <c r="A6" s="71" t="s">
        <v>9</v>
      </c>
      <c r="B6" s="66" t="s">
        <v>7</v>
      </c>
      <c r="C6" s="66" t="s">
        <v>8</v>
      </c>
      <c r="E6" s="120"/>
      <c r="H6" s="72"/>
    </row>
    <row r="7" spans="1:8" x14ac:dyDescent="0.15">
      <c r="A7" s="68" t="s">
        <v>10</v>
      </c>
      <c r="B7" s="69" t="s">
        <v>7</v>
      </c>
      <c r="C7" s="69" t="s">
        <v>11</v>
      </c>
      <c r="D7" s="69" t="s">
        <v>7</v>
      </c>
      <c r="E7" s="73">
        <v>25.386587434376398</v>
      </c>
      <c r="F7" s="74">
        <v>2.5</v>
      </c>
      <c r="G7" s="69">
        <f>AVERAGE(E7:E8)</f>
        <v>25.409540760763001</v>
      </c>
      <c r="H7" s="70">
        <f>STDEV(E7:E8)</f>
        <v>3.2460905477506845E-2</v>
      </c>
    </row>
    <row r="8" spans="1:8" ht="11.25" thickBot="1" x14ac:dyDescent="0.2">
      <c r="A8" s="75" t="s">
        <v>12</v>
      </c>
      <c r="B8" s="76" t="s">
        <v>7</v>
      </c>
      <c r="C8" s="76" t="s">
        <v>11</v>
      </c>
      <c r="D8" s="76" t="s">
        <v>7</v>
      </c>
      <c r="E8" s="76">
        <v>25.4324940871496</v>
      </c>
      <c r="F8" s="76">
        <v>2.5</v>
      </c>
      <c r="G8" s="76"/>
      <c r="H8" s="77"/>
    </row>
    <row r="9" spans="1:8" x14ac:dyDescent="0.15">
      <c r="A9" s="71" t="s">
        <v>13</v>
      </c>
      <c r="B9" s="66" t="s">
        <v>7</v>
      </c>
      <c r="C9" s="66" t="s">
        <v>14</v>
      </c>
      <c r="D9" s="66" t="s">
        <v>7</v>
      </c>
      <c r="E9" s="78">
        <v>24.641340555479999</v>
      </c>
      <c r="F9" s="79">
        <v>5</v>
      </c>
      <c r="G9" s="66">
        <f>AVERAGE(E9:E10)</f>
        <v>24.669582081233102</v>
      </c>
      <c r="H9" s="72">
        <f>STDEV(E9:E10)</f>
        <v>3.9939548742144497E-2</v>
      </c>
    </row>
    <row r="10" spans="1:8" ht="11.25" thickBot="1" x14ac:dyDescent="0.2">
      <c r="A10" s="71" t="s">
        <v>15</v>
      </c>
      <c r="B10" s="66" t="s">
        <v>7</v>
      </c>
      <c r="C10" s="66" t="s">
        <v>14</v>
      </c>
      <c r="D10" s="66" t="s">
        <v>7</v>
      </c>
      <c r="E10" s="78">
        <v>24.697823606986201</v>
      </c>
      <c r="F10" s="79">
        <v>5</v>
      </c>
      <c r="H10" s="72"/>
    </row>
    <row r="11" spans="1:8" ht="11.25" thickBot="1" x14ac:dyDescent="0.2">
      <c r="A11" s="68" t="s">
        <v>16</v>
      </c>
      <c r="B11" s="69" t="s">
        <v>7</v>
      </c>
      <c r="C11" s="69" t="s">
        <v>17</v>
      </c>
      <c r="D11" s="69" t="s">
        <v>7</v>
      </c>
      <c r="E11" s="73">
        <v>23.532560104171999</v>
      </c>
      <c r="F11" s="74">
        <v>10</v>
      </c>
      <c r="G11" s="69">
        <f>AVERAGE(E11:E12)</f>
        <v>23.618115287900451</v>
      </c>
      <c r="H11" s="70">
        <f>STDEV(E11:E12)</f>
        <v>0.12099330116009664</v>
      </c>
    </row>
    <row r="12" spans="1:8" ht="11.25" thickBot="1" x14ac:dyDescent="0.2">
      <c r="A12" s="75" t="s">
        <v>18</v>
      </c>
      <c r="B12" s="76" t="s">
        <v>7</v>
      </c>
      <c r="C12" s="76" t="s">
        <v>17</v>
      </c>
      <c r="D12" s="76" t="s">
        <v>7</v>
      </c>
      <c r="E12" s="80">
        <v>23.7036704716289</v>
      </c>
      <c r="F12" s="74">
        <v>10</v>
      </c>
      <c r="G12" s="76"/>
      <c r="H12" s="77"/>
    </row>
    <row r="13" spans="1:8" x14ac:dyDescent="0.15">
      <c r="A13" s="71" t="s">
        <v>19</v>
      </c>
      <c r="B13" s="66" t="s">
        <v>7</v>
      </c>
      <c r="C13" s="66" t="s">
        <v>20</v>
      </c>
      <c r="D13" s="66" t="s">
        <v>7</v>
      </c>
      <c r="E13" s="78">
        <v>22.419000072282302</v>
      </c>
      <c r="F13" s="79">
        <v>25</v>
      </c>
      <c r="G13" s="66">
        <f>AVERAGE(E13:E14)</f>
        <v>22.37104380798845</v>
      </c>
      <c r="H13" s="72">
        <f>STDEV(E13:E14)</f>
        <v>6.7820399365111306E-2</v>
      </c>
    </row>
    <row r="14" spans="1:8" ht="11.25" thickBot="1" x14ac:dyDescent="0.2">
      <c r="A14" s="71" t="s">
        <v>21</v>
      </c>
      <c r="B14" s="66" t="s">
        <v>7</v>
      </c>
      <c r="C14" s="66" t="s">
        <v>20</v>
      </c>
      <c r="D14" s="66" t="s">
        <v>7</v>
      </c>
      <c r="E14" s="78">
        <v>22.323087543694601</v>
      </c>
      <c r="F14" s="79">
        <v>25</v>
      </c>
      <c r="H14" s="72"/>
    </row>
    <row r="15" spans="1:8" ht="11.25" thickBot="1" x14ac:dyDescent="0.2">
      <c r="A15" s="68" t="s">
        <v>22</v>
      </c>
      <c r="B15" s="69" t="s">
        <v>7</v>
      </c>
      <c r="C15" s="69" t="s">
        <v>23</v>
      </c>
      <c r="D15" s="69" t="s">
        <v>7</v>
      </c>
      <c r="E15" s="73">
        <v>21.191189191877399</v>
      </c>
      <c r="F15" s="74">
        <v>50</v>
      </c>
      <c r="G15" s="69">
        <f>AVERAGE(E15:E16)</f>
        <v>21.237790258773252</v>
      </c>
      <c r="H15" s="70"/>
    </row>
    <row r="16" spans="1:8" ht="11.25" thickBot="1" x14ac:dyDescent="0.2">
      <c r="A16" s="75" t="s">
        <v>24</v>
      </c>
      <c r="B16" s="76" t="s">
        <v>7</v>
      </c>
      <c r="C16" s="76" t="s">
        <v>23</v>
      </c>
      <c r="D16" s="76" t="s">
        <v>7</v>
      </c>
      <c r="E16" s="80">
        <v>21.284391325669102</v>
      </c>
      <c r="F16" s="74">
        <v>50</v>
      </c>
      <c r="G16" s="76"/>
      <c r="H16" s="77"/>
    </row>
    <row r="19" spans="1:11" ht="11.25" thickBot="1" x14ac:dyDescent="0.2">
      <c r="G19" s="66" t="s">
        <v>84</v>
      </c>
      <c r="H19" s="66" t="s">
        <v>85</v>
      </c>
      <c r="I19" s="66" t="s">
        <v>105</v>
      </c>
      <c r="J19" s="66" t="s">
        <v>87</v>
      </c>
      <c r="K19" s="66" t="s">
        <v>88</v>
      </c>
    </row>
    <row r="20" spans="1:11" x14ac:dyDescent="0.15">
      <c r="A20" s="68" t="s">
        <v>27</v>
      </c>
      <c r="B20" s="69" t="s">
        <v>7</v>
      </c>
      <c r="C20" s="29" t="s">
        <v>28</v>
      </c>
      <c r="D20" s="30" t="s">
        <v>29</v>
      </c>
      <c r="E20" s="73">
        <v>23.0482512468704</v>
      </c>
      <c r="F20" s="74">
        <v>14.681286914229799</v>
      </c>
      <c r="G20" s="82">
        <f>AVERAGE(F20:F21)</f>
        <v>15.127977886398551</v>
      </c>
      <c r="H20" s="68">
        <v>21.962221770158102</v>
      </c>
      <c r="I20" s="83">
        <f>G20/H20</f>
        <v>0.68881819174388781</v>
      </c>
      <c r="J20" s="69"/>
      <c r="K20" s="70"/>
    </row>
    <row r="21" spans="1:11" x14ac:dyDescent="0.15">
      <c r="A21" s="71" t="s">
        <v>30</v>
      </c>
      <c r="B21" s="66" t="s">
        <v>7</v>
      </c>
      <c r="C21" s="33" t="s">
        <v>28</v>
      </c>
      <c r="D21" s="34" t="s">
        <v>29</v>
      </c>
      <c r="E21" s="78">
        <v>22.9654822236439</v>
      </c>
      <c r="F21" s="79">
        <v>15.5746688585673</v>
      </c>
      <c r="G21" s="84"/>
      <c r="H21" s="71"/>
      <c r="I21" s="84"/>
      <c r="K21" s="72"/>
    </row>
    <row r="22" spans="1:11" x14ac:dyDescent="0.15">
      <c r="A22" s="85" t="s">
        <v>31</v>
      </c>
      <c r="B22" s="86" t="s">
        <v>7</v>
      </c>
      <c r="C22" s="37" t="s">
        <v>32</v>
      </c>
      <c r="D22" s="38" t="s">
        <v>29</v>
      </c>
      <c r="E22" s="87">
        <v>24.3884435168262</v>
      </c>
      <c r="F22" s="88">
        <v>5.6411085815887203</v>
      </c>
      <c r="G22" s="89">
        <f>AVERAGE(F22:F23)</f>
        <v>5.4887614069636053</v>
      </c>
      <c r="H22" s="85">
        <v>6.58027892971295</v>
      </c>
      <c r="I22" s="84">
        <f t="shared" ref="I22:I52" si="0">G22/H22</f>
        <v>0.83412290962003954</v>
      </c>
      <c r="K22" s="72"/>
    </row>
    <row r="23" spans="1:11" x14ac:dyDescent="0.15">
      <c r="A23" s="91" t="s">
        <v>33</v>
      </c>
      <c r="B23" s="92" t="s">
        <v>7</v>
      </c>
      <c r="C23" s="44" t="s">
        <v>32</v>
      </c>
      <c r="D23" s="45" t="s">
        <v>29</v>
      </c>
      <c r="E23" s="93">
        <v>24.466244823035499</v>
      </c>
      <c r="F23" s="94">
        <v>5.3364142323384902</v>
      </c>
      <c r="G23" s="95"/>
      <c r="H23" s="91"/>
      <c r="I23" s="84"/>
      <c r="K23" s="72"/>
    </row>
    <row r="24" spans="1:11" x14ac:dyDescent="0.15">
      <c r="A24" s="71" t="s">
        <v>34</v>
      </c>
      <c r="B24" s="66" t="s">
        <v>7</v>
      </c>
      <c r="C24" s="34" t="s">
        <v>35</v>
      </c>
      <c r="D24" s="34" t="s">
        <v>29</v>
      </c>
      <c r="E24" s="78">
        <v>24.220558964137801</v>
      </c>
      <c r="F24" s="79">
        <v>6.3591806477433801</v>
      </c>
      <c r="G24" s="96">
        <f>AVERAGE(F24:F25)</f>
        <v>7.7826080787805356</v>
      </c>
      <c r="H24" s="71">
        <v>10.165853543609519</v>
      </c>
      <c r="I24" s="84">
        <f t="shared" si="0"/>
        <v>0.765563663237393</v>
      </c>
      <c r="J24" s="66">
        <f>AVERAGE(I20,I22,I24,I26,I30)</f>
        <v>0.73725219016778354</v>
      </c>
      <c r="K24" s="72">
        <f>STDEV(I20,I22,I24,I26,I30)</f>
        <v>0.1155547421082902</v>
      </c>
    </row>
    <row r="25" spans="1:11" x14ac:dyDescent="0.15">
      <c r="A25" s="71" t="s">
        <v>36</v>
      </c>
      <c r="B25" s="66" t="s">
        <v>7</v>
      </c>
      <c r="C25" s="34" t="s">
        <v>35</v>
      </c>
      <c r="D25" s="34" t="s">
        <v>29</v>
      </c>
      <c r="E25" s="78">
        <v>23.7021890730935</v>
      </c>
      <c r="F25" s="79">
        <v>9.2060355098176903</v>
      </c>
      <c r="G25" s="84"/>
      <c r="H25" s="71"/>
      <c r="I25" s="84"/>
      <c r="K25" s="72"/>
    </row>
    <row r="26" spans="1:11" x14ac:dyDescent="0.15">
      <c r="A26" s="85" t="s">
        <v>37</v>
      </c>
      <c r="B26" s="86"/>
      <c r="C26" s="37" t="s">
        <v>38</v>
      </c>
      <c r="D26" s="38" t="s">
        <v>29</v>
      </c>
      <c r="E26" s="87">
        <v>24.894361905899199</v>
      </c>
      <c r="F26" s="88">
        <v>3.9314466312852501</v>
      </c>
      <c r="G26" s="89">
        <f>AVERAGE(F26:F27)</f>
        <v>4.1249594464873045</v>
      </c>
      <c r="H26" s="85">
        <v>4.9306182024079153</v>
      </c>
      <c r="I26" s="84">
        <f t="shared" si="0"/>
        <v>0.83660086365495523</v>
      </c>
      <c r="K26" s="72"/>
    </row>
    <row r="27" spans="1:11" x14ac:dyDescent="0.15">
      <c r="A27" s="91" t="s">
        <v>39</v>
      </c>
      <c r="B27" s="92"/>
      <c r="C27" s="44" t="s">
        <v>38</v>
      </c>
      <c r="D27" s="45" t="s">
        <v>29</v>
      </c>
      <c r="E27" s="93">
        <v>24.762801797750001</v>
      </c>
      <c r="F27" s="94">
        <v>4.3184722616893598</v>
      </c>
      <c r="G27" s="95"/>
      <c r="H27" s="91"/>
      <c r="I27" s="84"/>
      <c r="K27" s="72"/>
    </row>
    <row r="28" spans="1:11" x14ac:dyDescent="0.15">
      <c r="A28" s="71" t="s">
        <v>40</v>
      </c>
      <c r="C28" s="33" t="s">
        <v>41</v>
      </c>
      <c r="D28" s="33" t="s">
        <v>29</v>
      </c>
      <c r="E28" s="78">
        <v>24.768171979806201</v>
      </c>
      <c r="F28" s="79">
        <v>4.30195257238063</v>
      </c>
      <c r="G28" s="96">
        <f>AVERAGE(F28:F29)</f>
        <v>3.9503502876333147</v>
      </c>
      <c r="H28" s="71">
        <v>3.8938101219472849</v>
      </c>
      <c r="I28" s="121">
        <f t="shared" si="0"/>
        <v>1.0145205246057951</v>
      </c>
      <c r="K28" s="72"/>
    </row>
    <row r="29" spans="1:11" x14ac:dyDescent="0.15">
      <c r="A29" s="71" t="s">
        <v>42</v>
      </c>
      <c r="C29" s="33" t="s">
        <v>41</v>
      </c>
      <c r="D29" s="33" t="s">
        <v>29</v>
      </c>
      <c r="E29" s="78">
        <v>25.018253804138599</v>
      </c>
      <c r="F29" s="79">
        <v>3.5987480028859999</v>
      </c>
      <c r="G29" s="84"/>
      <c r="H29" s="71"/>
      <c r="I29" s="84"/>
      <c r="K29" s="72"/>
    </row>
    <row r="30" spans="1:11" x14ac:dyDescent="0.15">
      <c r="A30" s="85" t="s">
        <v>43</v>
      </c>
      <c r="B30" s="86"/>
      <c r="C30" s="37" t="s">
        <v>44</v>
      </c>
      <c r="D30" s="37" t="s">
        <v>29</v>
      </c>
      <c r="E30" s="87">
        <v>23.3093093628842</v>
      </c>
      <c r="F30" s="88">
        <v>12.1856243347217</v>
      </c>
      <c r="G30" s="89">
        <f>AVERAGE(F30:F31)</f>
        <v>10.139850852631319</v>
      </c>
      <c r="H30" s="85">
        <v>18.0695975687516</v>
      </c>
      <c r="I30" s="84">
        <f t="shared" si="0"/>
        <v>0.56115532258264156</v>
      </c>
      <c r="K30" s="72"/>
    </row>
    <row r="31" spans="1:11" ht="11.25" thickBot="1" x14ac:dyDescent="0.2">
      <c r="A31" s="75" t="s">
        <v>45</v>
      </c>
      <c r="B31" s="76"/>
      <c r="C31" s="51" t="s">
        <v>44</v>
      </c>
      <c r="D31" s="51" t="s">
        <v>29</v>
      </c>
      <c r="E31" s="80">
        <v>23.882554752744198</v>
      </c>
      <c r="F31" s="81">
        <v>8.0940773705409406</v>
      </c>
      <c r="G31" s="98"/>
      <c r="H31" s="75"/>
      <c r="I31" s="98"/>
      <c r="K31" s="72"/>
    </row>
    <row r="32" spans="1:11" x14ac:dyDescent="0.15">
      <c r="A32" s="68" t="s">
        <v>46</v>
      </c>
      <c r="B32" s="69"/>
      <c r="C32" s="29" t="s">
        <v>47</v>
      </c>
      <c r="D32" s="29" t="s">
        <v>48</v>
      </c>
      <c r="E32" s="73">
        <v>25.340804577984301</v>
      </c>
      <c r="F32" s="74">
        <v>2.8587430532188098</v>
      </c>
      <c r="G32" s="82">
        <f>AVERAGE(F32:F33)</f>
        <v>2.7381943432884297</v>
      </c>
      <c r="H32" s="68">
        <v>3.92662316691694</v>
      </c>
      <c r="I32" s="83">
        <f t="shared" si="0"/>
        <v>0.6973407497716092</v>
      </c>
      <c r="J32" s="69"/>
      <c r="K32" s="70"/>
    </row>
    <row r="33" spans="1:19" x14ac:dyDescent="0.15">
      <c r="A33" s="71" t="s">
        <v>49</v>
      </c>
      <c r="C33" s="33" t="s">
        <v>47</v>
      </c>
      <c r="D33" s="33" t="s">
        <v>48</v>
      </c>
      <c r="E33" s="78">
        <v>25.464255514151599</v>
      </c>
      <c r="F33" s="79">
        <v>2.61764563335805</v>
      </c>
      <c r="G33" s="84"/>
      <c r="H33" s="71"/>
      <c r="I33" s="84"/>
      <c r="K33" s="72"/>
    </row>
    <row r="34" spans="1:19" x14ac:dyDescent="0.15">
      <c r="A34" s="85" t="s">
        <v>50</v>
      </c>
      <c r="B34" s="86"/>
      <c r="C34" s="37" t="s">
        <v>51</v>
      </c>
      <c r="D34" s="37" t="s">
        <v>48</v>
      </c>
      <c r="E34" s="87">
        <v>24.757013344435801</v>
      </c>
      <c r="F34" s="88">
        <v>4.3363496792049601</v>
      </c>
      <c r="G34" s="89">
        <f>AVERAGE(F34:F35)</f>
        <v>4.2179680947187901</v>
      </c>
      <c r="H34" s="85">
        <v>6.9269934498346544</v>
      </c>
      <c r="I34" s="84">
        <f t="shared" si="0"/>
        <v>0.60891758094840875</v>
      </c>
      <c r="K34" s="72"/>
    </row>
    <row r="35" spans="1:19" x14ac:dyDescent="0.15">
      <c r="A35" s="91" t="s">
        <v>52</v>
      </c>
      <c r="B35" s="92"/>
      <c r="C35" s="44" t="s">
        <v>51</v>
      </c>
      <c r="D35" s="44" t="s">
        <v>48</v>
      </c>
      <c r="E35" s="93">
        <v>24.835683534658799</v>
      </c>
      <c r="F35" s="94">
        <v>4.0995865102326201</v>
      </c>
      <c r="G35" s="95"/>
      <c r="H35" s="91"/>
      <c r="I35" s="84"/>
      <c r="K35" s="72"/>
    </row>
    <row r="36" spans="1:19" x14ac:dyDescent="0.15">
      <c r="A36" s="71" t="s">
        <v>53</v>
      </c>
      <c r="C36" s="33" t="s">
        <v>54</v>
      </c>
      <c r="D36" s="33" t="s">
        <v>48</v>
      </c>
      <c r="E36" s="78">
        <v>24.0276930602591</v>
      </c>
      <c r="F36" s="79">
        <v>7.2976153277646398</v>
      </c>
      <c r="G36" s="96">
        <f>AVERAGE(F36:F37)</f>
        <v>8.3568475657648253</v>
      </c>
      <c r="H36" s="71">
        <v>9.3902144640313594</v>
      </c>
      <c r="I36" s="84">
        <f t="shared" si="0"/>
        <v>0.88995279051135812</v>
      </c>
      <c r="J36" s="66">
        <f>AVERAGE(I36,I34,I42,I32,I40)</f>
        <v>0.70792307102809426</v>
      </c>
      <c r="K36" s="72">
        <f>STDEV(I34,I36,I42,I32,I40)</f>
        <v>0.13188850721573209</v>
      </c>
      <c r="Q36" s="66" t="s">
        <v>89</v>
      </c>
      <c r="R36" s="66" t="s">
        <v>64</v>
      </c>
      <c r="S36" s="66" t="s">
        <v>90</v>
      </c>
    </row>
    <row r="37" spans="1:19" x14ac:dyDescent="0.15">
      <c r="A37" s="71" t="s">
        <v>55</v>
      </c>
      <c r="C37" s="33" t="s">
        <v>54</v>
      </c>
      <c r="D37" s="33" t="s">
        <v>48</v>
      </c>
      <c r="E37" s="78">
        <v>23.670579723009102</v>
      </c>
      <c r="F37" s="79">
        <v>9.41607980376501</v>
      </c>
      <c r="G37" s="84"/>
      <c r="H37" s="71"/>
      <c r="I37" s="84"/>
      <c r="K37" s="72"/>
      <c r="Q37" s="66">
        <v>0.68881819174388781</v>
      </c>
      <c r="R37" s="66">
        <v>0.6973407497716092</v>
      </c>
      <c r="S37" s="66">
        <v>1.267118712208545</v>
      </c>
    </row>
    <row r="38" spans="1:19" x14ac:dyDescent="0.15">
      <c r="A38" s="85" t="s">
        <v>56</v>
      </c>
      <c r="B38" s="86"/>
      <c r="C38" s="37" t="s">
        <v>57</v>
      </c>
      <c r="D38" s="37" t="s">
        <v>48</v>
      </c>
      <c r="E38" s="87">
        <v>23.775576767934002</v>
      </c>
      <c r="F38" s="88">
        <v>8.7362638586582602</v>
      </c>
      <c r="G38" s="89">
        <f>AVERAGE(F38:F39)</f>
        <v>8.6933150761397613</v>
      </c>
      <c r="H38" s="85">
        <v>6.0279782250824399</v>
      </c>
      <c r="I38" s="121">
        <f t="shared" si="0"/>
        <v>1.4421609952018148</v>
      </c>
      <c r="K38" s="72"/>
      <c r="N38" s="99" t="s">
        <v>91</v>
      </c>
    </row>
    <row r="39" spans="1:19" x14ac:dyDescent="0.15">
      <c r="A39" s="91" t="s">
        <v>92</v>
      </c>
      <c r="B39" s="92"/>
      <c r="C39" s="44" t="s">
        <v>57</v>
      </c>
      <c r="D39" s="44" t="s">
        <v>48</v>
      </c>
      <c r="E39" s="93">
        <v>23.7894214900154</v>
      </c>
      <c r="F39" s="94">
        <v>8.6503662936212606</v>
      </c>
      <c r="G39" s="95"/>
      <c r="H39" s="91"/>
      <c r="I39" s="84"/>
      <c r="K39" s="72"/>
      <c r="N39" s="113" t="s">
        <v>93</v>
      </c>
      <c r="O39" s="66">
        <f>_xlfn.T.TEST(Q37:Q47,S37:S46,2,2)</f>
        <v>4.2683584876001365E-2</v>
      </c>
      <c r="Q39" s="66">
        <v>0.83412290962003954</v>
      </c>
      <c r="R39" s="66">
        <v>0.60891758094840875</v>
      </c>
      <c r="S39" s="66">
        <v>1.1555016846023396</v>
      </c>
    </row>
    <row r="40" spans="1:19" x14ac:dyDescent="0.15">
      <c r="A40" s="71" t="s">
        <v>58</v>
      </c>
      <c r="C40" s="33" t="s">
        <v>59</v>
      </c>
      <c r="D40" s="33" t="s">
        <v>48</v>
      </c>
      <c r="E40" s="78">
        <v>23.9783675222486</v>
      </c>
      <c r="F40" s="79">
        <v>7.5590928150503904</v>
      </c>
      <c r="G40" s="96">
        <f>AVERAGE(F40:F41)</f>
        <v>7.3347303271285256</v>
      </c>
      <c r="H40" s="71">
        <v>9.3910901434192393</v>
      </c>
      <c r="I40" s="84">
        <f t="shared" si="0"/>
        <v>0.78103076587634523</v>
      </c>
      <c r="K40" s="72"/>
      <c r="N40" s="113" t="s">
        <v>94</v>
      </c>
      <c r="O40" s="66">
        <f>_xlfn.T.TEST(R37:R48,S37:S46,2,2)</f>
        <v>3.415517579446422E-2</v>
      </c>
    </row>
    <row r="41" spans="1:19" x14ac:dyDescent="0.15">
      <c r="A41" s="71" t="s">
        <v>60</v>
      </c>
      <c r="C41" s="33" t="s">
        <v>59</v>
      </c>
      <c r="D41" s="33" t="s">
        <v>48</v>
      </c>
      <c r="E41" s="78">
        <v>24.064114116210401</v>
      </c>
      <c r="F41" s="79">
        <v>7.1103678392066598</v>
      </c>
      <c r="G41" s="84"/>
      <c r="H41" s="71"/>
      <c r="I41" s="84"/>
      <c r="K41" s="72"/>
      <c r="N41" s="66" t="s">
        <v>95</v>
      </c>
      <c r="O41" s="66">
        <f>_xlfn.T.TEST(Q37:Q48,R37:R48,2,2)</f>
        <v>0.71811743173915132</v>
      </c>
      <c r="Q41" s="66">
        <v>0.765563663237393</v>
      </c>
      <c r="R41" s="66">
        <v>0.88995279051135812</v>
      </c>
      <c r="S41" s="66">
        <v>0.74637717406416948</v>
      </c>
    </row>
    <row r="42" spans="1:19" x14ac:dyDescent="0.15">
      <c r="A42" s="85" t="s">
        <v>61</v>
      </c>
      <c r="B42" s="86"/>
      <c r="C42" s="37" t="s">
        <v>62</v>
      </c>
      <c r="D42" s="37" t="s">
        <v>48</v>
      </c>
      <c r="E42" s="87">
        <v>23.560342338609701</v>
      </c>
      <c r="F42" s="88">
        <v>10.1868236917202</v>
      </c>
      <c r="G42" s="89">
        <f>AVERAGE(F42:F43)</f>
        <v>9.5974837415581895</v>
      </c>
      <c r="H42" s="85">
        <v>17.066032249229949</v>
      </c>
      <c r="I42" s="84">
        <f t="shared" si="0"/>
        <v>0.56237346803274946</v>
      </c>
      <c r="K42" s="72"/>
    </row>
    <row r="43" spans="1:19" ht="11.25" thickBot="1" x14ac:dyDescent="0.2">
      <c r="A43" s="71" t="s">
        <v>63</v>
      </c>
      <c r="C43" s="33" t="s">
        <v>62</v>
      </c>
      <c r="D43" s="33" t="s">
        <v>64</v>
      </c>
      <c r="E43" s="78">
        <v>23.7326364843398</v>
      </c>
      <c r="F43" s="79">
        <v>9.0081437913961793</v>
      </c>
      <c r="G43" s="84"/>
      <c r="H43" s="71"/>
      <c r="I43" s="98"/>
      <c r="K43" s="72"/>
      <c r="Q43" s="66">
        <v>0.83660086365495523</v>
      </c>
      <c r="S43" s="66">
        <v>0.939789893830276</v>
      </c>
    </row>
    <row r="44" spans="1:19" x14ac:dyDescent="0.15">
      <c r="A44" s="68" t="s">
        <v>65</v>
      </c>
      <c r="B44" s="69"/>
      <c r="C44" s="29" t="s">
        <v>66</v>
      </c>
      <c r="D44" s="29" t="s">
        <v>67</v>
      </c>
      <c r="E44" s="73">
        <v>23.856234361863098</v>
      </c>
      <c r="F44" s="74">
        <v>8.2475602249646105</v>
      </c>
      <c r="G44" s="82">
        <f>AVERAGE(F44:F45)</f>
        <v>10.622692118449555</v>
      </c>
      <c r="H44" s="68">
        <v>8.3833440514303206</v>
      </c>
      <c r="I44" s="84">
        <f t="shared" si="0"/>
        <v>1.267118712208545</v>
      </c>
      <c r="J44" s="69"/>
      <c r="K44" s="70"/>
    </row>
    <row r="45" spans="1:19" x14ac:dyDescent="0.15">
      <c r="A45" s="71" t="s">
        <v>68</v>
      </c>
      <c r="C45" s="33" t="s">
        <v>66</v>
      </c>
      <c r="D45" s="33" t="s">
        <v>67</v>
      </c>
      <c r="E45" s="78">
        <v>23.218899974420498</v>
      </c>
      <c r="F45" s="79">
        <v>12.997824011934499</v>
      </c>
      <c r="G45" s="84"/>
      <c r="H45" s="71"/>
      <c r="I45" s="84"/>
      <c r="K45" s="72"/>
      <c r="R45" s="66">
        <v>0.78103076587634523</v>
      </c>
    </row>
    <row r="46" spans="1:19" x14ac:dyDescent="0.15">
      <c r="A46" s="85" t="s">
        <v>69</v>
      </c>
      <c r="B46" s="86"/>
      <c r="C46" s="37" t="s">
        <v>70</v>
      </c>
      <c r="D46" s="37" t="s">
        <v>67</v>
      </c>
      <c r="E46" s="87">
        <v>24.179774514061499</v>
      </c>
      <c r="F46" s="88">
        <v>6.54700266752792</v>
      </c>
      <c r="G46" s="89">
        <f>AVERAGE(F46:F47)</f>
        <v>5.8559614323213101</v>
      </c>
      <c r="H46" s="85">
        <v>5.0678951924995346</v>
      </c>
      <c r="I46" s="84">
        <f t="shared" si="0"/>
        <v>1.1555016846023396</v>
      </c>
      <c r="J46" s="66">
        <f>AVERAGE(I48,I44,I46,I50)</f>
        <v>1.0271968661763324</v>
      </c>
      <c r="K46" s="72">
        <f>STDEV(I48,I44,I46,I50)</f>
        <v>0.23131817692485085</v>
      </c>
    </row>
    <row r="47" spans="1:19" x14ac:dyDescent="0.15">
      <c r="A47" s="91" t="s">
        <v>71</v>
      </c>
      <c r="B47" s="92"/>
      <c r="C47" s="44" t="s">
        <v>70</v>
      </c>
      <c r="D47" s="44" t="s">
        <v>67</v>
      </c>
      <c r="E47" s="93">
        <v>24.5120124519641</v>
      </c>
      <c r="F47" s="94">
        <v>5.1649201971147001</v>
      </c>
      <c r="G47" s="95"/>
      <c r="H47" s="91"/>
      <c r="I47" s="84"/>
      <c r="K47" s="72"/>
      <c r="Q47" s="66">
        <v>0.56115532258264156</v>
      </c>
      <c r="R47" s="66">
        <v>0.56237346803274946</v>
      </c>
    </row>
    <row r="48" spans="1:19" x14ac:dyDescent="0.15">
      <c r="A48" s="71" t="s">
        <v>72</v>
      </c>
      <c r="C48" s="3" t="s">
        <v>73</v>
      </c>
      <c r="D48" s="33" t="s">
        <v>67</v>
      </c>
      <c r="E48" s="78">
        <v>24.2243807926092</v>
      </c>
      <c r="F48" s="79">
        <v>6.34185877217854</v>
      </c>
      <c r="G48" s="96">
        <f>AVERAGE(F48:F49)</f>
        <v>6.3355184714253001</v>
      </c>
      <c r="H48" s="71">
        <v>8.4883604316664254</v>
      </c>
      <c r="I48" s="84">
        <f t="shared" si="0"/>
        <v>0.74637717406416948</v>
      </c>
      <c r="K48" s="72"/>
    </row>
    <row r="49" spans="1:11" x14ac:dyDescent="0.15">
      <c r="A49" s="71" t="s">
        <v>74</v>
      </c>
      <c r="C49" s="3" t="s">
        <v>73</v>
      </c>
      <c r="D49" s="33" t="s">
        <v>67</v>
      </c>
      <c r="E49" s="78">
        <v>24.227185212988601</v>
      </c>
      <c r="F49" s="79">
        <v>6.3291781706720602</v>
      </c>
      <c r="G49" s="84"/>
      <c r="H49" s="71"/>
      <c r="I49" s="84"/>
      <c r="K49" s="72"/>
    </row>
    <row r="50" spans="1:11" x14ac:dyDescent="0.15">
      <c r="A50" s="85" t="s">
        <v>75</v>
      </c>
      <c r="B50" s="86"/>
      <c r="C50" s="60" t="s">
        <v>76</v>
      </c>
      <c r="D50" s="37" t="s">
        <v>67</v>
      </c>
      <c r="E50" s="87">
        <v>22.1919657800549</v>
      </c>
      <c r="F50" s="88">
        <v>27.0504394926398</v>
      </c>
      <c r="G50" s="89">
        <f>AVERAGE(F50:F51)</f>
        <v>24.683560816803798</v>
      </c>
      <c r="H50" s="85">
        <v>26.264977926291252</v>
      </c>
      <c r="I50" s="84">
        <f t="shared" si="0"/>
        <v>0.939789893830276</v>
      </c>
      <c r="K50" s="72"/>
    </row>
    <row r="51" spans="1:11" x14ac:dyDescent="0.15">
      <c r="A51" s="91" t="s">
        <v>77</v>
      </c>
      <c r="B51" s="92"/>
      <c r="C51" s="50" t="s">
        <v>76</v>
      </c>
      <c r="D51" s="44" t="s">
        <v>67</v>
      </c>
      <c r="E51" s="93">
        <v>22.4615036903893</v>
      </c>
      <c r="F51" s="94">
        <v>22.316682140967799</v>
      </c>
      <c r="G51" s="95"/>
      <c r="H51" s="91"/>
      <c r="I51" s="84"/>
      <c r="K51" s="72"/>
    </row>
    <row r="52" spans="1:11" x14ac:dyDescent="0.15">
      <c r="A52" s="71" t="s">
        <v>78</v>
      </c>
      <c r="C52" s="3" t="s">
        <v>79</v>
      </c>
      <c r="D52" s="33" t="s">
        <v>67</v>
      </c>
      <c r="E52" s="78">
        <v>24.603030370646099</v>
      </c>
      <c r="F52" s="79">
        <v>4.8400754463197702</v>
      </c>
      <c r="G52" s="96">
        <f>AVERAGE(F52:F53)</f>
        <v>4.8400754463197702</v>
      </c>
      <c r="H52" s="71">
        <v>2.36647418131842</v>
      </c>
      <c r="I52" s="121">
        <f t="shared" si="0"/>
        <v>2.0452686467186583</v>
      </c>
      <c r="K52" s="72"/>
    </row>
    <row r="53" spans="1:11" ht="11.25" thickBot="1" x14ac:dyDescent="0.2">
      <c r="A53" s="75" t="s">
        <v>80</v>
      </c>
      <c r="B53" s="76"/>
      <c r="C53" s="52" t="s">
        <v>79</v>
      </c>
      <c r="D53" s="51" t="s">
        <v>67</v>
      </c>
      <c r="E53" s="80">
        <v>24.603030370646099</v>
      </c>
      <c r="F53" s="81">
        <v>4.8400754463197702</v>
      </c>
      <c r="G53" s="98"/>
      <c r="H53" s="75"/>
      <c r="I53" s="98"/>
      <c r="J53" s="76"/>
      <c r="K53" s="7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3"/>
  <sheetViews>
    <sheetView topLeftCell="A10" workbookViewId="0">
      <selection activeCell="F33" sqref="F33"/>
    </sheetView>
  </sheetViews>
  <sheetFormatPr defaultRowHeight="10.5" x14ac:dyDescent="0.15"/>
  <cols>
    <col min="1" max="6" width="9.33203125" style="66"/>
    <col min="7" max="7" width="12.33203125" style="66" bestFit="1" customWidth="1"/>
    <col min="8" max="8" width="17" style="66" bestFit="1" customWidth="1"/>
    <col min="9" max="9" width="19.5" style="66" bestFit="1" customWidth="1"/>
    <col min="10" max="13" width="9.33203125" style="66"/>
    <col min="14" max="14" width="13.6640625" style="66" bestFit="1" customWidth="1"/>
    <col min="15" max="16384" width="9.33203125" style="66"/>
  </cols>
  <sheetData>
    <row r="2" spans="1:8" x14ac:dyDescent="0.15">
      <c r="B2" s="67" t="s">
        <v>106</v>
      </c>
      <c r="C2" s="67"/>
    </row>
    <row r="4" spans="1:8" ht="11.25" thickBot="1" x14ac:dyDescent="0.2">
      <c r="A4" s="66" t="s">
        <v>82</v>
      </c>
      <c r="G4" s="66" t="s">
        <v>83</v>
      </c>
      <c r="H4" s="66" t="s">
        <v>5</v>
      </c>
    </row>
    <row r="5" spans="1:8" x14ac:dyDescent="0.15">
      <c r="A5" s="68" t="s">
        <v>6</v>
      </c>
      <c r="B5" s="69" t="s">
        <v>7</v>
      </c>
      <c r="C5" s="69" t="s">
        <v>8</v>
      </c>
      <c r="D5" s="69"/>
      <c r="E5" s="123"/>
      <c r="F5" s="69"/>
      <c r="G5" s="69"/>
      <c r="H5" s="70"/>
    </row>
    <row r="6" spans="1:8" ht="11.25" thickBot="1" x14ac:dyDescent="0.2">
      <c r="A6" s="75" t="s">
        <v>9</v>
      </c>
      <c r="B6" s="76" t="s">
        <v>7</v>
      </c>
      <c r="C6" s="76" t="s">
        <v>8</v>
      </c>
      <c r="D6" s="76"/>
      <c r="E6" s="124"/>
      <c r="F6" s="76"/>
      <c r="G6" s="76"/>
      <c r="H6" s="77"/>
    </row>
    <row r="7" spans="1:8" x14ac:dyDescent="0.15">
      <c r="A7" s="71" t="s">
        <v>10</v>
      </c>
      <c r="B7" s="66" t="s">
        <v>7</v>
      </c>
      <c r="C7" s="66" t="s">
        <v>11</v>
      </c>
      <c r="D7" s="66" t="s">
        <v>7</v>
      </c>
      <c r="E7" s="78">
        <v>37.069404541382099</v>
      </c>
      <c r="F7" s="79">
        <v>2.5</v>
      </c>
      <c r="G7" s="66">
        <f>AVERAGE(E7:E8)</f>
        <v>37.185178481047245</v>
      </c>
      <c r="H7" s="72">
        <f>STDEV(E7:E8)</f>
        <v>0.16372907564381961</v>
      </c>
    </row>
    <row r="8" spans="1:8" ht="11.25" thickBot="1" x14ac:dyDescent="0.2">
      <c r="A8" s="71" t="s">
        <v>12</v>
      </c>
      <c r="B8" s="66" t="s">
        <v>7</v>
      </c>
      <c r="C8" s="66" t="s">
        <v>11</v>
      </c>
      <c r="D8" s="66" t="s">
        <v>7</v>
      </c>
      <c r="E8" s="66">
        <v>37.300952420712399</v>
      </c>
      <c r="F8" s="66">
        <v>2.5</v>
      </c>
      <c r="H8" s="72"/>
    </row>
    <row r="9" spans="1:8" x14ac:dyDescent="0.15">
      <c r="A9" s="68" t="s">
        <v>13</v>
      </c>
      <c r="B9" s="69" t="s">
        <v>7</v>
      </c>
      <c r="C9" s="69" t="s">
        <v>14</v>
      </c>
      <c r="D9" s="69" t="s">
        <v>7</v>
      </c>
      <c r="E9" s="73">
        <v>36.432334164782901</v>
      </c>
      <c r="F9" s="74">
        <v>5</v>
      </c>
      <c r="G9" s="69">
        <f>AVERAGE(E9:E10)</f>
        <v>36.501030644676149</v>
      </c>
      <c r="H9" s="70">
        <f>STDEV(E9:E10)</f>
        <v>9.7151493552321805E-2</v>
      </c>
    </row>
    <row r="10" spans="1:8" ht="11.25" thickBot="1" x14ac:dyDescent="0.2">
      <c r="A10" s="75" t="s">
        <v>15</v>
      </c>
      <c r="B10" s="76" t="s">
        <v>7</v>
      </c>
      <c r="C10" s="76" t="s">
        <v>14</v>
      </c>
      <c r="D10" s="76" t="s">
        <v>7</v>
      </c>
      <c r="E10" s="80">
        <v>36.569727124569397</v>
      </c>
      <c r="F10" s="81">
        <v>5</v>
      </c>
      <c r="G10" s="76"/>
      <c r="H10" s="77"/>
    </row>
    <row r="11" spans="1:8" x14ac:dyDescent="0.15">
      <c r="A11" s="71" t="s">
        <v>16</v>
      </c>
      <c r="B11" s="66" t="s">
        <v>7</v>
      </c>
      <c r="C11" s="66" t="s">
        <v>17</v>
      </c>
      <c r="D11" s="66" t="s">
        <v>7</v>
      </c>
      <c r="E11" s="78">
        <v>35.957699115808801</v>
      </c>
      <c r="F11" s="79">
        <v>10</v>
      </c>
      <c r="G11" s="66">
        <f>AVERAGE(E11:E12)</f>
        <v>36.083539461474103</v>
      </c>
      <c r="H11" s="72">
        <f>STDEV(E11:E12)</f>
        <v>0.17796512353358448</v>
      </c>
    </row>
    <row r="12" spans="1:8" ht="11.25" thickBot="1" x14ac:dyDescent="0.2">
      <c r="A12" s="71" t="s">
        <v>18</v>
      </c>
      <c r="B12" s="66" t="s">
        <v>7</v>
      </c>
      <c r="C12" s="66" t="s">
        <v>17</v>
      </c>
      <c r="D12" s="66" t="s">
        <v>7</v>
      </c>
      <c r="E12" s="78">
        <v>36.209379807139399</v>
      </c>
      <c r="F12" s="79">
        <v>10</v>
      </c>
      <c r="H12" s="72"/>
    </row>
    <row r="13" spans="1:8" x14ac:dyDescent="0.15">
      <c r="A13" s="68" t="s">
        <v>19</v>
      </c>
      <c r="B13" s="69" t="s">
        <v>7</v>
      </c>
      <c r="C13" s="69" t="s">
        <v>20</v>
      </c>
      <c r="D13" s="69" t="s">
        <v>7</v>
      </c>
      <c r="E13" s="73">
        <v>35.164403636754102</v>
      </c>
      <c r="F13" s="74">
        <v>25</v>
      </c>
      <c r="G13" s="69">
        <f>AVERAGE(E13:E14)</f>
        <v>35.149007452823852</v>
      </c>
      <c r="H13" s="70">
        <f>STDEV(E13:E14)</f>
        <v>2.1773492122949774E-2</v>
      </c>
    </row>
    <row r="14" spans="1:8" ht="11.25" thickBot="1" x14ac:dyDescent="0.2">
      <c r="A14" s="75" t="s">
        <v>21</v>
      </c>
      <c r="B14" s="76" t="s">
        <v>7</v>
      </c>
      <c r="C14" s="76" t="s">
        <v>20</v>
      </c>
      <c r="D14" s="76" t="s">
        <v>7</v>
      </c>
      <c r="E14" s="80">
        <v>35.133611268893603</v>
      </c>
      <c r="F14" s="81">
        <v>25</v>
      </c>
      <c r="G14" s="76"/>
      <c r="H14" s="77"/>
    </row>
    <row r="15" spans="1:8" x14ac:dyDescent="0.15">
      <c r="A15" s="68" t="s">
        <v>22</v>
      </c>
      <c r="B15" s="69" t="s">
        <v>7</v>
      </c>
      <c r="C15" s="69" t="s">
        <v>23</v>
      </c>
      <c r="D15" s="69" t="s">
        <v>7</v>
      </c>
      <c r="E15" s="73">
        <v>34.548568496281902</v>
      </c>
      <c r="F15" s="74">
        <v>50</v>
      </c>
      <c r="G15" s="69">
        <f>AVERAGE(E15:E16)</f>
        <v>34.80068228761175</v>
      </c>
      <c r="H15" s="70"/>
    </row>
    <row r="16" spans="1:8" ht="11.25" thickBot="1" x14ac:dyDescent="0.2">
      <c r="A16" s="75" t="s">
        <v>24</v>
      </c>
      <c r="B16" s="76" t="s">
        <v>7</v>
      </c>
      <c r="C16" s="76" t="s">
        <v>23</v>
      </c>
      <c r="D16" s="76" t="s">
        <v>7</v>
      </c>
      <c r="E16" s="80">
        <v>35.052796078941597</v>
      </c>
      <c r="F16" s="81">
        <v>50</v>
      </c>
      <c r="G16" s="76"/>
      <c r="H16" s="77"/>
    </row>
    <row r="19" spans="1:11" ht="11.25" thickBot="1" x14ac:dyDescent="0.2">
      <c r="G19" s="66" t="s">
        <v>84</v>
      </c>
      <c r="H19" s="66" t="s">
        <v>85</v>
      </c>
      <c r="I19" s="66" t="s">
        <v>107</v>
      </c>
      <c r="J19" s="66" t="s">
        <v>87</v>
      </c>
      <c r="K19" s="66" t="s">
        <v>88</v>
      </c>
    </row>
    <row r="20" spans="1:11" x14ac:dyDescent="0.15">
      <c r="A20" s="68" t="s">
        <v>27</v>
      </c>
      <c r="B20" s="69" t="s">
        <v>7</v>
      </c>
      <c r="C20" s="29" t="s">
        <v>28</v>
      </c>
      <c r="D20" s="30" t="s">
        <v>29</v>
      </c>
      <c r="E20" s="73">
        <v>34.508410238857699</v>
      </c>
      <c r="F20" s="74">
        <v>64.735166236202303</v>
      </c>
      <c r="G20" s="82">
        <f>AVERAGE(F20:F21)</f>
        <v>56.317632991545103</v>
      </c>
      <c r="H20" s="68">
        <v>21.962221770158102</v>
      </c>
      <c r="I20" s="125">
        <f>G20/H20</f>
        <v>2.5642957976168219</v>
      </c>
      <c r="J20" s="69"/>
      <c r="K20" s="70"/>
    </row>
    <row r="21" spans="1:11" x14ac:dyDescent="0.15">
      <c r="A21" s="71" t="s">
        <v>30</v>
      </c>
      <c r="B21" s="66" t="s">
        <v>7</v>
      </c>
      <c r="C21" s="33" t="s">
        <v>28</v>
      </c>
      <c r="D21" s="34" t="s">
        <v>29</v>
      </c>
      <c r="E21" s="78">
        <v>34.751511927564799</v>
      </c>
      <c r="F21" s="79">
        <v>47.900099746887904</v>
      </c>
      <c r="G21" s="84"/>
      <c r="H21" s="71"/>
      <c r="I21" s="84"/>
      <c r="K21" s="72"/>
    </row>
    <row r="22" spans="1:11" x14ac:dyDescent="0.15">
      <c r="A22" s="85" t="s">
        <v>31</v>
      </c>
      <c r="B22" s="86" t="s">
        <v>7</v>
      </c>
      <c r="C22" s="37" t="s">
        <v>32</v>
      </c>
      <c r="D22" s="38" t="s">
        <v>29</v>
      </c>
      <c r="E22" s="87">
        <v>37.5122262350759</v>
      </c>
      <c r="F22" s="88">
        <v>1.56639097737887</v>
      </c>
      <c r="G22" s="89">
        <f>AVERAGE(F22:F23)</f>
        <v>2.7323344792987498</v>
      </c>
      <c r="H22" s="85">
        <v>6.58027892971295</v>
      </c>
      <c r="I22" s="84">
        <f t="shared" ref="I22:I52" si="0">G22/H22</f>
        <v>0.41523079925396744</v>
      </c>
      <c r="K22" s="72"/>
    </row>
    <row r="23" spans="1:11" x14ac:dyDescent="0.15">
      <c r="A23" s="91" t="s">
        <v>33</v>
      </c>
      <c r="B23" s="92" t="s">
        <v>7</v>
      </c>
      <c r="C23" s="44" t="s">
        <v>32</v>
      </c>
      <c r="D23" s="45" t="s">
        <v>29</v>
      </c>
      <c r="E23" s="93">
        <v>36.776302822488297</v>
      </c>
      <c r="F23" s="94">
        <v>3.8982779812186301</v>
      </c>
      <c r="G23" s="95"/>
      <c r="H23" s="91"/>
      <c r="I23" s="84"/>
      <c r="K23" s="72"/>
    </row>
    <row r="24" spans="1:11" x14ac:dyDescent="0.15">
      <c r="A24" s="71" t="s">
        <v>34</v>
      </c>
      <c r="B24" s="66" t="s">
        <v>7</v>
      </c>
      <c r="C24" s="34" t="s">
        <v>35</v>
      </c>
      <c r="D24" s="34" t="s">
        <v>29</v>
      </c>
      <c r="E24" s="78">
        <v>35.750095547164598</v>
      </c>
      <c r="F24" s="79">
        <v>13.9006860550145</v>
      </c>
      <c r="G24" s="96">
        <f>AVERAGE(F24:F25)</f>
        <v>11.288836136880146</v>
      </c>
      <c r="H24" s="71">
        <v>10.165853543609519</v>
      </c>
      <c r="I24" s="84">
        <f t="shared" si="0"/>
        <v>1.1104661392625079</v>
      </c>
      <c r="J24" s="66">
        <f>AVERAGE(I22,I24,I26,I30,I28)</f>
        <v>0.58484591262883256</v>
      </c>
      <c r="K24" s="72">
        <f>STDEV(I22,I24,I26,I30,I28)</f>
        <v>0.39837247392804631</v>
      </c>
    </row>
    <row r="25" spans="1:11" x14ac:dyDescent="0.15">
      <c r="A25" s="71" t="s">
        <v>36</v>
      </c>
      <c r="B25" s="66" t="s">
        <v>7</v>
      </c>
      <c r="C25" s="34" t="s">
        <v>35</v>
      </c>
      <c r="D25" s="34" t="s">
        <v>29</v>
      </c>
      <c r="E25" s="78">
        <v>36.130474052574698</v>
      </c>
      <c r="F25" s="79">
        <v>8.6769862187457907</v>
      </c>
      <c r="G25" s="84"/>
      <c r="H25" s="71"/>
      <c r="I25" s="84"/>
      <c r="K25" s="72"/>
    </row>
    <row r="26" spans="1:11" x14ac:dyDescent="0.15">
      <c r="A26" s="85" t="s">
        <v>37</v>
      </c>
      <c r="B26" s="86"/>
      <c r="C26" s="37" t="s">
        <v>38</v>
      </c>
      <c r="D26" s="38" t="s">
        <v>29</v>
      </c>
      <c r="E26" s="87">
        <v>38.725681235194799</v>
      </c>
      <c r="F26" s="88">
        <v>0.34832592922974798</v>
      </c>
      <c r="G26" s="89">
        <f>AVERAGE(F26:F27)</f>
        <v>0.46933908174544203</v>
      </c>
      <c r="H26" s="85">
        <v>4.9306182024079153</v>
      </c>
      <c r="I26" s="84">
        <f t="shared" si="0"/>
        <v>9.5188688817202619E-2</v>
      </c>
      <c r="K26" s="72"/>
    </row>
    <row r="27" spans="1:11" x14ac:dyDescent="0.15">
      <c r="A27" s="91" t="s">
        <v>39</v>
      </c>
      <c r="B27" s="92"/>
      <c r="C27" s="44" t="s">
        <v>38</v>
      </c>
      <c r="D27" s="45" t="s">
        <v>29</v>
      </c>
      <c r="E27" s="93">
        <v>38.299846877700098</v>
      </c>
      <c r="F27" s="94">
        <v>0.59035223426113603</v>
      </c>
      <c r="G27" s="95"/>
      <c r="H27" s="91"/>
      <c r="I27" s="84"/>
      <c r="K27" s="72"/>
    </row>
    <row r="28" spans="1:11" x14ac:dyDescent="0.15">
      <c r="A28" s="71" t="s">
        <v>40</v>
      </c>
      <c r="C28" s="33" t="s">
        <v>41</v>
      </c>
      <c r="D28" s="33" t="s">
        <v>29</v>
      </c>
      <c r="E28" s="78">
        <v>37.283876996257597</v>
      </c>
      <c r="F28" s="79">
        <v>2.0785778059562601</v>
      </c>
      <c r="G28" s="96">
        <f>AVERAGE(F28:F29)</f>
        <v>1.753577906175545</v>
      </c>
      <c r="H28" s="71">
        <v>3.8938101219472849</v>
      </c>
      <c r="I28" s="84">
        <f t="shared" si="0"/>
        <v>0.4503501329691405</v>
      </c>
      <c r="K28" s="72"/>
    </row>
    <row r="29" spans="1:11" x14ac:dyDescent="0.15">
      <c r="A29" s="71" t="s">
        <v>42</v>
      </c>
      <c r="C29" s="33" t="s">
        <v>41</v>
      </c>
      <c r="D29" s="33" t="s">
        <v>29</v>
      </c>
      <c r="E29" s="78">
        <v>37.586560033233901</v>
      </c>
      <c r="F29" s="79">
        <v>1.4285780063948299</v>
      </c>
      <c r="G29" s="84"/>
      <c r="H29" s="71"/>
      <c r="I29" s="84"/>
      <c r="K29" s="72"/>
    </row>
    <row r="30" spans="1:11" x14ac:dyDescent="0.15">
      <c r="A30" s="85" t="s">
        <v>43</v>
      </c>
      <c r="B30" s="86"/>
      <c r="C30" s="37" t="s">
        <v>44</v>
      </c>
      <c r="D30" s="37" t="s">
        <v>29</v>
      </c>
      <c r="E30" s="87">
        <v>35.353550846112597</v>
      </c>
      <c r="F30" s="88">
        <v>22.719668084513</v>
      </c>
      <c r="G30" s="89">
        <f>AVERAGE(F30:F31)</f>
        <v>15.41325474598214</v>
      </c>
      <c r="H30" s="85">
        <v>18.0695975687516</v>
      </c>
      <c r="I30" s="84">
        <f t="shared" si="0"/>
        <v>0.85299380284134452</v>
      </c>
      <c r="K30" s="72"/>
    </row>
    <row r="31" spans="1:11" ht="11.25" thickBot="1" x14ac:dyDescent="0.2">
      <c r="A31" s="75" t="s">
        <v>45</v>
      </c>
      <c r="B31" s="76"/>
      <c r="C31" s="51" t="s">
        <v>44</v>
      </c>
      <c r="D31" s="51" t="s">
        <v>29</v>
      </c>
      <c r="E31" s="80">
        <v>36.185332442569198</v>
      </c>
      <c r="F31" s="81">
        <v>8.1068414074512791</v>
      </c>
      <c r="G31" s="98"/>
      <c r="H31" s="75"/>
      <c r="I31" s="98"/>
      <c r="K31" s="72"/>
    </row>
    <row r="32" spans="1:11" x14ac:dyDescent="0.15">
      <c r="A32" s="68" t="s">
        <v>46</v>
      </c>
      <c r="B32" s="69"/>
      <c r="C32" s="29" t="s">
        <v>47</v>
      </c>
      <c r="D32" s="29" t="s">
        <v>48</v>
      </c>
      <c r="E32" s="73">
        <v>36.285911167647498</v>
      </c>
      <c r="F32" s="74">
        <v>7.1570501206160202</v>
      </c>
      <c r="G32" s="82">
        <f>AVERAGE(F32:F33)</f>
        <v>3.9271647306608295</v>
      </c>
      <c r="H32" s="68">
        <v>3.92662316691694</v>
      </c>
      <c r="I32" s="83">
        <f t="shared" si="0"/>
        <v>1.000137920987288</v>
      </c>
      <c r="J32" s="69"/>
      <c r="K32" s="70"/>
    </row>
    <row r="33" spans="1:19" x14ac:dyDescent="0.15">
      <c r="A33" s="71" t="s">
        <v>49</v>
      </c>
      <c r="C33" s="33" t="s">
        <v>47</v>
      </c>
      <c r="D33" s="33" t="s">
        <v>48</v>
      </c>
      <c r="E33" s="78">
        <v>38.165484018786202</v>
      </c>
      <c r="F33" s="106">
        <v>0.69727934070563902</v>
      </c>
      <c r="G33" s="84"/>
      <c r="H33" s="71"/>
      <c r="I33" s="84"/>
      <c r="K33" s="72"/>
    </row>
    <row r="34" spans="1:19" x14ac:dyDescent="0.15">
      <c r="A34" s="85" t="s">
        <v>50</v>
      </c>
      <c r="B34" s="86"/>
      <c r="C34" s="37" t="s">
        <v>51</v>
      </c>
      <c r="D34" s="37" t="s">
        <v>48</v>
      </c>
      <c r="E34" s="87">
        <v>36.488981989293201</v>
      </c>
      <c r="F34" s="88">
        <v>5.5650530479481901</v>
      </c>
      <c r="G34" s="89">
        <f>AVERAGE(F34:F35)</f>
        <v>5.5841393758678652</v>
      </c>
      <c r="H34" s="85">
        <v>6.9269934498346544</v>
      </c>
      <c r="I34" s="84">
        <f t="shared" si="0"/>
        <v>0.80614185884659051</v>
      </c>
      <c r="K34" s="72"/>
    </row>
    <row r="35" spans="1:19" x14ac:dyDescent="0.15">
      <c r="A35" s="91" t="s">
        <v>52</v>
      </c>
      <c r="B35" s="92"/>
      <c r="C35" s="44" t="s">
        <v>51</v>
      </c>
      <c r="D35" s="44" t="s">
        <v>48</v>
      </c>
      <c r="E35" s="93">
        <v>36.483464397343802</v>
      </c>
      <c r="F35" s="94">
        <v>5.6032257037875404</v>
      </c>
      <c r="G35" s="95"/>
      <c r="H35" s="91"/>
      <c r="I35" s="84"/>
      <c r="K35" s="72"/>
    </row>
    <row r="36" spans="1:19" x14ac:dyDescent="0.15">
      <c r="A36" s="71" t="s">
        <v>53</v>
      </c>
      <c r="C36" s="33" t="s">
        <v>54</v>
      </c>
      <c r="D36" s="33" t="s">
        <v>48</v>
      </c>
      <c r="E36" s="78">
        <v>35.805965567317003</v>
      </c>
      <c r="F36" s="79">
        <v>12.9710365870418</v>
      </c>
      <c r="G36" s="96">
        <f>AVERAGE(F36:F37)</f>
        <v>11.824360901631501</v>
      </c>
      <c r="H36" s="71">
        <v>9.3902144640313594</v>
      </c>
      <c r="I36" s="84">
        <f t="shared" si="0"/>
        <v>1.2592216021182465</v>
      </c>
      <c r="J36" s="66">
        <f>AVERAGE(I36,I34,I42,I32,I40)</f>
        <v>0.97730539427352936</v>
      </c>
      <c r="K36" s="72">
        <f>STDEV(I34,I36,I42,I32,I40)</f>
        <v>0.23745012118682829</v>
      </c>
      <c r="Q36" s="66" t="s">
        <v>89</v>
      </c>
      <c r="R36" s="66" t="s">
        <v>64</v>
      </c>
      <c r="S36" s="66" t="s">
        <v>90</v>
      </c>
    </row>
    <row r="37" spans="1:19" x14ac:dyDescent="0.15">
      <c r="A37" s="71" t="s">
        <v>55</v>
      </c>
      <c r="C37" s="33" t="s">
        <v>54</v>
      </c>
      <c r="D37" s="33" t="s">
        <v>48</v>
      </c>
      <c r="E37" s="78">
        <v>35.963006068793803</v>
      </c>
      <c r="F37" s="79">
        <v>10.677685216221199</v>
      </c>
      <c r="G37" s="84"/>
      <c r="H37" s="71"/>
      <c r="I37" s="84"/>
      <c r="K37" s="72"/>
      <c r="R37" s="66">
        <v>1.000137920987288</v>
      </c>
      <c r="S37" s="66">
        <v>0.86843562700816179</v>
      </c>
    </row>
    <row r="38" spans="1:19" x14ac:dyDescent="0.15">
      <c r="A38" s="85" t="s">
        <v>56</v>
      </c>
      <c r="B38" s="86"/>
      <c r="C38" s="37" t="s">
        <v>57</v>
      </c>
      <c r="D38" s="37" t="s">
        <v>48</v>
      </c>
      <c r="E38" s="87">
        <v>35.795543989112097</v>
      </c>
      <c r="F38" s="88">
        <v>13.139599939958099</v>
      </c>
      <c r="G38" s="89">
        <f>AVERAGE(F38:F39)</f>
        <v>19.292439385116399</v>
      </c>
      <c r="H38" s="85">
        <v>6.0279782250824399</v>
      </c>
      <c r="I38" s="121">
        <f t="shared" si="0"/>
        <v>3.2004825937891557</v>
      </c>
      <c r="K38" s="72"/>
      <c r="N38" s="99" t="s">
        <v>91</v>
      </c>
    </row>
    <row r="39" spans="1:19" x14ac:dyDescent="0.15">
      <c r="A39" s="91" t="s">
        <v>92</v>
      </c>
      <c r="B39" s="92"/>
      <c r="C39" s="44" t="s">
        <v>57</v>
      </c>
      <c r="D39" s="44" t="s">
        <v>48</v>
      </c>
      <c r="E39" s="93">
        <v>35.262101894313197</v>
      </c>
      <c r="F39" s="126">
        <v>25.445278830274699</v>
      </c>
      <c r="G39" s="95"/>
      <c r="H39" s="91"/>
      <c r="I39" s="84"/>
      <c r="K39" s="72"/>
      <c r="N39" s="113" t="s">
        <v>93</v>
      </c>
      <c r="O39" s="113">
        <f>_xlfn.T.TEST(Q37:Q47,S37:S46,2,2)</f>
        <v>4.622988431981799E-2</v>
      </c>
      <c r="Q39" s="66">
        <v>0.41523079925396744</v>
      </c>
      <c r="R39" s="66">
        <v>0.80614185884659051</v>
      </c>
      <c r="S39" s="66">
        <v>3.9067130665498899</v>
      </c>
    </row>
    <row r="40" spans="1:19" x14ac:dyDescent="0.15">
      <c r="A40" s="71" t="s">
        <v>58</v>
      </c>
      <c r="C40" s="33" t="s">
        <v>59</v>
      </c>
      <c r="D40" s="33" t="s">
        <v>48</v>
      </c>
      <c r="E40" s="78">
        <v>36.218890105885997</v>
      </c>
      <c r="F40" s="79">
        <v>7.77670391302129</v>
      </c>
      <c r="G40" s="96">
        <f>AVERAGE(F40:F41)</f>
        <v>6.3753705110551504</v>
      </c>
      <c r="H40" s="71">
        <v>9.3910901434192393</v>
      </c>
      <c r="I40" s="84">
        <f t="shared" si="0"/>
        <v>0.67887438132224298</v>
      </c>
      <c r="K40" s="72"/>
      <c r="N40" s="66" t="s">
        <v>94</v>
      </c>
      <c r="O40" s="66">
        <f>_xlfn.T.TEST(R37:R48,S37:S46,2,2)</f>
        <v>0.10928537383052325</v>
      </c>
    </row>
    <row r="41" spans="1:19" x14ac:dyDescent="0.15">
      <c r="A41" s="71" t="s">
        <v>60</v>
      </c>
      <c r="C41" s="33" t="s">
        <v>59</v>
      </c>
      <c r="D41" s="33" t="s">
        <v>48</v>
      </c>
      <c r="E41" s="78">
        <v>36.579604002736502</v>
      </c>
      <c r="F41" s="79">
        <v>4.9740371090890099</v>
      </c>
      <c r="G41" s="84"/>
      <c r="H41" s="71"/>
      <c r="I41" s="84"/>
      <c r="K41" s="72"/>
      <c r="N41" s="66" t="s">
        <v>95</v>
      </c>
      <c r="O41" s="66">
        <f>_xlfn.T.TEST(Q37:Q48,R37:R48,2,2)</f>
        <v>9.5097211924115105E-2</v>
      </c>
      <c r="Q41" s="66">
        <v>1.1104661392625079</v>
      </c>
      <c r="R41" s="66">
        <v>1.2592216021182465</v>
      </c>
      <c r="S41" s="66">
        <v>0.59921890379414955</v>
      </c>
    </row>
    <row r="42" spans="1:19" x14ac:dyDescent="0.15">
      <c r="A42" s="85" t="s">
        <v>61</v>
      </c>
      <c r="B42" s="86"/>
      <c r="C42" s="37" t="s">
        <v>62</v>
      </c>
      <c r="D42" s="37" t="s">
        <v>48</v>
      </c>
      <c r="E42" s="87">
        <v>35.310697637076899</v>
      </c>
      <c r="F42" s="88">
        <v>23.9585029665358</v>
      </c>
      <c r="G42" s="89">
        <f>AVERAGE(F42:F43)</f>
        <v>19.491989350816851</v>
      </c>
      <c r="H42" s="85">
        <v>17.066032249229949</v>
      </c>
      <c r="I42" s="84">
        <f t="shared" si="0"/>
        <v>1.1421512080932794</v>
      </c>
      <c r="K42" s="72"/>
    </row>
    <row r="43" spans="1:19" ht="11.25" thickBot="1" x14ac:dyDescent="0.2">
      <c r="A43" s="71" t="s">
        <v>63</v>
      </c>
      <c r="C43" s="33" t="s">
        <v>62</v>
      </c>
      <c r="D43" s="33" t="s">
        <v>64</v>
      </c>
      <c r="E43" s="78">
        <v>35.687292415381101</v>
      </c>
      <c r="F43" s="79">
        <v>15.025475735097899</v>
      </c>
      <c r="G43" s="84"/>
      <c r="H43" s="71"/>
      <c r="I43" s="98"/>
      <c r="K43" s="72"/>
      <c r="Q43" s="66">
        <v>9.5188688817202619E-2</v>
      </c>
      <c r="S43" s="66">
        <v>2.212856090801639</v>
      </c>
    </row>
    <row r="44" spans="1:19" x14ac:dyDescent="0.15">
      <c r="A44" s="68" t="s">
        <v>65</v>
      </c>
      <c r="B44" s="69"/>
      <c r="C44" s="29" t="s">
        <v>66</v>
      </c>
      <c r="D44" s="29" t="s">
        <v>67</v>
      </c>
      <c r="E44" s="73">
        <v>36.439036661555299</v>
      </c>
      <c r="F44" s="74">
        <v>5.9202903390339801</v>
      </c>
      <c r="G44" s="82">
        <f>AVERAGE(F44:F45)</f>
        <v>7.2803946477290342</v>
      </c>
      <c r="H44" s="68">
        <v>8.3833440514303206</v>
      </c>
      <c r="I44" s="84">
        <f t="shared" si="0"/>
        <v>0.86843562700816179</v>
      </c>
      <c r="J44" s="69"/>
      <c r="K44" s="70"/>
    </row>
    <row r="45" spans="1:19" x14ac:dyDescent="0.15">
      <c r="A45" s="71" t="s">
        <v>68</v>
      </c>
      <c r="C45" s="33" t="s">
        <v>66</v>
      </c>
      <c r="D45" s="33" t="s">
        <v>67</v>
      </c>
      <c r="E45" s="78">
        <v>36.133875304914397</v>
      </c>
      <c r="F45" s="79">
        <v>8.6404989564240893</v>
      </c>
      <c r="G45" s="84"/>
      <c r="H45" s="71"/>
      <c r="I45" s="84"/>
      <c r="K45" s="72"/>
      <c r="L45" s="127"/>
      <c r="Q45" s="66">
        <v>0.4503501329691405</v>
      </c>
      <c r="R45" s="66">
        <v>0.67887438132224298</v>
      </c>
      <c r="S45" s="66">
        <v>3.0696647777532151</v>
      </c>
    </row>
    <row r="46" spans="1:19" x14ac:dyDescent="0.15">
      <c r="A46" s="85" t="s">
        <v>69</v>
      </c>
      <c r="B46" s="86"/>
      <c r="C46" s="37" t="s">
        <v>70</v>
      </c>
      <c r="D46" s="37" t="s">
        <v>67</v>
      </c>
      <c r="E46" s="87">
        <v>34.517171338571501</v>
      </c>
      <c r="F46" s="128">
        <v>19.798812368443301</v>
      </c>
      <c r="G46" s="89">
        <f>AVERAGE(F46:F47)</f>
        <v>19.798812368443301</v>
      </c>
      <c r="H46" s="85">
        <v>5.0678951924995346</v>
      </c>
      <c r="I46" s="84">
        <f t="shared" si="0"/>
        <v>3.9067130665498899</v>
      </c>
      <c r="J46" s="66">
        <f>AVERAGE(I48,I44,I46,I50,I52)</f>
        <v>2.131377693181411</v>
      </c>
      <c r="K46" s="72">
        <f>STDEV(I48,I44,I46,I50,I52)</f>
        <v>1.4125659532118318</v>
      </c>
      <c r="L46" s="122"/>
    </row>
    <row r="47" spans="1:19" x14ac:dyDescent="0.15">
      <c r="A47" s="91" t="s">
        <v>71</v>
      </c>
      <c r="B47" s="92"/>
      <c r="C47" s="44" t="s">
        <v>70</v>
      </c>
      <c r="D47" s="44" t="s">
        <v>67</v>
      </c>
      <c r="E47" s="93">
        <v>35.464621337991098</v>
      </c>
      <c r="F47" s="94">
        <v>19.798812368443301</v>
      </c>
      <c r="G47" s="95"/>
      <c r="H47" s="91"/>
      <c r="I47" s="84"/>
      <c r="K47" s="72"/>
      <c r="Q47" s="66">
        <v>0.85299380284134452</v>
      </c>
      <c r="R47" s="66">
        <v>1.1421512080932794</v>
      </c>
    </row>
    <row r="48" spans="1:19" x14ac:dyDescent="0.15">
      <c r="A48" s="71" t="s">
        <v>72</v>
      </c>
      <c r="C48" s="3" t="s">
        <v>73</v>
      </c>
      <c r="D48" s="33" t="s">
        <v>67</v>
      </c>
      <c r="E48" s="78">
        <v>36.249696915001302</v>
      </c>
      <c r="F48" s="79">
        <v>7.48547875424092</v>
      </c>
      <c r="G48" s="96">
        <f>AVERAGE(F48:F49)</f>
        <v>5.0863860328727899</v>
      </c>
      <c r="H48" s="71">
        <v>8.4883604316664254</v>
      </c>
      <c r="I48" s="84">
        <f t="shared" si="0"/>
        <v>0.59921890379414955</v>
      </c>
      <c r="K48" s="72"/>
    </row>
    <row r="49" spans="1:11" x14ac:dyDescent="0.15">
      <c r="A49" s="71" t="s">
        <v>74</v>
      </c>
      <c r="C49" s="3" t="s">
        <v>73</v>
      </c>
      <c r="D49" s="33" t="s">
        <v>67</v>
      </c>
      <c r="E49" s="78">
        <v>37.076561247143701</v>
      </c>
      <c r="F49" s="79">
        <v>2.6872933115046602</v>
      </c>
      <c r="G49" s="84"/>
      <c r="H49" s="71"/>
      <c r="I49" s="84"/>
      <c r="K49" s="72"/>
    </row>
    <row r="50" spans="1:11" x14ac:dyDescent="0.15">
      <c r="A50" s="85" t="s">
        <v>75</v>
      </c>
      <c r="B50" s="86"/>
      <c r="C50" s="60" t="s">
        <v>76</v>
      </c>
      <c r="D50" s="37" t="s">
        <v>67</v>
      </c>
      <c r="E50" s="87">
        <v>34.036028685896703</v>
      </c>
      <c r="F50" s="128">
        <v>58.120616378964201</v>
      </c>
      <c r="G50" s="89">
        <f>AVERAGE(F50:F51)</f>
        <v>58.120616378964201</v>
      </c>
      <c r="H50" s="85">
        <v>26.264977926291252</v>
      </c>
      <c r="I50" s="84">
        <f t="shared" si="0"/>
        <v>2.212856090801639</v>
      </c>
      <c r="K50" s="72"/>
    </row>
    <row r="51" spans="1:11" x14ac:dyDescent="0.15">
      <c r="A51" s="91" t="s">
        <v>77</v>
      </c>
      <c r="B51" s="92"/>
      <c r="C51" s="50" t="s">
        <v>76</v>
      </c>
      <c r="D51" s="44" t="s">
        <v>67</v>
      </c>
      <c r="E51" s="93">
        <v>34.595407706594401</v>
      </c>
      <c r="F51" s="94">
        <v>58.120616378964201</v>
      </c>
      <c r="G51" s="95"/>
      <c r="H51" s="91"/>
      <c r="I51" s="84"/>
      <c r="K51" s="72"/>
    </row>
    <row r="52" spans="1:11" x14ac:dyDescent="0.15">
      <c r="A52" s="71" t="s">
        <v>78</v>
      </c>
      <c r="C52" s="3" t="s">
        <v>79</v>
      </c>
      <c r="D52" s="33" t="s">
        <v>67</v>
      </c>
      <c r="E52" s="78">
        <v>35.848499916660202</v>
      </c>
      <c r="F52" s="79">
        <v>12.3051965541454</v>
      </c>
      <c r="G52" s="96">
        <f>AVERAGE(F52:F53)</f>
        <v>7.2642824418555296</v>
      </c>
      <c r="H52" s="71">
        <v>2.36647418131842</v>
      </c>
      <c r="I52" s="84">
        <f t="shared" si="0"/>
        <v>3.0696647777532151</v>
      </c>
      <c r="K52" s="72"/>
    </row>
    <row r="53" spans="1:11" ht="11.25" thickBot="1" x14ac:dyDescent="0.2">
      <c r="A53" s="75" t="s">
        <v>80</v>
      </c>
      <c r="B53" s="76"/>
      <c r="C53" s="52" t="s">
        <v>79</v>
      </c>
      <c r="D53" s="51" t="s">
        <v>67</v>
      </c>
      <c r="E53" s="80">
        <v>37.2295243121469</v>
      </c>
      <c r="F53" s="81">
        <v>2.2233683295656599</v>
      </c>
      <c r="G53" s="98"/>
      <c r="H53" s="75"/>
      <c r="I53" s="98"/>
      <c r="J53" s="76"/>
      <c r="K53" s="7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3"/>
  <sheetViews>
    <sheetView topLeftCell="F8" workbookViewId="0">
      <selection activeCell="J25" sqref="J25"/>
    </sheetView>
  </sheetViews>
  <sheetFormatPr defaultRowHeight="10.5" x14ac:dyDescent="0.15"/>
  <cols>
    <col min="1" max="6" width="9.33203125" style="66"/>
    <col min="7" max="7" width="12.33203125" style="66" bestFit="1" customWidth="1"/>
    <col min="8" max="8" width="17" style="66" bestFit="1" customWidth="1"/>
    <col min="9" max="9" width="19.5" style="66" bestFit="1" customWidth="1"/>
    <col min="10" max="16384" width="9.33203125" style="66"/>
  </cols>
  <sheetData>
    <row r="2" spans="1:8" x14ac:dyDescent="0.15">
      <c r="B2" s="67" t="s">
        <v>108</v>
      </c>
      <c r="C2" s="67"/>
    </row>
    <row r="4" spans="1:8" ht="11.25" thickBot="1" x14ac:dyDescent="0.2">
      <c r="A4" s="66" t="s">
        <v>82</v>
      </c>
      <c r="G4" s="66" t="s">
        <v>83</v>
      </c>
      <c r="H4" s="66" t="s">
        <v>5</v>
      </c>
    </row>
    <row r="5" spans="1:8" x14ac:dyDescent="0.15">
      <c r="A5" s="68" t="s">
        <v>6</v>
      </c>
      <c r="B5" s="69" t="s">
        <v>7</v>
      </c>
      <c r="C5" s="69" t="s">
        <v>8</v>
      </c>
      <c r="D5" s="69"/>
      <c r="E5" s="120"/>
      <c r="F5" s="69"/>
      <c r="G5" s="69"/>
      <c r="H5" s="70"/>
    </row>
    <row r="6" spans="1:8" ht="11.25" thickBot="1" x14ac:dyDescent="0.2">
      <c r="A6" s="71" t="s">
        <v>9</v>
      </c>
      <c r="B6" s="66" t="s">
        <v>7</v>
      </c>
      <c r="C6" s="66" t="s">
        <v>8</v>
      </c>
      <c r="E6" s="120"/>
      <c r="H6" s="72"/>
    </row>
    <row r="7" spans="1:8" x14ac:dyDescent="0.15">
      <c r="A7" s="68" t="s">
        <v>10</v>
      </c>
      <c r="B7" s="69" t="s">
        <v>7</v>
      </c>
      <c r="C7" s="69" t="s">
        <v>11</v>
      </c>
      <c r="D7" s="69" t="s">
        <v>7</v>
      </c>
      <c r="E7" s="73">
        <v>27.7191600168862</v>
      </c>
      <c r="F7" s="74">
        <v>2.5</v>
      </c>
      <c r="G7" s="69">
        <f>AVERAGE(E7:E8)</f>
        <v>27.713497204681751</v>
      </c>
      <c r="H7" s="70">
        <f>STDEV(E7:E8)</f>
        <v>8.0084258207056662E-3</v>
      </c>
    </row>
    <row r="8" spans="1:8" ht="11.25" thickBot="1" x14ac:dyDescent="0.2">
      <c r="A8" s="75" t="s">
        <v>12</v>
      </c>
      <c r="B8" s="76" t="s">
        <v>7</v>
      </c>
      <c r="C8" s="76" t="s">
        <v>11</v>
      </c>
      <c r="D8" s="76" t="s">
        <v>7</v>
      </c>
      <c r="E8" s="76">
        <v>27.707834392477299</v>
      </c>
      <c r="F8" s="76">
        <v>2.5</v>
      </c>
      <c r="G8" s="76"/>
      <c r="H8" s="77"/>
    </row>
    <row r="9" spans="1:8" x14ac:dyDescent="0.15">
      <c r="A9" s="71" t="s">
        <v>13</v>
      </c>
      <c r="B9" s="66" t="s">
        <v>7</v>
      </c>
      <c r="C9" s="66" t="s">
        <v>14</v>
      </c>
      <c r="D9" s="66" t="s">
        <v>7</v>
      </c>
      <c r="E9" s="78">
        <v>26.730106058038199</v>
      </c>
      <c r="F9" s="79">
        <v>5</v>
      </c>
      <c r="G9" s="66">
        <f>AVERAGE(E9:E10)</f>
        <v>26.703134805025599</v>
      </c>
      <c r="H9" s="72">
        <f>STDEV(E9:E10)</f>
        <v>3.8143111804613633E-2</v>
      </c>
    </row>
    <row r="10" spans="1:8" ht="11.25" thickBot="1" x14ac:dyDescent="0.2">
      <c r="A10" s="71" t="s">
        <v>15</v>
      </c>
      <c r="B10" s="66" t="s">
        <v>7</v>
      </c>
      <c r="C10" s="66" t="s">
        <v>14</v>
      </c>
      <c r="D10" s="66" t="s">
        <v>7</v>
      </c>
      <c r="E10" s="78">
        <v>26.676163552013001</v>
      </c>
      <c r="F10" s="79">
        <v>5</v>
      </c>
      <c r="H10" s="72"/>
    </row>
    <row r="11" spans="1:8" x14ac:dyDescent="0.15">
      <c r="A11" s="68" t="s">
        <v>16</v>
      </c>
      <c r="B11" s="69" t="s">
        <v>7</v>
      </c>
      <c r="C11" s="69" t="s">
        <v>17</v>
      </c>
      <c r="D11" s="69" t="s">
        <v>7</v>
      </c>
      <c r="E11" s="73">
        <v>25.4981628643013</v>
      </c>
      <c r="F11" s="74">
        <v>10</v>
      </c>
      <c r="G11" s="69">
        <f>AVERAGE(E11:E12)</f>
        <v>25.621423844592698</v>
      </c>
      <c r="H11" s="70">
        <f>STDEV(E11:E12)</f>
        <v>0.17431735003950094</v>
      </c>
    </row>
    <row r="12" spans="1:8" ht="11.25" thickBot="1" x14ac:dyDescent="0.2">
      <c r="A12" s="75" t="s">
        <v>18</v>
      </c>
      <c r="B12" s="76" t="s">
        <v>7</v>
      </c>
      <c r="C12" s="76" t="s">
        <v>17</v>
      </c>
      <c r="D12" s="76" t="s">
        <v>7</v>
      </c>
      <c r="E12" s="80">
        <v>25.7446848248841</v>
      </c>
      <c r="F12" s="81">
        <v>10</v>
      </c>
      <c r="G12" s="76"/>
      <c r="H12" s="77"/>
    </row>
    <row r="13" spans="1:8" x14ac:dyDescent="0.15">
      <c r="A13" s="71" t="s">
        <v>19</v>
      </c>
      <c r="B13" s="66" t="s">
        <v>7</v>
      </c>
      <c r="C13" s="66" t="s">
        <v>20</v>
      </c>
      <c r="D13" s="66" t="s">
        <v>7</v>
      </c>
      <c r="E13" s="78">
        <v>24.341547081731299</v>
      </c>
      <c r="F13" s="79">
        <v>25</v>
      </c>
      <c r="G13" s="66">
        <f>AVERAGE(E13:E14)</f>
        <v>24.307949507198451</v>
      </c>
      <c r="H13" s="72">
        <f>STDEV(E13:E14)</f>
        <v>4.7514145567197456E-2</v>
      </c>
    </row>
    <row r="14" spans="1:8" ht="11.25" thickBot="1" x14ac:dyDescent="0.2">
      <c r="A14" s="71" t="s">
        <v>21</v>
      </c>
      <c r="B14" s="66" t="s">
        <v>7</v>
      </c>
      <c r="C14" s="66" t="s">
        <v>20</v>
      </c>
      <c r="D14" s="66" t="s">
        <v>7</v>
      </c>
      <c r="E14" s="78">
        <v>24.274351932665599</v>
      </c>
      <c r="F14" s="79">
        <v>25</v>
      </c>
      <c r="H14" s="72"/>
    </row>
    <row r="15" spans="1:8" x14ac:dyDescent="0.15">
      <c r="A15" s="68" t="s">
        <v>22</v>
      </c>
      <c r="B15" s="69" t="s">
        <v>7</v>
      </c>
      <c r="C15" s="69" t="s">
        <v>23</v>
      </c>
      <c r="D15" s="69" t="s">
        <v>7</v>
      </c>
      <c r="E15" s="73">
        <v>23.223250804887201</v>
      </c>
      <c r="F15" s="74">
        <v>50</v>
      </c>
      <c r="G15" s="69">
        <f>AVERAGE(E15:E16)</f>
        <v>23.310482265851299</v>
      </c>
      <c r="H15" s="70"/>
    </row>
    <row r="16" spans="1:8" ht="11.25" thickBot="1" x14ac:dyDescent="0.2">
      <c r="A16" s="75" t="s">
        <v>24</v>
      </c>
      <c r="B16" s="76" t="s">
        <v>7</v>
      </c>
      <c r="C16" s="76" t="s">
        <v>23</v>
      </c>
      <c r="D16" s="76" t="s">
        <v>7</v>
      </c>
      <c r="E16" s="80">
        <v>23.3977137268154</v>
      </c>
      <c r="F16" s="81">
        <v>50</v>
      </c>
      <c r="G16" s="76"/>
      <c r="H16" s="77"/>
    </row>
    <row r="19" spans="1:11" ht="11.25" thickBot="1" x14ac:dyDescent="0.2">
      <c r="G19" s="66" t="s">
        <v>84</v>
      </c>
      <c r="H19" s="66" t="s">
        <v>85</v>
      </c>
      <c r="I19" s="66" t="s">
        <v>109</v>
      </c>
      <c r="J19" s="66" t="s">
        <v>87</v>
      </c>
      <c r="K19" s="66" t="s">
        <v>88</v>
      </c>
    </row>
    <row r="20" spans="1:11" x14ac:dyDescent="0.15">
      <c r="A20" s="68" t="s">
        <v>27</v>
      </c>
      <c r="B20" s="69" t="s">
        <v>7</v>
      </c>
      <c r="C20" s="29" t="s">
        <v>28</v>
      </c>
      <c r="D20" s="30" t="s">
        <v>29</v>
      </c>
      <c r="E20" s="73">
        <v>24.823262545964599</v>
      </c>
      <c r="F20" s="74">
        <v>17.6809249377953</v>
      </c>
      <c r="G20" s="82">
        <f>AVERAGE(F20:F21)</f>
        <v>17.844441366005849</v>
      </c>
      <c r="H20" s="68">
        <v>21.962221770158102</v>
      </c>
      <c r="I20" s="83">
        <f>G20/H20</f>
        <v>0.81250620054536449</v>
      </c>
      <c r="J20" s="69"/>
      <c r="K20" s="70"/>
    </row>
    <row r="21" spans="1:11" x14ac:dyDescent="0.15">
      <c r="A21" s="71" t="s">
        <v>30</v>
      </c>
      <c r="B21" s="66" t="s">
        <v>7</v>
      </c>
      <c r="C21" s="33" t="s">
        <v>28</v>
      </c>
      <c r="D21" s="34" t="s">
        <v>29</v>
      </c>
      <c r="E21" s="78">
        <v>24.796264526608201</v>
      </c>
      <c r="F21" s="79">
        <v>18.007957794216399</v>
      </c>
      <c r="G21" s="84"/>
      <c r="H21" s="71"/>
      <c r="I21" s="84"/>
      <c r="K21" s="72"/>
    </row>
    <row r="22" spans="1:11" x14ac:dyDescent="0.15">
      <c r="A22" s="85" t="s">
        <v>31</v>
      </c>
      <c r="B22" s="86" t="s">
        <v>7</v>
      </c>
      <c r="C22" s="37" t="s">
        <v>32</v>
      </c>
      <c r="D22" s="38" t="s">
        <v>29</v>
      </c>
      <c r="E22" s="87">
        <v>27.116400263243499</v>
      </c>
      <c r="F22" s="88">
        <v>3.7277627470065799</v>
      </c>
      <c r="G22" s="89">
        <f>AVERAGE(F22:F23)</f>
        <v>3.6862212287849001</v>
      </c>
      <c r="H22" s="85">
        <v>6.58027892971295</v>
      </c>
      <c r="I22" s="84">
        <f t="shared" ref="I22:I52" si="0">G22/H22</f>
        <v>0.5601922453681919</v>
      </c>
      <c r="K22" s="72"/>
    </row>
    <row r="23" spans="1:11" x14ac:dyDescent="0.15">
      <c r="A23" s="91" t="s">
        <v>33</v>
      </c>
      <c r="B23" s="92" t="s">
        <v>7</v>
      </c>
      <c r="C23" s="44" t="s">
        <v>32</v>
      </c>
      <c r="D23" s="45" t="s">
        <v>29</v>
      </c>
      <c r="E23" s="93">
        <v>27.149603518772</v>
      </c>
      <c r="F23" s="94">
        <v>3.6446797105632198</v>
      </c>
      <c r="G23" s="95"/>
      <c r="H23" s="91"/>
      <c r="I23" s="84"/>
      <c r="K23" s="72"/>
    </row>
    <row r="24" spans="1:11" x14ac:dyDescent="0.15">
      <c r="A24" s="71" t="s">
        <v>34</v>
      </c>
      <c r="B24" s="66" t="s">
        <v>7</v>
      </c>
      <c r="C24" s="34" t="s">
        <v>35</v>
      </c>
      <c r="D24" s="34" t="s">
        <v>29</v>
      </c>
      <c r="E24" s="78">
        <v>26.396100423806502</v>
      </c>
      <c r="F24" s="79">
        <v>6.0786219262182799</v>
      </c>
      <c r="G24" s="96">
        <f>AVERAGE(F24:F25)</f>
        <v>5.5764731695068743</v>
      </c>
      <c r="H24" s="71">
        <v>10.165853543609519</v>
      </c>
      <c r="I24" s="84">
        <f t="shared" si="0"/>
        <v>0.54854943026524017</v>
      </c>
      <c r="J24" s="66">
        <f>AVERAGE(I20,I22,I24,I26,I30)</f>
        <v>0.60506752520497165</v>
      </c>
      <c r="K24" s="72">
        <f>STDEV(I20,I22,I24,I26,I30)</f>
        <v>0.13844319516901746</v>
      </c>
    </row>
    <row r="25" spans="1:11" x14ac:dyDescent="0.15">
      <c r="A25" s="71" t="s">
        <v>36</v>
      </c>
      <c r="B25" s="66" t="s">
        <v>7</v>
      </c>
      <c r="C25" s="34" t="s">
        <v>35</v>
      </c>
      <c r="D25" s="34" t="s">
        <v>29</v>
      </c>
      <c r="E25" s="78">
        <v>26.662119065704999</v>
      </c>
      <c r="F25" s="79">
        <v>5.0743244127954696</v>
      </c>
      <c r="G25" s="84"/>
      <c r="H25" s="71"/>
      <c r="I25" s="84"/>
      <c r="K25" s="72"/>
    </row>
    <row r="26" spans="1:11" x14ac:dyDescent="0.15">
      <c r="A26" s="85" t="s">
        <v>37</v>
      </c>
      <c r="B26" s="86"/>
      <c r="C26" s="37" t="s">
        <v>38</v>
      </c>
      <c r="D26" s="38" t="s">
        <v>29</v>
      </c>
      <c r="E26" s="87">
        <v>27.035855744598202</v>
      </c>
      <c r="F26" s="88">
        <v>3.93726080117374</v>
      </c>
      <c r="G26" s="89">
        <f>AVERAGE(F26:F27)</f>
        <v>3.2484190418568701</v>
      </c>
      <c r="H26" s="85">
        <v>4.9306182024079153</v>
      </c>
      <c r="I26" s="84">
        <f t="shared" si="0"/>
        <v>0.65882591360865728</v>
      </c>
      <c r="K26" s="72"/>
    </row>
    <row r="27" spans="1:11" x14ac:dyDescent="0.15">
      <c r="A27" s="91" t="s">
        <v>39</v>
      </c>
      <c r="B27" s="92"/>
      <c r="C27" s="44" t="s">
        <v>38</v>
      </c>
      <c r="D27" s="45" t="s">
        <v>29</v>
      </c>
      <c r="E27" s="93">
        <v>27.670234810460698</v>
      </c>
      <c r="F27" s="94">
        <v>2.5595772825399998</v>
      </c>
      <c r="G27" s="95"/>
      <c r="H27" s="91"/>
      <c r="I27" s="84"/>
      <c r="K27" s="72"/>
    </row>
    <row r="28" spans="1:11" x14ac:dyDescent="0.15">
      <c r="A28" s="71" t="s">
        <v>40</v>
      </c>
      <c r="C28" s="33" t="s">
        <v>41</v>
      </c>
      <c r="D28" s="33" t="s">
        <v>29</v>
      </c>
      <c r="E28" s="78">
        <v>26.606867437181702</v>
      </c>
      <c r="F28" s="79">
        <v>5.2682620142395704</v>
      </c>
      <c r="G28" s="96">
        <f>AVERAGE(F28:F29)</f>
        <v>4.6654789475862106</v>
      </c>
      <c r="H28" s="71">
        <v>3.8938101219472849</v>
      </c>
      <c r="I28" s="121">
        <f t="shared" si="0"/>
        <v>1.1981783398449373</v>
      </c>
      <c r="K28" s="72"/>
    </row>
    <row r="29" spans="1:11" x14ac:dyDescent="0.15">
      <c r="A29" s="71" t="s">
        <v>42</v>
      </c>
      <c r="C29" s="33" t="s">
        <v>41</v>
      </c>
      <c r="D29" s="33" t="s">
        <v>29</v>
      </c>
      <c r="E29" s="78">
        <v>26.989657201358501</v>
      </c>
      <c r="F29" s="79">
        <v>4.0626958809328499</v>
      </c>
      <c r="G29" s="84"/>
      <c r="H29" s="71"/>
      <c r="I29" s="84"/>
      <c r="K29" s="72"/>
    </row>
    <row r="30" spans="1:11" x14ac:dyDescent="0.15">
      <c r="A30" s="85" t="s">
        <v>43</v>
      </c>
      <c r="B30" s="86"/>
      <c r="C30" s="37" t="s">
        <v>44</v>
      </c>
      <c r="D30" s="37" t="s">
        <v>29</v>
      </c>
      <c r="E30" s="87">
        <v>25.955942205791398</v>
      </c>
      <c r="F30" s="88">
        <v>8.1954234587939396</v>
      </c>
      <c r="G30" s="89">
        <f>AVERAGE(F30:F31)</f>
        <v>8.0457383327284049</v>
      </c>
      <c r="H30" s="85">
        <v>18.0695975687516</v>
      </c>
      <c r="I30" s="84">
        <f t="shared" si="0"/>
        <v>0.44526383623740395</v>
      </c>
      <c r="K30" s="72"/>
    </row>
    <row r="31" spans="1:11" ht="11.25" thickBot="1" x14ac:dyDescent="0.2">
      <c r="A31" s="75" t="s">
        <v>45</v>
      </c>
      <c r="B31" s="76"/>
      <c r="C31" s="51" t="s">
        <v>44</v>
      </c>
      <c r="D31" s="51" t="s">
        <v>29</v>
      </c>
      <c r="E31" s="80">
        <v>26.010760329865601</v>
      </c>
      <c r="F31" s="81">
        <v>7.8960532066628701</v>
      </c>
      <c r="G31" s="98"/>
      <c r="H31" s="75"/>
      <c r="I31" s="84"/>
      <c r="K31" s="72"/>
    </row>
    <row r="32" spans="1:11" x14ac:dyDescent="0.15">
      <c r="A32" s="68" t="s">
        <v>46</v>
      </c>
      <c r="B32" s="69"/>
      <c r="C32" s="29" t="s">
        <v>47</v>
      </c>
      <c r="D32" s="29" t="s">
        <v>48</v>
      </c>
      <c r="E32" s="73">
        <v>27.5858673898306</v>
      </c>
      <c r="F32" s="74">
        <v>2.7104488990357698</v>
      </c>
      <c r="G32" s="82">
        <f>AVERAGE(F32:F33)</f>
        <v>2.5741510411895296</v>
      </c>
      <c r="H32" s="68">
        <v>3.92662316691694</v>
      </c>
      <c r="I32" s="83">
        <f t="shared" si="0"/>
        <v>0.65556355467913963</v>
      </c>
      <c r="J32" s="69"/>
      <c r="K32" s="70"/>
    </row>
    <row r="33" spans="1:20" x14ac:dyDescent="0.15">
      <c r="A33" s="71" t="s">
        <v>49</v>
      </c>
      <c r="C33" s="33" t="s">
        <v>47</v>
      </c>
      <c r="D33" s="33" t="s">
        <v>48</v>
      </c>
      <c r="E33" s="78">
        <v>27.7420104432776</v>
      </c>
      <c r="F33" s="79">
        <v>2.4378531833432899</v>
      </c>
      <c r="G33" s="84"/>
      <c r="H33" s="71"/>
      <c r="I33" s="84"/>
      <c r="K33" s="72"/>
    </row>
    <row r="34" spans="1:20" x14ac:dyDescent="0.15">
      <c r="A34" s="85" t="s">
        <v>50</v>
      </c>
      <c r="B34" s="86"/>
      <c r="C34" s="37" t="s">
        <v>51</v>
      </c>
      <c r="D34" s="37" t="s">
        <v>48</v>
      </c>
      <c r="E34" s="87">
        <v>26.565364542829801</v>
      </c>
      <c r="F34" s="88">
        <v>5.4188002020280202</v>
      </c>
      <c r="G34" s="89">
        <f>AVERAGE(F34:F35)</f>
        <v>5.1273572490987203</v>
      </c>
      <c r="H34" s="85">
        <v>6.9269934498346544</v>
      </c>
      <c r="I34" s="84">
        <f t="shared" si="0"/>
        <v>0.74019952324642502</v>
      </c>
      <c r="K34" s="72"/>
    </row>
    <row r="35" spans="1:20" x14ac:dyDescent="0.15">
      <c r="A35" s="91" t="s">
        <v>52</v>
      </c>
      <c r="B35" s="92"/>
      <c r="C35" s="44" t="s">
        <v>51</v>
      </c>
      <c r="D35" s="44" t="s">
        <v>48</v>
      </c>
      <c r="E35" s="93">
        <v>26.733009180439701</v>
      </c>
      <c r="F35" s="94">
        <v>4.8359142961694204</v>
      </c>
      <c r="G35" s="95"/>
      <c r="H35" s="91"/>
      <c r="I35" s="84"/>
      <c r="K35" s="72"/>
    </row>
    <row r="36" spans="1:20" x14ac:dyDescent="0.15">
      <c r="A36" s="71" t="s">
        <v>53</v>
      </c>
      <c r="C36" s="33" t="s">
        <v>54</v>
      </c>
      <c r="D36" s="33" t="s">
        <v>48</v>
      </c>
      <c r="E36" s="78">
        <v>26.3739469674601</v>
      </c>
      <c r="F36" s="79">
        <v>6.1707273092058603</v>
      </c>
      <c r="G36" s="96">
        <f>AVERAGE(F36:F37)</f>
        <v>6.0162808547804802</v>
      </c>
      <c r="H36" s="71">
        <v>9.3902144640313594</v>
      </c>
      <c r="I36" s="84">
        <f t="shared" si="0"/>
        <v>0.64069685285948208</v>
      </c>
      <c r="J36" s="66">
        <f>AVERAGE(I36,I34,I42,I32,I38)</f>
        <v>0.80489563171011724</v>
      </c>
      <c r="K36" s="72">
        <f>STDEV(I34,I36,I38,I42,I32)</f>
        <v>0.31969450916210179</v>
      </c>
    </row>
    <row r="37" spans="1:20" x14ac:dyDescent="0.15">
      <c r="A37" s="71" t="s">
        <v>55</v>
      </c>
      <c r="C37" s="33" t="s">
        <v>54</v>
      </c>
      <c r="D37" s="33" t="s">
        <v>48</v>
      </c>
      <c r="E37" s="78">
        <v>26.4495965584061</v>
      </c>
      <c r="F37" s="79">
        <v>5.8618344003551002</v>
      </c>
      <c r="G37" s="84"/>
      <c r="H37" s="71"/>
      <c r="I37" s="84"/>
      <c r="K37" s="72"/>
      <c r="R37" s="66" t="s">
        <v>89</v>
      </c>
      <c r="S37" s="66" t="s">
        <v>64</v>
      </c>
      <c r="T37" s="66" t="s">
        <v>90</v>
      </c>
    </row>
    <row r="38" spans="1:20" x14ac:dyDescent="0.15">
      <c r="A38" s="85" t="s">
        <v>56</v>
      </c>
      <c r="B38" s="86"/>
      <c r="C38" s="37" t="s">
        <v>57</v>
      </c>
      <c r="D38" s="37" t="s">
        <v>48</v>
      </c>
      <c r="E38" s="87">
        <v>25.973042534956999</v>
      </c>
      <c r="F38" s="88">
        <v>8.1008375908258099</v>
      </c>
      <c r="G38" s="89">
        <f>AVERAGE(F38:F39)</f>
        <v>8.2627560011727645</v>
      </c>
      <c r="H38" s="85">
        <v>6.0279782250824399</v>
      </c>
      <c r="I38" s="121">
        <f t="shared" si="0"/>
        <v>1.3707342151289474</v>
      </c>
      <c r="K38" s="72"/>
      <c r="N38" s="99" t="s">
        <v>91</v>
      </c>
      <c r="R38" s="66">
        <v>0.81250620054536449</v>
      </c>
      <c r="S38" s="66">
        <v>0.65556355467913963</v>
      </c>
      <c r="T38" s="66">
        <v>1.1892355210347823</v>
      </c>
    </row>
    <row r="39" spans="1:20" x14ac:dyDescent="0.15">
      <c r="A39" s="91" t="s">
        <v>92</v>
      </c>
      <c r="B39" s="92"/>
      <c r="C39" s="44" t="s">
        <v>57</v>
      </c>
      <c r="D39" s="44" t="s">
        <v>48</v>
      </c>
      <c r="E39" s="93">
        <v>25.915301014390501</v>
      </c>
      <c r="F39" s="94">
        <v>8.4246744115197192</v>
      </c>
      <c r="G39" s="95"/>
      <c r="H39" s="91"/>
      <c r="I39" s="84"/>
      <c r="K39" s="72"/>
      <c r="N39" s="113" t="s">
        <v>93</v>
      </c>
      <c r="O39" s="113">
        <f>_xlfn.T.TEST(R38:R48,T38:T44,2,2)</f>
        <v>4.9450042432470807E-3</v>
      </c>
    </row>
    <row r="40" spans="1:20" x14ac:dyDescent="0.15">
      <c r="A40" s="71" t="s">
        <v>58</v>
      </c>
      <c r="C40" s="33" t="s">
        <v>59</v>
      </c>
      <c r="D40" s="33" t="s">
        <v>48</v>
      </c>
      <c r="E40" s="78">
        <v>26.155815936388699</v>
      </c>
      <c r="F40" s="79">
        <v>7.1555852625443404</v>
      </c>
      <c r="G40" s="96">
        <f>AVERAGE(F40:F41)</f>
        <v>6.2910099468998855</v>
      </c>
      <c r="H40" s="71">
        <v>9.3910901434192393</v>
      </c>
      <c r="I40" s="84">
        <f t="shared" si="0"/>
        <v>0.66989133857992833</v>
      </c>
      <c r="K40" s="72"/>
      <c r="N40" s="113" t="s">
        <v>94</v>
      </c>
      <c r="O40" s="113">
        <f>_xlfn.T.TEST(S38:S48,T38:T44,2,2)</f>
        <v>4.6167904353689318E-3</v>
      </c>
      <c r="R40" s="66">
        <v>0.5601922453681919</v>
      </c>
      <c r="S40" s="66">
        <v>0.74019952324642502</v>
      </c>
      <c r="T40" s="66">
        <v>1.5300060063619334</v>
      </c>
    </row>
    <row r="41" spans="1:20" x14ac:dyDescent="0.15">
      <c r="A41" s="71" t="s">
        <v>60</v>
      </c>
      <c r="C41" s="33" t="s">
        <v>59</v>
      </c>
      <c r="D41" s="33" t="s">
        <v>48</v>
      </c>
      <c r="E41" s="78">
        <v>26.563290589411601</v>
      </c>
      <c r="F41" s="79">
        <v>5.4264346312554297</v>
      </c>
      <c r="G41" s="84"/>
      <c r="H41" s="71"/>
      <c r="I41" s="84"/>
      <c r="K41" s="72"/>
      <c r="N41" s="66" t="s">
        <v>95</v>
      </c>
      <c r="O41" s="66">
        <f>_xlfn.T.TEST(R38:R48,S38:S48,2,2)</f>
        <v>0.38767211988031347</v>
      </c>
    </row>
    <row r="42" spans="1:20" x14ac:dyDescent="0.15">
      <c r="A42" s="85" t="s">
        <v>61</v>
      </c>
      <c r="B42" s="86"/>
      <c r="C42" s="37" t="s">
        <v>62</v>
      </c>
      <c r="D42" s="37" t="s">
        <v>48</v>
      </c>
      <c r="E42" s="87">
        <v>25.478097625880999</v>
      </c>
      <c r="F42" s="88">
        <v>11.335697736205701</v>
      </c>
      <c r="G42" s="89">
        <f>AVERAGE(F42:F43)</f>
        <v>10.534588866590141</v>
      </c>
      <c r="H42" s="85">
        <v>17.066032249229949</v>
      </c>
      <c r="I42" s="84">
        <f t="shared" si="0"/>
        <v>0.61728401263659172</v>
      </c>
      <c r="K42" s="72"/>
      <c r="R42" s="66">
        <v>0.54854943026524017</v>
      </c>
      <c r="S42" s="66">
        <v>0.64069685285948208</v>
      </c>
      <c r="T42" s="66">
        <v>0.85116599404406124</v>
      </c>
    </row>
    <row r="43" spans="1:20" ht="11.25" thickBot="1" x14ac:dyDescent="0.2">
      <c r="A43" s="71" t="s">
        <v>63</v>
      </c>
      <c r="C43" s="33" t="s">
        <v>62</v>
      </c>
      <c r="D43" s="33" t="s">
        <v>64</v>
      </c>
      <c r="E43" s="78">
        <v>25.702576012349201</v>
      </c>
      <c r="F43" s="79">
        <v>9.7334799969745802</v>
      </c>
      <c r="G43" s="84"/>
      <c r="H43" s="71"/>
      <c r="I43" s="98"/>
      <c r="K43" s="72"/>
    </row>
    <row r="44" spans="1:20" x14ac:dyDescent="0.15">
      <c r="A44" s="68" t="s">
        <v>65</v>
      </c>
      <c r="B44" s="69"/>
      <c r="C44" s="29" t="s">
        <v>66</v>
      </c>
      <c r="D44" s="29" t="s">
        <v>67</v>
      </c>
      <c r="E44" s="73">
        <v>25.616725181939799</v>
      </c>
      <c r="F44" s="74">
        <v>10.317594432046199</v>
      </c>
      <c r="G44" s="82">
        <f>AVERAGE(F44:F45)</f>
        <v>9.9697705310165787</v>
      </c>
      <c r="H44" s="68">
        <v>8.3833440514303206</v>
      </c>
      <c r="I44" s="84">
        <f t="shared" si="0"/>
        <v>1.1892355210347823</v>
      </c>
      <c r="J44" s="69"/>
      <c r="K44" s="70"/>
      <c r="R44" s="66">
        <v>0.65882591360865728</v>
      </c>
      <c r="T44" s="66">
        <v>1.1294635221734031</v>
      </c>
    </row>
    <row r="45" spans="1:20" x14ac:dyDescent="0.15">
      <c r="A45" s="71" t="s">
        <v>68</v>
      </c>
      <c r="C45" s="33" t="s">
        <v>66</v>
      </c>
      <c r="D45" s="33" t="s">
        <v>67</v>
      </c>
      <c r="E45" s="78">
        <v>25.719553295204001</v>
      </c>
      <c r="F45" s="79">
        <v>9.6219466299869598</v>
      </c>
      <c r="G45" s="84"/>
      <c r="H45" s="71"/>
      <c r="I45" s="84"/>
      <c r="K45" s="72"/>
    </row>
    <row r="46" spans="1:20" x14ac:dyDescent="0.15">
      <c r="A46" s="85" t="s">
        <v>69</v>
      </c>
      <c r="B46" s="86"/>
      <c r="C46" s="37" t="s">
        <v>70</v>
      </c>
      <c r="D46" s="37" t="s">
        <v>67</v>
      </c>
      <c r="E46" s="87">
        <v>26.036722021010799</v>
      </c>
      <c r="F46" s="88">
        <v>7.7581131594297199</v>
      </c>
      <c r="G46" s="89">
        <f>AVERAGE(F46:F47)</f>
        <v>7.753910084137055</v>
      </c>
      <c r="H46" s="85">
        <v>5.0678951924995346</v>
      </c>
      <c r="I46" s="84">
        <f t="shared" si="0"/>
        <v>1.5300060063619334</v>
      </c>
      <c r="J46" s="66">
        <f>AVERAGE(I48,I44,I46,I50,I52)</f>
        <v>1.2566490311001757</v>
      </c>
      <c r="K46" s="72">
        <f>STDEV(I48,I44,I46,I50,I52)</f>
        <v>0.30274186310277879</v>
      </c>
      <c r="S46" s="66">
        <v>0.66989133857992833</v>
      </c>
      <c r="T46" s="66">
        <v>1.5833741118866984</v>
      </c>
    </row>
    <row r="47" spans="1:20" x14ac:dyDescent="0.15">
      <c r="A47" s="91" t="s">
        <v>71</v>
      </c>
      <c r="B47" s="92"/>
      <c r="C47" s="44" t="s">
        <v>70</v>
      </c>
      <c r="D47" s="44" t="s">
        <v>67</v>
      </c>
      <c r="E47" s="93">
        <v>26.038319031485699</v>
      </c>
      <c r="F47" s="94">
        <v>7.74970700884439</v>
      </c>
      <c r="G47" s="95"/>
      <c r="H47" s="91"/>
      <c r="I47" s="84"/>
      <c r="K47" s="72"/>
    </row>
    <row r="48" spans="1:20" x14ac:dyDescent="0.15">
      <c r="A48" s="71" t="s">
        <v>72</v>
      </c>
      <c r="C48" s="3" t="s">
        <v>73</v>
      </c>
      <c r="D48" s="33" t="s">
        <v>67</v>
      </c>
      <c r="E48" s="78">
        <v>26.175035158987999</v>
      </c>
      <c r="F48" s="79">
        <v>7.0628340360944302</v>
      </c>
      <c r="G48" s="96">
        <f>AVERAGE(F48:F49)</f>
        <v>7.2250037446236295</v>
      </c>
      <c r="H48" s="71">
        <v>8.4883604316664254</v>
      </c>
      <c r="I48" s="84">
        <f t="shared" si="0"/>
        <v>0.85116599404406124</v>
      </c>
      <c r="K48" s="72"/>
      <c r="R48" s="66">
        <v>0.44526383623740395</v>
      </c>
      <c r="S48" s="66">
        <v>0.61728401263659172</v>
      </c>
    </row>
    <row r="49" spans="1:11" x14ac:dyDescent="0.15">
      <c r="A49" s="71" t="s">
        <v>74</v>
      </c>
      <c r="C49" s="3" t="s">
        <v>73</v>
      </c>
      <c r="D49" s="33" t="s">
        <v>67</v>
      </c>
      <c r="E49" s="78">
        <v>26.108894895340899</v>
      </c>
      <c r="F49" s="79">
        <v>7.3871734531528297</v>
      </c>
      <c r="G49" s="84"/>
      <c r="H49" s="71"/>
      <c r="I49" s="84"/>
      <c r="K49" s="72"/>
    </row>
    <row r="50" spans="1:11" x14ac:dyDescent="0.15">
      <c r="A50" s="85" t="s">
        <v>75</v>
      </c>
      <c r="B50" s="86"/>
      <c r="C50" s="60" t="s">
        <v>76</v>
      </c>
      <c r="D50" s="37" t="s">
        <v>67</v>
      </c>
      <c r="E50" s="87">
        <v>23.7305037404346</v>
      </c>
      <c r="F50" s="88">
        <v>37.125234282251803</v>
      </c>
      <c r="G50" s="89">
        <f>AVERAGE(F50:F51)</f>
        <v>29.665334478435604</v>
      </c>
      <c r="H50" s="85">
        <v>26.264977926291252</v>
      </c>
      <c r="I50" s="84">
        <f t="shared" si="0"/>
        <v>1.1294635221734031</v>
      </c>
      <c r="K50" s="72"/>
    </row>
    <row r="51" spans="1:11" x14ac:dyDescent="0.15">
      <c r="A51" s="91" t="s">
        <v>77</v>
      </c>
      <c r="B51" s="92"/>
      <c r="C51" s="50" t="s">
        <v>76</v>
      </c>
      <c r="D51" s="44" t="s">
        <v>67</v>
      </c>
      <c r="E51" s="93">
        <v>24.487616395589601</v>
      </c>
      <c r="F51" s="94">
        <v>22.205434674619401</v>
      </c>
      <c r="G51" s="95"/>
      <c r="H51" s="91"/>
      <c r="I51" s="84"/>
      <c r="K51" s="72"/>
    </row>
    <row r="52" spans="1:11" x14ac:dyDescent="0.15">
      <c r="A52" s="71" t="s">
        <v>78</v>
      </c>
      <c r="C52" s="3" t="s">
        <v>79</v>
      </c>
      <c r="D52" s="33" t="s">
        <v>67</v>
      </c>
      <c r="E52" s="78">
        <v>27.014448639793802</v>
      </c>
      <c r="F52" s="79">
        <v>3.9948949940096998</v>
      </c>
      <c r="G52" s="96">
        <f>AVERAGE(F52:F53)</f>
        <v>3.747013955147855</v>
      </c>
      <c r="H52" s="71">
        <v>2.36647418131842</v>
      </c>
      <c r="I52" s="84">
        <f t="shared" si="0"/>
        <v>1.5833741118866984</v>
      </c>
      <c r="K52" s="72"/>
    </row>
    <row r="53" spans="1:11" ht="11.25" thickBot="1" x14ac:dyDescent="0.2">
      <c r="A53" s="75" t="s">
        <v>80</v>
      </c>
      <c r="B53" s="76"/>
      <c r="C53" s="52" t="s">
        <v>79</v>
      </c>
      <c r="D53" s="51" t="s">
        <v>67</v>
      </c>
      <c r="E53" s="80">
        <v>27.209637065771901</v>
      </c>
      <c r="F53" s="81">
        <v>3.4991329162860101</v>
      </c>
      <c r="G53" s="98"/>
      <c r="H53" s="75"/>
      <c r="I53" s="98"/>
      <c r="J53" s="76"/>
      <c r="K53" s="7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14</vt:i4>
      </vt:variant>
    </vt:vector>
  </HeadingPairs>
  <TitlesOfParts>
    <vt:vector size="14" baseType="lpstr">
      <vt:lpstr>GAPDH kmeň</vt:lpstr>
      <vt:lpstr>kmeň SOD1</vt:lpstr>
      <vt:lpstr>kmeň SOD2</vt:lpstr>
      <vt:lpstr>kmeň eNOS</vt:lpstr>
      <vt:lpstr>GAPDH kmeň fast</vt:lpstr>
      <vt:lpstr>kmeň SOD3</vt:lpstr>
      <vt:lpstr>kmeň MDR1a</vt:lpstr>
      <vt:lpstr>kmeň nNOS</vt:lpstr>
      <vt:lpstr>kmeň p22phox</vt:lpstr>
      <vt:lpstr>kmeň AT1R</vt:lpstr>
      <vt:lpstr>kmeň nNOS nova</vt:lpstr>
      <vt:lpstr>kmeň AT2R</vt:lpstr>
      <vt:lpstr>kmeň HO-1</vt:lpstr>
      <vt:lpstr>Grafy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Mirka</dc:creator>
  <cp:lastModifiedBy>Administrator</cp:lastModifiedBy>
  <dcterms:created xsi:type="dcterms:W3CDTF">2013-04-15T10:49:25Z</dcterms:created>
  <dcterms:modified xsi:type="dcterms:W3CDTF">2016-01-19T12:06:25Z</dcterms:modified>
</cp:coreProperties>
</file>