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Users\Berka\Desktop\"/>
    </mc:Choice>
  </mc:AlternateContent>
  <xr:revisionPtr revIDLastSave="0" documentId="13_ncr:1_{086E84C2-771A-4908-947D-E4418BC93AEB}" xr6:coauthVersionLast="47" xr6:coauthVersionMax="47" xr10:uidLastSave="{00000000-0000-0000-0000-000000000000}"/>
  <bookViews>
    <workbookView xWindow="-110" yWindow="-110" windowWidth="25820" windowHeight="15500" xr2:uid="{00000000-000D-0000-FFFF-FFFF00000000}"/>
  </bookViews>
  <sheets>
    <sheet name="Project schedule" sheetId="11" r:id="rId1"/>
    <sheet name="About" sheetId="12" r:id="rId2"/>
  </sheets>
  <definedNames>
    <definedName name="Display_Week">'Project schedule'!$P$2</definedName>
    <definedName name="_xlnm.Print_Titles" localSheetId="0">'Project schedule'!$4:$6</definedName>
    <definedName name="Project_Start">'Project schedule'!$P$1</definedName>
    <definedName name="task_end" localSheetId="0">'Project schedule'!$E1</definedName>
    <definedName name="task_progress" localSheetId="0">'Project schedule'!$C1</definedName>
    <definedName name="task_start" localSheetId="0">'Project 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 i="11" l="1"/>
  <c r="D9" i="11" s="1"/>
  <c r="D11" i="11" s="1"/>
  <c r="G7" i="11"/>
  <c r="D32" i="11" l="1"/>
  <c r="E32" i="11" s="1"/>
  <c r="E11" i="11"/>
  <c r="D10" i="11"/>
  <c r="E10" i="11" l="1"/>
  <c r="D15" i="11"/>
  <c r="E15" i="11" s="1"/>
  <c r="E9" i="11"/>
  <c r="G9" i="11" s="1"/>
  <c r="H5" i="11"/>
  <c r="I5" i="11" s="1"/>
  <c r="J5" i="11" s="1"/>
  <c r="K5" i="11" s="1"/>
  <c r="L5" i="11" s="1"/>
  <c r="M5" i="11" s="1"/>
  <c r="N5" i="11" s="1"/>
  <c r="O5" i="11" s="1"/>
  <c r="P5" i="11" s="1"/>
  <c r="Q5" i="11" s="1"/>
  <c r="R5" i="11" s="1"/>
  <c r="S5" i="11" s="1"/>
  <c r="T5" i="11" s="1"/>
  <c r="U5" i="11" s="1"/>
  <c r="V5" i="11" s="1"/>
  <c r="W5" i="11" s="1"/>
  <c r="X5" i="11" s="1"/>
  <c r="Y5" i="11" s="1"/>
  <c r="Z5" i="11" s="1"/>
  <c r="AA5" i="11" s="1"/>
  <c r="AB5" i="11" s="1"/>
  <c r="AC5" i="11" s="1"/>
  <c r="AD5" i="11" s="1"/>
  <c r="AE5" i="11" s="1"/>
  <c r="AF5" i="11" s="1"/>
  <c r="AG5" i="11" s="1"/>
  <c r="AH5" i="11" s="1"/>
  <c r="AI5" i="11" s="1"/>
  <c r="AJ5" i="11" s="1"/>
  <c r="AK5" i="11" s="1"/>
  <c r="AL5" i="11" s="1"/>
  <c r="AM5" i="11" s="1"/>
  <c r="AN5" i="11" s="1"/>
  <c r="AO5" i="11" s="1"/>
  <c r="AP5" i="11" s="1"/>
  <c r="AQ5" i="11" s="1"/>
  <c r="AR5" i="11" s="1"/>
  <c r="AS5" i="11" s="1"/>
  <c r="AT5" i="11" s="1"/>
  <c r="AU5" i="11" s="1"/>
  <c r="AV5" i="11" s="1"/>
  <c r="AW5" i="11" s="1"/>
  <c r="AX5" i="11" s="1"/>
  <c r="AY5" i="11" s="1"/>
  <c r="AZ5" i="11" s="1"/>
  <c r="BA5" i="11" s="1"/>
  <c r="BB5" i="11" s="1"/>
  <c r="BC5" i="11" s="1"/>
  <c r="BD5" i="11" s="1"/>
  <c r="BE5" i="11" s="1"/>
  <c r="BE4" i="11" s="1"/>
  <c r="G42" i="11"/>
  <c r="G8" i="11"/>
  <c r="G32" i="11" l="1"/>
  <c r="D12" i="11"/>
  <c r="BF5" i="11"/>
  <c r="BG5" i="11" s="1"/>
  <c r="BH5" i="11" s="1"/>
  <c r="H6" i="11"/>
  <c r="D13" i="11" l="1"/>
  <c r="D16" i="11"/>
  <c r="E16" i="11" s="1"/>
  <c r="D17" i="11" s="1"/>
  <c r="E17" i="11" s="1"/>
  <c r="E12" i="11"/>
  <c r="G11" i="11"/>
  <c r="BG6" i="11"/>
  <c r="BI5" i="11"/>
  <c r="BH6" i="11"/>
  <c r="H4" i="11"/>
  <c r="E13" i="11" l="1"/>
  <c r="G13" i="11" s="1"/>
  <c r="D19" i="11"/>
  <c r="D26" i="11" s="1"/>
  <c r="D14" i="11"/>
  <c r="E14" i="11" s="1"/>
  <c r="G12" i="11"/>
  <c r="BJ5" i="11"/>
  <c r="BI6" i="11"/>
  <c r="O4" i="11"/>
  <c r="I6" i="11"/>
  <c r="E26" i="11" l="1"/>
  <c r="D27" i="11"/>
  <c r="D20" i="11"/>
  <c r="E20" i="11" s="1"/>
  <c r="D21" i="11" s="1"/>
  <c r="E21" i="11" s="1"/>
  <c r="E19" i="11"/>
  <c r="BK5" i="11"/>
  <c r="BJ6" i="11"/>
  <c r="V4" i="11"/>
  <c r="AC4" i="11"/>
  <c r="J6" i="11"/>
  <c r="E27" i="11" l="1"/>
  <c r="D28" i="11"/>
  <c r="D29" i="11" s="1"/>
  <c r="D22" i="11"/>
  <c r="D24" i="11"/>
  <c r="E24" i="11" s="1"/>
  <c r="D25" i="11" s="1"/>
  <c r="E25" i="11" s="1"/>
  <c r="BL5" i="11"/>
  <c r="BL4" i="11" s="1"/>
  <c r="BK6" i="11"/>
  <c r="K6" i="11"/>
  <c r="E28" i="11" l="1"/>
  <c r="E29" i="11" s="1"/>
  <c r="D30" i="11" s="1"/>
  <c r="E30" i="11"/>
  <c r="E22" i="11"/>
  <c r="G22" i="11" s="1"/>
  <c r="G24" i="11"/>
  <c r="BM5" i="11"/>
  <c r="BL6" i="11"/>
  <c r="AJ4" i="11"/>
  <c r="L6" i="11"/>
  <c r="D23" i="11" l="1"/>
  <c r="E23" i="11" s="1"/>
  <c r="D33" i="11" s="1"/>
  <c r="D34" i="11" s="1"/>
  <c r="E34" i="11" s="1"/>
  <c r="BN5" i="11"/>
  <c r="BM6" i="11"/>
  <c r="AQ4" i="11"/>
  <c r="M6" i="11"/>
  <c r="E33" i="11" l="1"/>
  <c r="G23" i="11"/>
  <c r="BO5" i="11"/>
  <c r="BN6" i="11"/>
  <c r="AR6" i="11"/>
  <c r="N6" i="11"/>
  <c r="G33" i="11" l="1"/>
  <c r="D35" i="11"/>
  <c r="BP5" i="11"/>
  <c r="BO6" i="11"/>
  <c r="AS6" i="11"/>
  <c r="G34" i="11" l="1"/>
  <c r="E35" i="11"/>
  <c r="G35" i="11" s="1"/>
  <c r="D36" i="11"/>
  <c r="E36" i="11" s="1"/>
  <c r="BQ5" i="11"/>
  <c r="BP6" i="11"/>
  <c r="AT6" i="11"/>
  <c r="O6" i="11"/>
  <c r="P6" i="11"/>
  <c r="D38" i="11" l="1"/>
  <c r="E38" i="11"/>
  <c r="E40" i="11" s="1"/>
  <c r="D41" i="11" s="1"/>
  <c r="E41" i="11" s="1"/>
  <c r="G41" i="11" s="1"/>
  <c r="BR5" i="11"/>
  <c r="BQ6" i="11"/>
  <c r="AU6" i="11"/>
  <c r="Q6" i="11"/>
  <c r="G36" i="11" l="1"/>
  <c r="D40" i="11"/>
  <c r="G40" i="11" s="1"/>
  <c r="D39" i="11"/>
  <c r="G38" i="11"/>
  <c r="BS5" i="11"/>
  <c r="BS4" i="11" s="1"/>
  <c r="BR6" i="11"/>
  <c r="AX4" i="11"/>
  <c r="AV6" i="11"/>
  <c r="R6" i="11"/>
  <c r="E39" i="11" l="1"/>
  <c r="G39" i="11" s="1"/>
  <c r="BT5" i="11"/>
  <c r="BS6" i="11"/>
  <c r="AX6" i="11"/>
  <c r="AW6" i="11"/>
  <c r="S6" i="11"/>
  <c r="BU5" i="11" l="1"/>
  <c r="BT6" i="11"/>
  <c r="AY6" i="11"/>
  <c r="T6" i="11"/>
  <c r="BV5" i="11" l="1"/>
  <c r="BU6" i="11"/>
  <c r="AZ6" i="11"/>
  <c r="U6" i="11"/>
  <c r="BW5" i="11" l="1"/>
  <c r="BV6" i="11"/>
  <c r="BA6" i="11"/>
  <c r="V6" i="11"/>
  <c r="BX5" i="11" l="1"/>
  <c r="BW6" i="11"/>
  <c r="BB6" i="11"/>
  <c r="W6" i="11"/>
  <c r="BY5" i="11" l="1"/>
  <c r="BX6" i="11"/>
  <c r="BC6" i="11"/>
  <c r="X6" i="11"/>
  <c r="BZ5" i="11" l="1"/>
  <c r="BZ4" i="11" s="1"/>
  <c r="BY6" i="11"/>
  <c r="BD6" i="11"/>
  <c r="Y6" i="11"/>
  <c r="CA5" i="11" l="1"/>
  <c r="BZ6" i="11"/>
  <c r="BE6" i="11"/>
  <c r="Z6" i="11"/>
  <c r="CB5" i="11" l="1"/>
  <c r="CA6" i="11"/>
  <c r="BF6" i="11"/>
  <c r="AA6" i="11"/>
  <c r="CC5" i="11" l="1"/>
  <c r="CB6" i="11"/>
  <c r="AB6" i="11"/>
  <c r="CD5" i="11" l="1"/>
  <c r="CC6" i="11"/>
  <c r="AC6" i="11"/>
  <c r="CE5" i="11" l="1"/>
  <c r="CD6" i="11"/>
  <c r="AD6" i="11"/>
  <c r="CF5" i="11" l="1"/>
  <c r="CE6" i="11"/>
  <c r="AE6" i="11"/>
  <c r="CG5" i="11" l="1"/>
  <c r="CG4" i="11" s="1"/>
  <c r="CF6" i="11"/>
  <c r="AF6" i="11"/>
  <c r="CH5" i="11" l="1"/>
  <c r="CG6" i="11"/>
  <c r="AG6" i="11"/>
  <c r="CI5" i="11" l="1"/>
  <c r="CH6" i="11"/>
  <c r="AH6" i="11"/>
  <c r="CJ5" i="11" l="1"/>
  <c r="CI6" i="11"/>
  <c r="AI6" i="11"/>
  <c r="CK5" i="11" l="1"/>
  <c r="CJ6" i="11"/>
  <c r="AJ6" i="11"/>
  <c r="CL5" i="11" l="1"/>
  <c r="CK6" i="11"/>
  <c r="AK6" i="11"/>
  <c r="CM5" i="11" l="1"/>
  <c r="CL6" i="11"/>
  <c r="AL6" i="11"/>
  <c r="CN5" i="11" l="1"/>
  <c r="CN4" i="11" s="1"/>
  <c r="CM6" i="11"/>
  <c r="AM6" i="11"/>
  <c r="CO5" i="11" l="1"/>
  <c r="CO6" i="11" s="1"/>
  <c r="CN6" i="11"/>
  <c r="AN6" i="11"/>
  <c r="CP5" i="11" l="1"/>
  <c r="CP6" i="11" s="1"/>
  <c r="AO6" i="11"/>
  <c r="CQ5" i="11" l="1"/>
  <c r="CQ6" i="11" s="1"/>
  <c r="AP6" i="11"/>
  <c r="CR5" i="11" l="1"/>
  <c r="CR6" i="11" s="1"/>
  <c r="AQ6" i="11"/>
  <c r="G19" i="11"/>
  <c r="CS5" i="11" l="1"/>
  <c r="CS6" i="11" s="1"/>
  <c r="G14" i="11"/>
  <c r="CT5" i="11" l="1"/>
  <c r="CT6" i="11" s="1"/>
  <c r="G21" i="11"/>
  <c r="CU5" i="11" l="1"/>
  <c r="CU4" i="11" l="1"/>
  <c r="CU6" i="11"/>
  <c r="CV5" i="11"/>
  <c r="CW5" i="11" l="1"/>
  <c r="CV6" i="11"/>
  <c r="CX5" i="11" l="1"/>
  <c r="CW6" i="11"/>
  <c r="CY5" i="11" l="1"/>
  <c r="CX6" i="11"/>
  <c r="CZ5" i="11" l="1"/>
  <c r="CY6" i="11"/>
  <c r="DA5" i="11" l="1"/>
  <c r="CZ6" i="11"/>
  <c r="DA4" i="11" l="1"/>
  <c r="DA6" i="11"/>
  <c r="DB5" i="11"/>
  <c r="DC5" i="11" l="1"/>
  <c r="DB6" i="11"/>
  <c r="DD5" i="11" l="1"/>
  <c r="DC6" i="11"/>
  <c r="DE5" i="11" l="1"/>
  <c r="DD6" i="11"/>
  <c r="DF5" i="11" l="1"/>
  <c r="DE6" i="11"/>
  <c r="DG5" i="11" l="1"/>
  <c r="DF6" i="11"/>
  <c r="DG6" i="11" l="1"/>
  <c r="DH5" i="11"/>
  <c r="DG4" i="11"/>
  <c r="DI5" i="11" l="1"/>
  <c r="DH6" i="11"/>
  <c r="DJ5" i="11" l="1"/>
  <c r="DI6" i="11"/>
  <c r="DK5" i="11" l="1"/>
  <c r="DJ6" i="11"/>
  <c r="DL5" i="11" l="1"/>
  <c r="DL6" i="11" s="1"/>
  <c r="DK6" i="11"/>
</calcChain>
</file>

<file path=xl/sharedStrings.xml><?xml version="1.0" encoding="utf-8"?>
<sst xmlns="http://schemas.openxmlformats.org/spreadsheetml/2006/main" count="501" uniqueCount="57">
  <si>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</si>
  <si>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</si>
  <si>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</si>
  <si>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</si>
  <si>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</si>
  <si>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</si>
  <si>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</si>
  <si>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</si>
  <si>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</si>
  <si>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</si>
  <si>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</si>
  <si>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</si>
  <si>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</si>
  <si>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</si>
  <si>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</si>
  <si>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</si>
  <si>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</si>
  <si>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</si>
  <si>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</si>
  <si>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Initiation</t>
  </si>
  <si>
    <t>Project start:</t>
  </si>
  <si>
    <t>Display week:</t>
  </si>
  <si>
    <t>MM/DD/YYYY</t>
  </si>
  <si>
    <t>-</t>
  </si>
  <si>
    <t>Milestone 6&amp;7</t>
  </si>
  <si>
    <t>Milestone 8&amp;9</t>
  </si>
  <si>
    <t>Milestone 10&amp;11</t>
  </si>
  <si>
    <t>Define Software Implementation Plan</t>
  </si>
  <si>
    <t>Define Communication Flow (Node↔Web)</t>
  </si>
  <si>
    <t>Web System Implementation</t>
  </si>
  <si>
    <t>Obstacle Avoidance Module Developed</t>
  </si>
  <si>
    <t>Identify critical bugs in navigation &amp; control</t>
  </si>
  <si>
    <t>Review error logs from ROS &amp; Flask systems</t>
  </si>
  <si>
    <t>Test Web-Robot Communication Reliability</t>
  </si>
  <si>
    <t>Debug obstacle avoidance edge cases</t>
  </si>
  <si>
    <t>Implementation Integration Strategy (ROS + Flask)</t>
  </si>
  <si>
    <t>Review current software and hardware integration</t>
  </si>
  <si>
    <t xml:space="preserve">Redesign entire Power System Architecture </t>
  </si>
  <si>
    <t>Integrate Ultrasonic Sensor for obstacle detection</t>
  </si>
  <si>
    <t>Update PCB layout to include new components</t>
  </si>
  <si>
    <t>Ensure compatibility with Jetson Nano and motor drivers</t>
  </si>
  <si>
    <t>Conduct voltage/current load tests under simulated conditions</t>
  </si>
  <si>
    <t>Document revised EEE system design</t>
  </si>
  <si>
    <t>Select and prepare test field environment</t>
  </si>
  <si>
    <t>Evaluate real-time web communication reliability</t>
  </si>
  <si>
    <t>Log and categorize errors/failures in real conditions</t>
  </si>
  <si>
    <t>Final reporting of field testing outcomes</t>
  </si>
  <si>
    <t>Collect field test data (GPS logs, sensor logs, detections)</t>
  </si>
  <si>
    <t>Analyze hatchling detection performance (precision/recall)</t>
  </si>
  <si>
    <t>Tune heading/yaw adjustment algorithm for better accuracy</t>
  </si>
  <si>
    <t>Optimize obstacle avoidance response time &amp; angle thresholds</t>
  </si>
  <si>
    <t>Create final data visualization dashboards for report/demo</t>
  </si>
  <si>
    <t>Assemble final version of robot hardware</t>
  </si>
  <si>
    <t>Deploy full system in natural field conditions (live test)</t>
  </si>
  <si>
    <t>Observe system performance in actual turtle nesting beach</t>
  </si>
  <si>
    <t>Conduct testing  on test terrain</t>
  </si>
  <si>
    <t>Prepare final project report &amp;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</si>
</sst>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1"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b/>
      <sz val="16"/>
      <color theme="9"/>
      <name val="Arial"/>
      <family val="2"/>
      <scheme val="minor"/>
    </font>
    <font>
      <sz val="11"/>
      <color rgb="FF1D2129"/>
      <name val="Arial"/>
      <family val="2"/>
      <scheme val="minor"/>
    </font>
    <font>
      <u/>
      <sz val="11"/>
      <color indexed="12"/>
      <name val="Arial"/>
      <family val="2"/>
      <scheme val="minor"/>
    </font>
    <font>
      <b/>
      <sz val="40"/>
      <color theme="9"/>
      <name val="Times New Roman"/>
      <family val="1"/>
    </font>
    <font>
      <b/>
      <sz val="16"/>
      <color theme="9"/>
      <name val="Times New Roman"/>
      <family val="1"/>
    </font>
    <font>
      <b/>
      <sz val="11"/>
      <name val="Times New Roman"/>
      <family val="1"/>
    </font>
    <font>
      <sz val="10"/>
      <name val="Times New Roman"/>
      <family val="1"/>
    </font>
    <font>
      <b/>
      <sz val="10"/>
      <color theme="1"/>
      <name val="Times New Roman"/>
      <family val="1"/>
    </font>
    <font>
      <sz val="11"/>
      <color theme="1"/>
      <name val="Times New Roman"/>
      <family val="1"/>
    </font>
    <font>
      <sz val="10"/>
      <color theme="1"/>
      <name val="Times New Roman"/>
      <family val="1"/>
    </font>
    <font>
      <b/>
      <sz val="12"/>
      <color theme="1"/>
      <name val="Times New Roman"/>
      <family val="1"/>
    </font>
    <font>
      <i/>
      <sz val="10"/>
      <color theme="1"/>
      <name val="Times New Roman"/>
      <family val="1"/>
    </font>
    <font>
      <sz val="11"/>
      <color theme="0"/>
      <name val="Times New Roman"/>
      <family val="1"/>
    </font>
    <font>
      <sz val="16"/>
      <color theme="1"/>
      <name val="Times New Roman"/>
      <family val="1"/>
    </font>
    <font>
      <b/>
      <sz val="8"/>
      <name val="Times New Roman"/>
      <family val="1"/>
    </font>
    <font>
      <b/>
      <sz val="8"/>
      <color theme="1"/>
      <name val="Times New Roman"/>
      <family val="1"/>
    </font>
    <font>
      <sz val="11"/>
      <name val="Times New Roman"/>
      <family val="1"/>
    </font>
    <font>
      <sz val="10"/>
      <color theme="1" tint="0.499984740745262"/>
      <name val="Times New Roman"/>
      <family val="1"/>
    </font>
    <font>
      <sz val="14"/>
      <color theme="1"/>
      <name val="Times New Roman"/>
      <family val="1"/>
    </font>
  </fonts>
  <fills count="15">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2"/>
        <bgColor indexed="64"/>
      </patternFill>
    </fill>
    <fill>
      <patternFill patternType="solid">
        <fgColor theme="3" tint="0.749992370372631"/>
        <bgColor indexed="64"/>
      </patternFill>
    </fill>
    <fill>
      <patternFill patternType="solid">
        <fgColor theme="0"/>
        <bgColor indexed="64"/>
      </patternFill>
    </fill>
    <fill>
      <patternFill patternType="solid">
        <fgColor theme="7"/>
        <bgColor indexed="64"/>
      </patternFill>
    </fill>
  </fills>
  <borders count="20">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theme="0" tint="-4.9989318521683403E-2"/>
      </left>
      <right style="thin">
        <color theme="0" tint="-4.9989318521683403E-2"/>
      </right>
      <top style="thin">
        <color theme="0" tint="-4.9989318521683403E-2"/>
      </top>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05">
    <xf numFmtId="0" fontId="0" fillId="0" borderId="0" xfId="0"/>
    <xf numFmtId="0" fontId="1" fillId="0" borderId="0" xfId="0" applyFont="1"/>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7" fillId="0" borderId="0" xfId="0" applyFont="1" applyAlignment="1">
      <alignment horizontal="left" vertical="center" indent="1"/>
    </xf>
    <xf numFmtId="0" fontId="3" fillId="0" borderId="0" xfId="0" applyFont="1" applyAlignment="1">
      <alignment horizontal="left" vertical="top" indent="1"/>
    </xf>
    <xf numFmtId="0" fontId="12" fillId="0" borderId="0" xfId="0" applyFont="1" applyAlignment="1">
      <alignment horizontal="left" vertical="center" indent="1"/>
    </xf>
    <xf numFmtId="0" fontId="13" fillId="0" borderId="0" xfId="0" applyFont="1" applyAlignment="1">
      <alignment horizontal="left" vertical="top" wrapText="1" indent="1"/>
    </xf>
    <xf numFmtId="0" fontId="0" fillId="0" borderId="0" xfId="0" applyAlignment="1">
      <alignment horizontal="left" vertical="top" wrapText="1" indent="1"/>
    </xf>
    <xf numFmtId="0" fontId="14" fillId="0" borderId="0" xfId="1" applyFont="1" applyAlignment="1" applyProtection="1">
      <alignment horizontal="left" vertical="top" indent="1"/>
    </xf>
    <xf numFmtId="0" fontId="1" fillId="0" borderId="0" xfId="0" applyFont="1" applyAlignment="1">
      <alignment horizontal="left" vertical="top" indent="1"/>
    </xf>
    <xf numFmtId="0" fontId="15" fillId="0" borderId="0" xfId="5" applyFont="1" applyAlignment="1">
      <alignment horizontal="left"/>
    </xf>
    <xf numFmtId="0" fontId="16" fillId="0" borderId="0" xfId="6" applyFont="1" applyAlignment="1">
      <alignment horizontal="left" vertical="center" indent="1"/>
    </xf>
    <xf numFmtId="0" fontId="17" fillId="0" borderId="0" xfId="0" applyFont="1" applyAlignment="1">
      <alignment horizontal="left" indent="1"/>
    </xf>
    <xf numFmtId="0" fontId="18" fillId="0" borderId="0" xfId="1" applyFont="1" applyAlignment="1" applyProtection="1">
      <alignment horizontal="left" vertical="top" indent="1"/>
    </xf>
    <xf numFmtId="0" fontId="21" fillId="0" borderId="0" xfId="0" applyFont="1"/>
    <xf numFmtId="0" fontId="22" fillId="5" borderId="0" xfId="0" applyFont="1" applyFill="1" applyAlignment="1">
      <alignment horizontal="left" vertical="center" indent="1"/>
    </xf>
    <xf numFmtId="0" fontId="21" fillId="3" borderId="5" xfId="12" applyFont="1" applyFill="1" applyBorder="1">
      <alignment horizontal="left" vertical="center" indent="2"/>
    </xf>
    <xf numFmtId="0" fontId="22" fillId="6" borderId="0" xfId="0" applyFont="1" applyFill="1" applyAlignment="1">
      <alignment horizontal="left" vertical="center" indent="1"/>
    </xf>
    <xf numFmtId="0" fontId="21" fillId="4" borderId="8" xfId="12" applyFont="1" applyFill="1" applyBorder="1">
      <alignment horizontal="left" vertical="center" indent="2"/>
    </xf>
    <xf numFmtId="0" fontId="22" fillId="7" borderId="0" xfId="0" applyFont="1" applyFill="1" applyAlignment="1">
      <alignment horizontal="left" vertical="center" indent="1"/>
    </xf>
    <xf numFmtId="0" fontId="21" fillId="8" borderId="9" xfId="12" applyFont="1" applyFill="1" applyBorder="1">
      <alignment horizontal="left" vertical="center" indent="2"/>
    </xf>
    <xf numFmtId="0" fontId="21" fillId="0" borderId="0" xfId="12" applyFont="1" applyBorder="1">
      <alignment horizontal="left" vertical="center" indent="2"/>
    </xf>
    <xf numFmtId="0" fontId="23" fillId="2" borderId="0" xfId="0" applyFont="1" applyFill="1" applyAlignment="1">
      <alignment horizontal="left" vertical="center" indent="1"/>
    </xf>
    <xf numFmtId="0" fontId="20" fillId="0" borderId="0" xfId="0" applyFont="1"/>
    <xf numFmtId="0" fontId="24" fillId="0" borderId="0" xfId="3" applyFont="1" applyAlignment="1">
      <alignment wrapText="1"/>
    </xf>
    <xf numFmtId="0" fontId="18" fillId="0" borderId="0" xfId="0" applyFont="1"/>
    <xf numFmtId="0" fontId="18" fillId="0" borderId="0" xfId="0" applyFont="1" applyAlignment="1">
      <alignment horizontal="center" vertical="center"/>
    </xf>
    <xf numFmtId="0" fontId="25" fillId="0" borderId="0" xfId="0" applyFont="1"/>
    <xf numFmtId="0" fontId="24" fillId="0" borderId="0" xfId="3" applyFont="1"/>
    <xf numFmtId="0" fontId="20" fillId="0" borderId="0" xfId="0" applyFont="1" applyAlignment="1">
      <alignment horizontal="center"/>
    </xf>
    <xf numFmtId="0" fontId="20" fillId="0" borderId="0" xfId="8" applyFont="1">
      <alignment horizontal="right" indent="1"/>
    </xf>
    <xf numFmtId="0" fontId="20" fillId="0" borderId="0" xfId="0" applyFont="1" applyAlignment="1">
      <alignment horizontal="left" indent="1"/>
    </xf>
    <xf numFmtId="167" fontId="26" fillId="10" borderId="17" xfId="0" applyNumberFormat="1" applyFont="1" applyFill="1" applyBorder="1" applyAlignment="1">
      <alignment horizontal="center" vertical="center"/>
    </xf>
    <xf numFmtId="167" fontId="26" fillId="10" borderId="15" xfId="0" applyNumberFormat="1" applyFont="1" applyFill="1" applyBorder="1" applyAlignment="1">
      <alignment horizontal="center" vertical="center"/>
    </xf>
    <xf numFmtId="167" fontId="26" fillId="10" borderId="16" xfId="0" applyNumberFormat="1" applyFont="1" applyFill="1" applyBorder="1" applyAlignment="1">
      <alignment horizontal="center" vertical="center"/>
    </xf>
    <xf numFmtId="0" fontId="27" fillId="2" borderId="14" xfId="0" applyFont="1" applyFill="1" applyBorder="1" applyAlignment="1">
      <alignment horizontal="center" vertical="center" shrinkToFit="1"/>
    </xf>
    <xf numFmtId="0" fontId="27" fillId="2" borderId="12" xfId="0" applyFont="1" applyFill="1" applyBorder="1" applyAlignment="1">
      <alignment horizontal="center" vertical="center" shrinkToFit="1"/>
    </xf>
    <xf numFmtId="0" fontId="20" fillId="0" borderId="3" xfId="0" applyFont="1" applyBorder="1" applyAlignment="1">
      <alignment vertical="center"/>
    </xf>
    <xf numFmtId="0" fontId="28" fillId="0" borderId="0" xfId="0" applyFont="1" applyAlignment="1">
      <alignment horizontal="center" vertical="center"/>
    </xf>
    <xf numFmtId="0" fontId="28" fillId="0" borderId="1" xfId="0" applyFont="1" applyBorder="1" applyAlignment="1">
      <alignment horizontal="center" vertical="center"/>
    </xf>
    <xf numFmtId="0" fontId="20" fillId="0" borderId="10" xfId="0" applyFont="1" applyBorder="1" applyAlignment="1">
      <alignment vertical="center"/>
    </xf>
    <xf numFmtId="0" fontId="20" fillId="0" borderId="0" xfId="0" applyFont="1" applyAlignment="1">
      <alignment vertical="center"/>
    </xf>
    <xf numFmtId="0" fontId="20" fillId="0" borderId="4" xfId="0" applyFont="1" applyBorder="1" applyAlignment="1">
      <alignment vertical="center"/>
    </xf>
    <xf numFmtId="0" fontId="20" fillId="0" borderId="4" xfId="0" applyFont="1" applyBorder="1" applyAlignment="1">
      <alignment horizontal="right" vertical="center"/>
    </xf>
    <xf numFmtId="9" fontId="18" fillId="5" borderId="0" xfId="2" applyFont="1" applyFill="1" applyBorder="1" applyAlignment="1">
      <alignment horizontal="center" vertical="center"/>
    </xf>
    <xf numFmtId="164" fontId="21" fillId="5" borderId="0" xfId="0" applyNumberFormat="1" applyFont="1" applyFill="1" applyAlignment="1">
      <alignment horizontal="center" vertical="center"/>
    </xf>
    <xf numFmtId="164" fontId="18" fillId="5" borderId="0" xfId="0" applyNumberFormat="1" applyFont="1" applyFill="1" applyAlignment="1">
      <alignment horizontal="center" vertical="center"/>
    </xf>
    <xf numFmtId="9" fontId="18" fillId="3" borderId="5" xfId="2" applyFont="1" applyFill="1" applyBorder="1" applyAlignment="1">
      <alignment horizontal="center" vertical="center"/>
    </xf>
    <xf numFmtId="164" fontId="21" fillId="3" borderId="5" xfId="10" applyFont="1" applyFill="1" applyBorder="1">
      <alignment horizontal="center" vertical="center"/>
    </xf>
    <xf numFmtId="9" fontId="18" fillId="6" borderId="0" xfId="2" applyFont="1" applyFill="1" applyBorder="1" applyAlignment="1">
      <alignment horizontal="center" vertical="center"/>
    </xf>
    <xf numFmtId="164" fontId="21" fillId="6" borderId="0" xfId="0" applyNumberFormat="1" applyFont="1" applyFill="1" applyAlignment="1">
      <alignment horizontal="center" vertical="center"/>
    </xf>
    <xf numFmtId="164" fontId="18" fillId="6" borderId="0" xfId="0" applyNumberFormat="1" applyFont="1" applyFill="1" applyAlignment="1">
      <alignment horizontal="center" vertical="center"/>
    </xf>
    <xf numFmtId="9" fontId="18" fillId="4" borderId="8" xfId="2" applyFont="1" applyFill="1" applyBorder="1" applyAlignment="1">
      <alignment horizontal="center" vertical="center"/>
    </xf>
    <xf numFmtId="164" fontId="21" fillId="4" borderId="8" xfId="10" applyFont="1" applyFill="1" applyBorder="1">
      <alignment horizontal="center" vertical="center"/>
    </xf>
    <xf numFmtId="9" fontId="18" fillId="7" borderId="0" xfId="2" applyFont="1" applyFill="1" applyBorder="1" applyAlignment="1">
      <alignment horizontal="center" vertical="center"/>
    </xf>
    <xf numFmtId="164" fontId="21" fillId="7" borderId="0" xfId="0" applyNumberFormat="1" applyFont="1" applyFill="1" applyAlignment="1">
      <alignment horizontal="center" vertical="center"/>
    </xf>
    <xf numFmtId="164" fontId="18" fillId="7" borderId="0" xfId="0" applyNumberFormat="1" applyFont="1" applyFill="1" applyAlignment="1">
      <alignment horizontal="center" vertical="center"/>
    </xf>
    <xf numFmtId="9" fontId="18" fillId="8" borderId="9" xfId="2" applyFont="1" applyFill="1" applyBorder="1" applyAlignment="1">
      <alignment horizontal="center" vertical="center"/>
    </xf>
    <xf numFmtId="164" fontId="21" fillId="8" borderId="9" xfId="10" applyFont="1" applyFill="1" applyBorder="1">
      <alignment horizontal="center" vertical="center"/>
    </xf>
    <xf numFmtId="9" fontId="18" fillId="0" borderId="0" xfId="2" applyFont="1" applyBorder="1" applyAlignment="1">
      <alignment horizontal="center" vertical="center"/>
    </xf>
    <xf numFmtId="164" fontId="21" fillId="0" borderId="0" xfId="10" applyFont="1" applyBorder="1">
      <alignment horizontal="center" vertical="center"/>
    </xf>
    <xf numFmtId="9" fontId="18" fillId="2" borderId="0" xfId="2" applyFont="1" applyFill="1" applyBorder="1" applyAlignment="1">
      <alignment horizontal="center" vertical="center"/>
    </xf>
    <xf numFmtId="164" fontId="29" fillId="2" borderId="0" xfId="0" applyNumberFormat="1" applyFont="1" applyFill="1" applyAlignment="1">
      <alignment horizontal="left" vertical="center"/>
    </xf>
    <xf numFmtId="164" fontId="18" fillId="2" borderId="0" xfId="0" applyNumberFormat="1" applyFont="1" applyFill="1" applyAlignment="1">
      <alignment horizontal="center" vertical="center"/>
    </xf>
    <xf numFmtId="0" fontId="20" fillId="0" borderId="0" xfId="0" applyFont="1" applyAlignment="1">
      <alignment horizontal="right" vertical="center"/>
    </xf>
    <xf numFmtId="0" fontId="24" fillId="0" borderId="0" xfId="0" applyFont="1" applyAlignment="1">
      <alignment horizontal="center"/>
    </xf>
    <xf numFmtId="0" fontId="20" fillId="11" borderId="0" xfId="0" applyFont="1" applyFill="1" applyAlignment="1">
      <alignment vertical="center"/>
    </xf>
    <xf numFmtId="0" fontId="22" fillId="12" borderId="0" xfId="0" applyFont="1" applyFill="1" applyAlignment="1">
      <alignment horizontal="left" vertical="center" indent="1"/>
    </xf>
    <xf numFmtId="9" fontId="18" fillId="12" borderId="0" xfId="2" applyFont="1" applyFill="1" applyBorder="1" applyAlignment="1">
      <alignment horizontal="center" vertical="center"/>
    </xf>
    <xf numFmtId="164" fontId="18" fillId="12" borderId="0" xfId="0" applyNumberFormat="1" applyFont="1" applyFill="1" applyAlignment="1">
      <alignment horizontal="center" vertical="center"/>
    </xf>
    <xf numFmtId="0" fontId="21" fillId="12" borderId="6" xfId="12" applyFont="1" applyFill="1" applyBorder="1">
      <alignment horizontal="left" vertical="center" indent="2"/>
    </xf>
    <xf numFmtId="9" fontId="18" fillId="12" borderId="6" xfId="2" applyFont="1" applyFill="1" applyBorder="1" applyAlignment="1">
      <alignment horizontal="center" vertical="center"/>
    </xf>
    <xf numFmtId="164" fontId="21" fillId="12" borderId="6" xfId="10" applyFont="1" applyFill="1" applyBorder="1">
      <alignment horizontal="center" vertical="center"/>
    </xf>
    <xf numFmtId="0" fontId="21" fillId="12" borderId="7" xfId="12" applyFont="1" applyFill="1" applyBorder="1">
      <alignment horizontal="left" vertical="center" indent="2"/>
    </xf>
    <xf numFmtId="9" fontId="18" fillId="12" borderId="7" xfId="2" applyFont="1" applyFill="1" applyBorder="1" applyAlignment="1">
      <alignment horizontal="center" vertical="center"/>
    </xf>
    <xf numFmtId="0" fontId="20" fillId="0" borderId="19" xfId="0" applyFont="1" applyBorder="1" applyAlignment="1">
      <alignment vertical="center"/>
    </xf>
    <xf numFmtId="0" fontId="22" fillId="13" borderId="4" xfId="0" applyFont="1" applyFill="1" applyBorder="1" applyAlignment="1">
      <alignment horizontal="left" vertical="center" indent="1"/>
    </xf>
    <xf numFmtId="0" fontId="24" fillId="14" borderId="0" xfId="3" applyFont="1" applyFill="1" applyAlignment="1">
      <alignment horizontal="center" vertical="center" wrapText="1"/>
    </xf>
    <xf numFmtId="0" fontId="21" fillId="12" borderId="0" xfId="12" applyFont="1" applyFill="1" applyBorder="1">
      <alignment horizontal="left" vertical="center" indent="2"/>
    </xf>
    <xf numFmtId="164" fontId="21" fillId="12" borderId="0" xfId="10" applyFont="1" applyFill="1" applyBorder="1">
      <alignment horizontal="center" vertical="center"/>
    </xf>
    <xf numFmtId="0" fontId="22" fillId="13" borderId="0" xfId="0" applyFont="1" applyFill="1" applyAlignment="1">
      <alignment horizontal="left" vertical="center" indent="1"/>
    </xf>
    <xf numFmtId="166" fontId="21" fillId="2" borderId="11" xfId="0" applyNumberFormat="1" applyFont="1" applyFill="1" applyBorder="1" applyAlignment="1">
      <alignment horizontal="center" vertical="center" wrapText="1"/>
    </xf>
    <xf numFmtId="0" fontId="20" fillId="0" borderId="0" xfId="0" applyFont="1"/>
    <xf numFmtId="166" fontId="21" fillId="2" borderId="16" xfId="0" applyNumberFormat="1" applyFont="1" applyFill="1" applyBorder="1" applyAlignment="1">
      <alignment horizontal="center" vertical="center" wrapText="1"/>
    </xf>
    <xf numFmtId="166" fontId="21" fillId="2" borderId="17" xfId="0" applyNumberFormat="1" applyFont="1" applyFill="1" applyBorder="1" applyAlignment="1">
      <alignment horizontal="center" vertical="center" wrapText="1"/>
    </xf>
    <xf numFmtId="166" fontId="21" fillId="2" borderId="15" xfId="0" applyNumberFormat="1" applyFont="1" applyFill="1" applyBorder="1" applyAlignment="1">
      <alignment horizontal="center" vertical="center" wrapText="1"/>
    </xf>
    <xf numFmtId="0" fontId="24" fillId="0" borderId="0" xfId="3" applyFont="1" applyAlignment="1">
      <alignment wrapText="1"/>
    </xf>
    <xf numFmtId="0" fontId="19" fillId="9" borderId="13" xfId="0" applyFont="1" applyFill="1" applyBorder="1" applyAlignment="1">
      <alignment horizontal="left" vertical="center" indent="1"/>
    </xf>
    <xf numFmtId="0" fontId="20" fillId="2" borderId="18" xfId="0" applyFont="1" applyFill="1" applyBorder="1" applyAlignment="1">
      <alignment horizontal="left" indent="1"/>
    </xf>
    <xf numFmtId="0" fontId="19" fillId="9" borderId="13" xfId="0" applyFont="1" applyFill="1" applyBorder="1" applyAlignment="1">
      <alignment horizontal="center" vertical="center"/>
    </xf>
    <xf numFmtId="0" fontId="20" fillId="2" borderId="18" xfId="0" applyFont="1" applyFill="1" applyBorder="1"/>
    <xf numFmtId="0" fontId="30" fillId="14" borderId="0" xfId="3" applyFont="1" applyFill="1" applyAlignment="1">
      <alignment horizontal="center" vertical="center" wrapText="1"/>
    </xf>
    <xf numFmtId="0" fontId="24" fillId="14" borderId="0" xfId="3" applyFont="1" applyFill="1" applyAlignment="1">
      <alignment horizontal="center" vertical="center" wrapText="1"/>
    </xf>
    <xf numFmtId="0" fontId="16" fillId="0" borderId="0" xfId="8" applyFont="1" applyAlignment="1">
      <alignment horizontal="left"/>
    </xf>
    <xf numFmtId="165" fontId="16" fillId="0" borderId="0" xfId="9" applyFont="1" applyBorder="1" applyAlignment="1">
      <alignment horizontal="left"/>
    </xf>
    <xf numFmtId="0" fontId="16" fillId="0" borderId="0" xfId="0" applyFont="1" applyAlignment="1">
      <alignment horizontal="left"/>
    </xf>
    <xf numFmtId="0" fontId="21" fillId="3" borderId="0" xfId="12" applyFont="1" applyFill="1" applyBorder="1">
      <alignment horizontal="left" vertical="center" indent="2"/>
    </xf>
    <xf numFmtId="164" fontId="21" fillId="3" borderId="0" xfId="10" applyFont="1" applyFill="1" applyBorder="1">
      <alignment horizontal="center" vertical="center"/>
    </xf>
    <xf numFmtId="0" fontId="28" fillId="0" borderId="0" xfId="0" applyFont="1" applyBorder="1" applyAlignment="1">
      <alignment horizontal="center" vertical="center"/>
    </xf>
    <xf numFmtId="0" fontId="20" fillId="0" borderId="0" xfId="0" applyFont="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40">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9"/>
      <tableStyleElement type="headerRow" dxfId="38"/>
      <tableStyleElement type="totalRow" dxfId="37"/>
      <tableStyleElement type="firstColumn" dxfId="36"/>
      <tableStyleElement type="lastColumn" dxfId="35"/>
      <tableStyleElement type="firstRowStripe" dxfId="34"/>
      <tableStyleElement type="secondRowStripe" dxfId="33"/>
      <tableStyleElement type="firstColumnStripe" dxfId="32"/>
      <tableStyleElement type="secondColumnStripe" dxfId="3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L45"/>
  <sheetViews>
    <sheetView showGridLines="0" tabSelected="1" showRuler="0" topLeftCell="A3" zoomScale="50" zoomScaleNormal="50" zoomScalePageLayoutView="70" workbookViewId="0">
      <selection activeCell="E35" sqref="E35"/>
    </sheetView>
  </sheetViews>
  <sheetFormatPr defaultColWidth="8.6640625" defaultRowHeight="30" customHeight="1" x14ac:dyDescent="0.3"/>
  <cols>
    <col min="1" max="1" width="17.1640625" style="33" customWidth="1"/>
    <col min="2" max="2" width="57.75" style="28" bestFit="1" customWidth="1"/>
    <col min="3" max="3" width="10.6640625" style="28" customWidth="1"/>
    <col min="4" max="4" width="10.6640625" style="34" customWidth="1"/>
    <col min="5" max="5" width="13" style="28" customWidth="1"/>
    <col min="6" max="6" width="2.6640625" style="28" customWidth="1"/>
    <col min="7" max="7" width="6" style="28" hidden="1" customWidth="1"/>
    <col min="8" max="116" width="2.6640625" style="28" customWidth="1"/>
    <col min="117" max="16384" width="8.6640625" style="28"/>
  </cols>
  <sheetData>
    <row r="1" spans="1:116" ht="90" customHeight="1" x14ac:dyDescent="0.95">
      <c r="A1" s="29"/>
      <c r="B1" s="15"/>
      <c r="D1" s="30"/>
      <c r="E1" s="31"/>
      <c r="G1" s="30"/>
      <c r="H1" s="98" t="s">
        <v>20</v>
      </c>
      <c r="I1" s="87"/>
      <c r="J1" s="87"/>
      <c r="K1" s="87"/>
      <c r="L1" s="87"/>
      <c r="M1" s="87"/>
      <c r="N1" s="87"/>
      <c r="O1" s="32"/>
      <c r="P1" s="99">
        <f ca="1">TODAY()-100</f>
        <v>45717</v>
      </c>
      <c r="Q1" s="87"/>
      <c r="R1" s="87"/>
      <c r="S1" s="87"/>
      <c r="T1" s="87"/>
      <c r="U1" s="87"/>
      <c r="V1" s="87"/>
      <c r="W1" s="87"/>
      <c r="X1" s="87"/>
      <c r="Y1" s="87"/>
      <c r="BL1" s="98"/>
      <c r="BM1" s="87"/>
      <c r="BN1" s="87"/>
      <c r="BO1" s="87"/>
      <c r="BP1" s="87"/>
      <c r="BQ1" s="87"/>
      <c r="BR1" s="87"/>
      <c r="BS1" s="32"/>
      <c r="BT1" s="99"/>
      <c r="BU1" s="87"/>
      <c r="BV1" s="87"/>
      <c r="BW1" s="87"/>
      <c r="BX1" s="87"/>
      <c r="BY1" s="87"/>
      <c r="BZ1" s="87"/>
      <c r="CA1" s="87"/>
      <c r="CB1" s="87"/>
      <c r="CC1" s="87"/>
    </row>
    <row r="2" spans="1:116" ht="30" customHeight="1" x14ac:dyDescent="0.45">
      <c r="B2" s="16"/>
      <c r="H2" s="98" t="s">
        <v>21</v>
      </c>
      <c r="I2" s="87"/>
      <c r="J2" s="87"/>
      <c r="K2" s="87"/>
      <c r="L2" s="87"/>
      <c r="M2" s="87"/>
      <c r="N2" s="87"/>
      <c r="O2" s="32"/>
      <c r="P2" s="100">
        <v>1</v>
      </c>
      <c r="Q2" s="87"/>
      <c r="R2" s="87"/>
      <c r="S2" s="87"/>
      <c r="T2" s="87"/>
      <c r="U2" s="87"/>
      <c r="V2" s="87"/>
      <c r="W2" s="87"/>
      <c r="X2" s="87"/>
      <c r="Y2" s="87"/>
      <c r="BL2" s="98"/>
      <c r="BM2" s="87"/>
      <c r="BN2" s="87"/>
      <c r="BO2" s="87"/>
      <c r="BP2" s="87"/>
      <c r="BQ2" s="87"/>
      <c r="BR2" s="87"/>
      <c r="BS2" s="32"/>
      <c r="BT2" s="100"/>
      <c r="BU2" s="87"/>
      <c r="BV2" s="87"/>
      <c r="BW2" s="87"/>
      <c r="BX2" s="87"/>
      <c r="BY2" s="87"/>
      <c r="BZ2" s="87"/>
      <c r="CA2" s="87"/>
      <c r="CB2" s="87"/>
      <c r="CC2" s="87"/>
    </row>
    <row r="3" spans="1:116" ht="30" customHeight="1" x14ac:dyDescent="0.3">
      <c r="B3" s="17"/>
      <c r="C3" s="35"/>
    </row>
    <row r="4" spans="1:116" ht="30" customHeight="1" x14ac:dyDescent="0.3">
      <c r="A4" s="29"/>
      <c r="B4" s="18"/>
      <c r="D4" s="36"/>
      <c r="H4" s="90">
        <f ca="1">H5</f>
        <v>45712</v>
      </c>
      <c r="I4" s="86"/>
      <c r="J4" s="86"/>
      <c r="K4" s="86"/>
      <c r="L4" s="86"/>
      <c r="M4" s="86"/>
      <c r="N4" s="86"/>
      <c r="O4" s="86">
        <f ca="1">O5</f>
        <v>45719</v>
      </c>
      <c r="P4" s="86"/>
      <c r="Q4" s="86"/>
      <c r="R4" s="86"/>
      <c r="S4" s="86"/>
      <c r="T4" s="86"/>
      <c r="U4" s="86"/>
      <c r="V4" s="86">
        <f ca="1">V5</f>
        <v>45726</v>
      </c>
      <c r="W4" s="86"/>
      <c r="X4" s="86"/>
      <c r="Y4" s="86"/>
      <c r="Z4" s="86"/>
      <c r="AA4" s="86"/>
      <c r="AB4" s="86"/>
      <c r="AC4" s="86">
        <f ca="1">AC5</f>
        <v>45733</v>
      </c>
      <c r="AD4" s="86"/>
      <c r="AE4" s="86"/>
      <c r="AF4" s="86"/>
      <c r="AG4" s="86"/>
      <c r="AH4" s="86"/>
      <c r="AI4" s="86"/>
      <c r="AJ4" s="88">
        <f ca="1">AJ5</f>
        <v>45740</v>
      </c>
      <c r="AK4" s="89"/>
      <c r="AL4" s="89"/>
      <c r="AM4" s="89"/>
      <c r="AN4" s="89"/>
      <c r="AO4" s="89"/>
      <c r="AP4" s="90"/>
      <c r="AQ4" s="88">
        <f ca="1">AQ5</f>
        <v>45747</v>
      </c>
      <c r="AR4" s="89"/>
      <c r="AS4" s="89"/>
      <c r="AT4" s="89"/>
      <c r="AU4" s="89"/>
      <c r="AV4" s="89"/>
      <c r="AW4" s="90"/>
      <c r="AX4" s="88">
        <f ca="1">AX5</f>
        <v>45754</v>
      </c>
      <c r="AY4" s="89"/>
      <c r="AZ4" s="89"/>
      <c r="BA4" s="89"/>
      <c r="BB4" s="89"/>
      <c r="BC4" s="89"/>
      <c r="BD4" s="90"/>
      <c r="BE4" s="88">
        <f ca="1">BE5</f>
        <v>45761</v>
      </c>
      <c r="BF4" s="89"/>
      <c r="BG4" s="89"/>
      <c r="BH4" s="89"/>
      <c r="BI4" s="89"/>
      <c r="BJ4" s="89"/>
      <c r="BK4" s="89"/>
      <c r="BL4" s="89">
        <f ca="1">BL5</f>
        <v>45768</v>
      </c>
      <c r="BM4" s="89"/>
      <c r="BN4" s="89"/>
      <c r="BO4" s="89"/>
      <c r="BP4" s="89"/>
      <c r="BQ4" s="89"/>
      <c r="BR4" s="90"/>
      <c r="BS4" s="88">
        <f ca="1">BS5</f>
        <v>45775</v>
      </c>
      <c r="BT4" s="89"/>
      <c r="BU4" s="89"/>
      <c r="BV4" s="89"/>
      <c r="BW4" s="89"/>
      <c r="BX4" s="89"/>
      <c r="BY4" s="90"/>
      <c r="BZ4" s="88">
        <f ca="1">BZ5</f>
        <v>45782</v>
      </c>
      <c r="CA4" s="89"/>
      <c r="CB4" s="89"/>
      <c r="CC4" s="89"/>
      <c r="CD4" s="89"/>
      <c r="CE4" s="89"/>
      <c r="CF4" s="90"/>
      <c r="CG4" s="88">
        <f ca="1">CG5</f>
        <v>45789</v>
      </c>
      <c r="CH4" s="89"/>
      <c r="CI4" s="89"/>
      <c r="CJ4" s="89"/>
      <c r="CK4" s="89"/>
      <c r="CL4" s="89"/>
      <c r="CM4" s="90"/>
      <c r="CN4" s="86">
        <f ca="1">CN5</f>
        <v>45796</v>
      </c>
      <c r="CO4" s="86"/>
      <c r="CP4" s="86"/>
      <c r="CQ4" s="86"/>
      <c r="CR4" s="86"/>
      <c r="CS4" s="86"/>
      <c r="CT4" s="86"/>
      <c r="CU4" s="86">
        <f ca="1">CU5</f>
        <v>45803</v>
      </c>
      <c r="CV4" s="87"/>
      <c r="CW4" s="87"/>
      <c r="CX4" s="87"/>
      <c r="CY4" s="87"/>
      <c r="CZ4" s="87"/>
      <c r="DA4" s="86">
        <f ca="1">DA5</f>
        <v>45809</v>
      </c>
      <c r="DB4" s="87"/>
      <c r="DC4" s="87"/>
      <c r="DD4" s="87"/>
      <c r="DE4" s="87"/>
      <c r="DF4" s="87"/>
      <c r="DG4" s="86">
        <f ca="1">DG5</f>
        <v>45815</v>
      </c>
      <c r="DH4" s="87"/>
      <c r="DI4" s="87"/>
      <c r="DJ4" s="87"/>
      <c r="DK4" s="87"/>
      <c r="DL4" s="87"/>
    </row>
    <row r="5" spans="1:116" ht="15" customHeight="1" x14ac:dyDescent="0.3">
      <c r="A5" s="91"/>
      <c r="B5" s="92" t="s">
        <v>4</v>
      </c>
      <c r="C5" s="94" t="s">
        <v>0</v>
      </c>
      <c r="D5" s="94" t="s">
        <v>2</v>
      </c>
      <c r="E5" s="94" t="s">
        <v>3</v>
      </c>
      <c r="H5" s="37">
        <f ca="1">Project_Start-WEEKDAY(Project_Start,1)+2+7*(Display_Week-1)</f>
        <v>45712</v>
      </c>
      <c r="I5" s="37">
        <f ca="1">H5+1</f>
        <v>45713</v>
      </c>
      <c r="J5" s="37">
        <f t="shared" ref="J5:AW5" ca="1" si="0">I5+1</f>
        <v>45714</v>
      </c>
      <c r="K5" s="37">
        <f t="shared" ca="1" si="0"/>
        <v>45715</v>
      </c>
      <c r="L5" s="37">
        <f t="shared" ca="1" si="0"/>
        <v>45716</v>
      </c>
      <c r="M5" s="37">
        <f t="shared" ca="1" si="0"/>
        <v>45717</v>
      </c>
      <c r="N5" s="38">
        <f t="shared" ca="1" si="0"/>
        <v>45718</v>
      </c>
      <c r="O5" s="39">
        <f ca="1">N5+1</f>
        <v>45719</v>
      </c>
      <c r="P5" s="37">
        <f ca="1">O5+1</f>
        <v>45720</v>
      </c>
      <c r="Q5" s="37">
        <f t="shared" ca="1" si="0"/>
        <v>45721</v>
      </c>
      <c r="R5" s="37">
        <f t="shared" ca="1" si="0"/>
        <v>45722</v>
      </c>
      <c r="S5" s="37">
        <f t="shared" ca="1" si="0"/>
        <v>45723</v>
      </c>
      <c r="T5" s="37">
        <f t="shared" ca="1" si="0"/>
        <v>45724</v>
      </c>
      <c r="U5" s="38">
        <f t="shared" ca="1" si="0"/>
        <v>45725</v>
      </c>
      <c r="V5" s="39">
        <f ca="1">U5+1</f>
        <v>45726</v>
      </c>
      <c r="W5" s="37">
        <f ca="1">V5+1</f>
        <v>45727</v>
      </c>
      <c r="X5" s="37">
        <f t="shared" ca="1" si="0"/>
        <v>45728</v>
      </c>
      <c r="Y5" s="37">
        <f t="shared" ca="1" si="0"/>
        <v>45729</v>
      </c>
      <c r="Z5" s="37">
        <f t="shared" ca="1" si="0"/>
        <v>45730</v>
      </c>
      <c r="AA5" s="37">
        <f t="shared" ca="1" si="0"/>
        <v>45731</v>
      </c>
      <c r="AB5" s="38">
        <f t="shared" ca="1" si="0"/>
        <v>45732</v>
      </c>
      <c r="AC5" s="39">
        <f ca="1">AB5+1</f>
        <v>45733</v>
      </c>
      <c r="AD5" s="37">
        <f ca="1">AC5+1</f>
        <v>45734</v>
      </c>
      <c r="AE5" s="37">
        <f t="shared" ca="1" si="0"/>
        <v>45735</v>
      </c>
      <c r="AF5" s="37">
        <f t="shared" ca="1" si="0"/>
        <v>45736</v>
      </c>
      <c r="AG5" s="37">
        <f t="shared" ca="1" si="0"/>
        <v>45737</v>
      </c>
      <c r="AH5" s="37">
        <f t="shared" ca="1" si="0"/>
        <v>45738</v>
      </c>
      <c r="AI5" s="38">
        <f t="shared" ca="1" si="0"/>
        <v>45739</v>
      </c>
      <c r="AJ5" s="39">
        <f ca="1">AI5+1</f>
        <v>45740</v>
      </c>
      <c r="AK5" s="37">
        <f ca="1">AJ5+1</f>
        <v>45741</v>
      </c>
      <c r="AL5" s="37">
        <f t="shared" ca="1" si="0"/>
        <v>45742</v>
      </c>
      <c r="AM5" s="37">
        <f t="shared" ca="1" si="0"/>
        <v>45743</v>
      </c>
      <c r="AN5" s="37">
        <f t="shared" ca="1" si="0"/>
        <v>45744</v>
      </c>
      <c r="AO5" s="37">
        <f t="shared" ca="1" si="0"/>
        <v>45745</v>
      </c>
      <c r="AP5" s="38">
        <f t="shared" ca="1" si="0"/>
        <v>45746</v>
      </c>
      <c r="AQ5" s="39">
        <f ca="1">AP5+1</f>
        <v>45747</v>
      </c>
      <c r="AR5" s="37">
        <f ca="1">AQ5+1</f>
        <v>45748</v>
      </c>
      <c r="AS5" s="37">
        <f t="shared" ca="1" si="0"/>
        <v>45749</v>
      </c>
      <c r="AT5" s="37">
        <f t="shared" ca="1" si="0"/>
        <v>45750</v>
      </c>
      <c r="AU5" s="37">
        <f t="shared" ca="1" si="0"/>
        <v>45751</v>
      </c>
      <c r="AV5" s="37">
        <f t="shared" ca="1" si="0"/>
        <v>45752</v>
      </c>
      <c r="AW5" s="38">
        <f t="shared" ca="1" si="0"/>
        <v>45753</v>
      </c>
      <c r="AX5" s="39">
        <f ca="1">AW5+1</f>
        <v>45754</v>
      </c>
      <c r="AY5" s="37">
        <f ca="1">AX5+1</f>
        <v>45755</v>
      </c>
      <c r="AZ5" s="37">
        <f t="shared" ref="AZ5:BD5" ca="1" si="1">AY5+1</f>
        <v>45756</v>
      </c>
      <c r="BA5" s="37">
        <f t="shared" ca="1" si="1"/>
        <v>45757</v>
      </c>
      <c r="BB5" s="37">
        <f t="shared" ca="1" si="1"/>
        <v>45758</v>
      </c>
      <c r="BC5" s="37">
        <f t="shared" ca="1" si="1"/>
        <v>45759</v>
      </c>
      <c r="BD5" s="38">
        <f t="shared" ca="1" si="1"/>
        <v>45760</v>
      </c>
      <c r="BE5" s="39">
        <f ca="1">BD5+1</f>
        <v>45761</v>
      </c>
      <c r="BF5" s="37">
        <f ca="1">BE5+1</f>
        <v>45762</v>
      </c>
      <c r="BG5" s="37">
        <f t="shared" ref="BG5:BK5" ca="1" si="2">BF5+1</f>
        <v>45763</v>
      </c>
      <c r="BH5" s="37">
        <f t="shared" ca="1" si="2"/>
        <v>45764</v>
      </c>
      <c r="BI5" s="37">
        <f t="shared" ca="1" si="2"/>
        <v>45765</v>
      </c>
      <c r="BJ5" s="37">
        <f t="shared" ca="1" si="2"/>
        <v>45766</v>
      </c>
      <c r="BK5" s="37">
        <f t="shared" ca="1" si="2"/>
        <v>45767</v>
      </c>
      <c r="BL5" s="37">
        <f t="shared" ref="BL5" ca="1" si="3">BK5+1</f>
        <v>45768</v>
      </c>
      <c r="BM5" s="37">
        <f t="shared" ref="BM5" ca="1" si="4">BL5+1</f>
        <v>45769</v>
      </c>
      <c r="BN5" s="37">
        <f t="shared" ref="BN5" ca="1" si="5">BM5+1</f>
        <v>45770</v>
      </c>
      <c r="BO5" s="37">
        <f t="shared" ref="BO5" ca="1" si="6">BN5+1</f>
        <v>45771</v>
      </c>
      <c r="BP5" s="37">
        <f t="shared" ref="BP5" ca="1" si="7">BO5+1</f>
        <v>45772</v>
      </c>
      <c r="BQ5" s="37">
        <f t="shared" ref="BQ5" ca="1" si="8">BP5+1</f>
        <v>45773</v>
      </c>
      <c r="BR5" s="37">
        <f t="shared" ref="BR5" ca="1" si="9">BQ5+1</f>
        <v>45774</v>
      </c>
      <c r="BS5" s="37">
        <f t="shared" ref="BS5" ca="1" si="10">BR5+1</f>
        <v>45775</v>
      </c>
      <c r="BT5" s="37">
        <f t="shared" ref="BT5" ca="1" si="11">BS5+1</f>
        <v>45776</v>
      </c>
      <c r="BU5" s="37">
        <f t="shared" ref="BU5" ca="1" si="12">BT5+1</f>
        <v>45777</v>
      </c>
      <c r="BV5" s="37">
        <f t="shared" ref="BV5" ca="1" si="13">BU5+1</f>
        <v>45778</v>
      </c>
      <c r="BW5" s="37">
        <f t="shared" ref="BW5" ca="1" si="14">BV5+1</f>
        <v>45779</v>
      </c>
      <c r="BX5" s="37">
        <f t="shared" ref="BX5" ca="1" si="15">BW5+1</f>
        <v>45780</v>
      </c>
      <c r="BY5" s="37">
        <f t="shared" ref="BY5" ca="1" si="16">BX5+1</f>
        <v>45781</v>
      </c>
      <c r="BZ5" s="37">
        <f t="shared" ref="BZ5" ca="1" si="17">BY5+1</f>
        <v>45782</v>
      </c>
      <c r="CA5" s="37">
        <f t="shared" ref="CA5" ca="1" si="18">BZ5+1</f>
        <v>45783</v>
      </c>
      <c r="CB5" s="37">
        <f t="shared" ref="CB5" ca="1" si="19">CA5+1</f>
        <v>45784</v>
      </c>
      <c r="CC5" s="37">
        <f t="shared" ref="CC5" ca="1" si="20">CB5+1</f>
        <v>45785</v>
      </c>
      <c r="CD5" s="37">
        <f t="shared" ref="CD5" ca="1" si="21">CC5+1</f>
        <v>45786</v>
      </c>
      <c r="CE5" s="37">
        <f t="shared" ref="CE5" ca="1" si="22">CD5+1</f>
        <v>45787</v>
      </c>
      <c r="CF5" s="37">
        <f t="shared" ref="CF5" ca="1" si="23">CE5+1</f>
        <v>45788</v>
      </c>
      <c r="CG5" s="37">
        <f t="shared" ref="CG5" ca="1" si="24">CF5+1</f>
        <v>45789</v>
      </c>
      <c r="CH5" s="37">
        <f t="shared" ref="CH5" ca="1" si="25">CG5+1</f>
        <v>45790</v>
      </c>
      <c r="CI5" s="37">
        <f t="shared" ref="CI5" ca="1" si="26">CH5+1</f>
        <v>45791</v>
      </c>
      <c r="CJ5" s="37">
        <f t="shared" ref="CJ5" ca="1" si="27">CI5+1</f>
        <v>45792</v>
      </c>
      <c r="CK5" s="37">
        <f t="shared" ref="CK5" ca="1" si="28">CJ5+1</f>
        <v>45793</v>
      </c>
      <c r="CL5" s="37">
        <f t="shared" ref="CL5" ca="1" si="29">CK5+1</f>
        <v>45794</v>
      </c>
      <c r="CM5" s="37">
        <f t="shared" ref="CM5" ca="1" si="30">CL5+1</f>
        <v>45795</v>
      </c>
      <c r="CN5" s="37">
        <f t="shared" ref="CN5" ca="1" si="31">CM5+1</f>
        <v>45796</v>
      </c>
      <c r="CO5" s="37">
        <f t="shared" ref="CO5" ca="1" si="32">CN5+1</f>
        <v>45797</v>
      </c>
      <c r="CP5" s="37">
        <f t="shared" ref="CP5" ca="1" si="33">CO5+1</f>
        <v>45798</v>
      </c>
      <c r="CQ5" s="37">
        <f t="shared" ref="CQ5" ca="1" si="34">CP5+1</f>
        <v>45799</v>
      </c>
      <c r="CR5" s="37">
        <f t="shared" ref="CR5" ca="1" si="35">CQ5+1</f>
        <v>45800</v>
      </c>
      <c r="CS5" s="37">
        <f t="shared" ref="CS5" ca="1" si="36">CR5+1</f>
        <v>45801</v>
      </c>
      <c r="CT5" s="37">
        <f t="shared" ref="CT5" ca="1" si="37">CS5+1</f>
        <v>45802</v>
      </c>
      <c r="CU5" s="37">
        <f t="shared" ref="CU5" ca="1" si="38">CT5+1</f>
        <v>45803</v>
      </c>
      <c r="CV5" s="37">
        <f t="shared" ref="CV5" ca="1" si="39">CU5+1</f>
        <v>45804</v>
      </c>
      <c r="CW5" s="37">
        <f t="shared" ref="CW5" ca="1" si="40">CV5+1</f>
        <v>45805</v>
      </c>
      <c r="CX5" s="37">
        <f t="shared" ref="CX5" ca="1" si="41">CW5+1</f>
        <v>45806</v>
      </c>
      <c r="CY5" s="37">
        <f t="shared" ref="CY5" ca="1" si="42">CX5+1</f>
        <v>45807</v>
      </c>
      <c r="CZ5" s="37">
        <f t="shared" ref="CZ5" ca="1" si="43">CY5+1</f>
        <v>45808</v>
      </c>
      <c r="DA5" s="37">
        <f t="shared" ref="DA5" ca="1" si="44">CZ5+1</f>
        <v>45809</v>
      </c>
      <c r="DB5" s="37">
        <f t="shared" ref="DB5" ca="1" si="45">DA5+1</f>
        <v>45810</v>
      </c>
      <c r="DC5" s="37">
        <f t="shared" ref="DC5" ca="1" si="46">DB5+1</f>
        <v>45811</v>
      </c>
      <c r="DD5" s="37">
        <f t="shared" ref="DD5" ca="1" si="47">DC5+1</f>
        <v>45812</v>
      </c>
      <c r="DE5" s="37">
        <f t="shared" ref="DE5" ca="1" si="48">DD5+1</f>
        <v>45813</v>
      </c>
      <c r="DF5" s="37">
        <f t="shared" ref="DF5" ca="1" si="49">DE5+1</f>
        <v>45814</v>
      </c>
      <c r="DG5" s="37">
        <f t="shared" ref="DG5" ca="1" si="50">DF5+1</f>
        <v>45815</v>
      </c>
      <c r="DH5" s="37">
        <f t="shared" ref="DH5" ca="1" si="51">DG5+1</f>
        <v>45816</v>
      </c>
      <c r="DI5" s="37">
        <f t="shared" ref="DI5" ca="1" si="52">DH5+1</f>
        <v>45817</v>
      </c>
      <c r="DJ5" s="37">
        <f t="shared" ref="DJ5" ca="1" si="53">DI5+1</f>
        <v>45818</v>
      </c>
      <c r="DK5" s="37">
        <f t="shared" ref="DK5" ca="1" si="54">DJ5+1</f>
        <v>45819</v>
      </c>
      <c r="DL5" s="37">
        <f t="shared" ref="DL5" ca="1" si="55">DK5+1</f>
        <v>45820</v>
      </c>
    </row>
    <row r="6" spans="1:116" ht="15" customHeight="1" thickBot="1" x14ac:dyDescent="0.35">
      <c r="A6" s="91"/>
      <c r="B6" s="93"/>
      <c r="C6" s="95"/>
      <c r="D6" s="95"/>
      <c r="E6" s="95"/>
      <c r="H6" s="40" t="str">
        <f t="shared" ref="H6:AM6" ca="1" si="56">LEFT(TEXT(H5,"ddd"),1)</f>
        <v>M</v>
      </c>
      <c r="I6" s="41" t="str">
        <f t="shared" ca="1" si="56"/>
        <v>T</v>
      </c>
      <c r="J6" s="41" t="str">
        <f t="shared" ca="1" si="56"/>
        <v>W</v>
      </c>
      <c r="K6" s="41" t="str">
        <f t="shared" ca="1" si="56"/>
        <v>T</v>
      </c>
      <c r="L6" s="41" t="str">
        <f t="shared" ca="1" si="56"/>
        <v>F</v>
      </c>
      <c r="M6" s="41" t="str">
        <f t="shared" ca="1" si="56"/>
        <v>S</v>
      </c>
      <c r="N6" s="41" t="str">
        <f t="shared" ca="1" si="56"/>
        <v>S</v>
      </c>
      <c r="O6" s="41" t="str">
        <f t="shared" ca="1" si="56"/>
        <v>M</v>
      </c>
      <c r="P6" s="41" t="str">
        <f t="shared" ca="1" si="56"/>
        <v>T</v>
      </c>
      <c r="Q6" s="41" t="str">
        <f t="shared" ca="1" si="56"/>
        <v>W</v>
      </c>
      <c r="R6" s="41" t="str">
        <f t="shared" ca="1" si="56"/>
        <v>T</v>
      </c>
      <c r="S6" s="41" t="str">
        <f t="shared" ca="1" si="56"/>
        <v>F</v>
      </c>
      <c r="T6" s="41" t="str">
        <f t="shared" ca="1" si="56"/>
        <v>S</v>
      </c>
      <c r="U6" s="41" t="str">
        <f t="shared" ca="1" si="56"/>
        <v>S</v>
      </c>
      <c r="V6" s="41" t="str">
        <f t="shared" ca="1" si="56"/>
        <v>M</v>
      </c>
      <c r="W6" s="41" t="str">
        <f t="shared" ca="1" si="56"/>
        <v>T</v>
      </c>
      <c r="X6" s="41" t="str">
        <f t="shared" ca="1" si="56"/>
        <v>W</v>
      </c>
      <c r="Y6" s="41" t="str">
        <f t="shared" ca="1" si="56"/>
        <v>T</v>
      </c>
      <c r="Z6" s="41" t="str">
        <f t="shared" ca="1" si="56"/>
        <v>F</v>
      </c>
      <c r="AA6" s="41" t="str">
        <f t="shared" ca="1" si="56"/>
        <v>S</v>
      </c>
      <c r="AB6" s="41" t="str">
        <f t="shared" ca="1" si="56"/>
        <v>S</v>
      </c>
      <c r="AC6" s="41" t="str">
        <f t="shared" ca="1" si="56"/>
        <v>M</v>
      </c>
      <c r="AD6" s="41" t="str">
        <f t="shared" ca="1" si="56"/>
        <v>T</v>
      </c>
      <c r="AE6" s="41" t="str">
        <f t="shared" ca="1" si="56"/>
        <v>W</v>
      </c>
      <c r="AF6" s="41" t="str">
        <f t="shared" ca="1" si="56"/>
        <v>T</v>
      </c>
      <c r="AG6" s="41" t="str">
        <f t="shared" ca="1" si="56"/>
        <v>F</v>
      </c>
      <c r="AH6" s="41" t="str">
        <f t="shared" ca="1" si="56"/>
        <v>S</v>
      </c>
      <c r="AI6" s="41" t="str">
        <f t="shared" ca="1" si="56"/>
        <v>S</v>
      </c>
      <c r="AJ6" s="41" t="str">
        <f t="shared" ca="1" si="56"/>
        <v>M</v>
      </c>
      <c r="AK6" s="41" t="str">
        <f t="shared" ca="1" si="56"/>
        <v>T</v>
      </c>
      <c r="AL6" s="41" t="str">
        <f t="shared" ca="1" si="56"/>
        <v>W</v>
      </c>
      <c r="AM6" s="41" t="str">
        <f t="shared" ca="1" si="56"/>
        <v>T</v>
      </c>
      <c r="AN6" s="41" t="str">
        <f t="shared" ref="AN6:CY6" ca="1" si="57">LEFT(TEXT(AN5,"ddd"),1)</f>
        <v>F</v>
      </c>
      <c r="AO6" s="41" t="str">
        <f t="shared" ca="1" si="57"/>
        <v>S</v>
      </c>
      <c r="AP6" s="41" t="str">
        <f t="shared" ca="1" si="57"/>
        <v>S</v>
      </c>
      <c r="AQ6" s="41" t="str">
        <f t="shared" ca="1" si="57"/>
        <v>M</v>
      </c>
      <c r="AR6" s="41" t="str">
        <f t="shared" ca="1" si="57"/>
        <v>T</v>
      </c>
      <c r="AS6" s="41" t="str">
        <f t="shared" ca="1" si="57"/>
        <v>W</v>
      </c>
      <c r="AT6" s="41" t="str">
        <f t="shared" ca="1" si="57"/>
        <v>T</v>
      </c>
      <c r="AU6" s="41" t="str">
        <f t="shared" ca="1" si="57"/>
        <v>F</v>
      </c>
      <c r="AV6" s="41" t="str">
        <f t="shared" ca="1" si="57"/>
        <v>S</v>
      </c>
      <c r="AW6" s="41" t="str">
        <f t="shared" ca="1" si="57"/>
        <v>S</v>
      </c>
      <c r="AX6" s="41" t="str">
        <f t="shared" ca="1" si="57"/>
        <v>M</v>
      </c>
      <c r="AY6" s="41" t="str">
        <f t="shared" ca="1" si="57"/>
        <v>T</v>
      </c>
      <c r="AZ6" s="41" t="str">
        <f t="shared" ca="1" si="57"/>
        <v>W</v>
      </c>
      <c r="BA6" s="41" t="str">
        <f t="shared" ca="1" si="57"/>
        <v>T</v>
      </c>
      <c r="BB6" s="41" t="str">
        <f t="shared" ca="1" si="57"/>
        <v>F</v>
      </c>
      <c r="BC6" s="41" t="str">
        <f t="shared" ca="1" si="57"/>
        <v>S</v>
      </c>
      <c r="BD6" s="41" t="str">
        <f t="shared" ca="1" si="57"/>
        <v>S</v>
      </c>
      <c r="BE6" s="41" t="str">
        <f t="shared" ca="1" si="57"/>
        <v>M</v>
      </c>
      <c r="BF6" s="41" t="str">
        <f t="shared" ca="1" si="57"/>
        <v>T</v>
      </c>
      <c r="BG6" s="41" t="str">
        <f t="shared" ca="1" si="57"/>
        <v>W</v>
      </c>
      <c r="BH6" s="41" t="str">
        <f t="shared" ca="1" si="57"/>
        <v>T</v>
      </c>
      <c r="BI6" s="41" t="str">
        <f t="shared" ca="1" si="57"/>
        <v>F</v>
      </c>
      <c r="BJ6" s="41" t="str">
        <f t="shared" ca="1" si="57"/>
        <v>S</v>
      </c>
      <c r="BK6" s="41" t="str">
        <f t="shared" ca="1" si="57"/>
        <v>S</v>
      </c>
      <c r="BL6" s="41" t="str">
        <f t="shared" ca="1" si="57"/>
        <v>M</v>
      </c>
      <c r="BM6" s="41" t="str">
        <f t="shared" ca="1" si="57"/>
        <v>T</v>
      </c>
      <c r="BN6" s="41" t="str">
        <f t="shared" ca="1" si="57"/>
        <v>W</v>
      </c>
      <c r="BO6" s="41" t="str">
        <f t="shared" ca="1" si="57"/>
        <v>T</v>
      </c>
      <c r="BP6" s="41" t="str">
        <f t="shared" ca="1" si="57"/>
        <v>F</v>
      </c>
      <c r="BQ6" s="41" t="str">
        <f t="shared" ca="1" si="57"/>
        <v>S</v>
      </c>
      <c r="BR6" s="41" t="str">
        <f t="shared" ca="1" si="57"/>
        <v>S</v>
      </c>
      <c r="BS6" s="41" t="str">
        <f t="shared" ca="1" si="57"/>
        <v>M</v>
      </c>
      <c r="BT6" s="41" t="str">
        <f t="shared" ca="1" si="57"/>
        <v>T</v>
      </c>
      <c r="BU6" s="41" t="str">
        <f t="shared" ca="1" si="57"/>
        <v>W</v>
      </c>
      <c r="BV6" s="41" t="str">
        <f t="shared" ca="1" si="57"/>
        <v>T</v>
      </c>
      <c r="BW6" s="41" t="str">
        <f t="shared" ca="1" si="57"/>
        <v>F</v>
      </c>
      <c r="BX6" s="41" t="str">
        <f t="shared" ca="1" si="57"/>
        <v>S</v>
      </c>
      <c r="BY6" s="41" t="str">
        <f t="shared" ca="1" si="57"/>
        <v>S</v>
      </c>
      <c r="BZ6" s="41" t="str">
        <f t="shared" ca="1" si="57"/>
        <v>M</v>
      </c>
      <c r="CA6" s="41" t="str">
        <f t="shared" ca="1" si="57"/>
        <v>T</v>
      </c>
      <c r="CB6" s="41" t="str">
        <f t="shared" ca="1" si="57"/>
        <v>W</v>
      </c>
      <c r="CC6" s="41" t="str">
        <f t="shared" ca="1" si="57"/>
        <v>T</v>
      </c>
      <c r="CD6" s="41" t="str">
        <f t="shared" ca="1" si="57"/>
        <v>F</v>
      </c>
      <c r="CE6" s="41" t="str">
        <f t="shared" ca="1" si="57"/>
        <v>S</v>
      </c>
      <c r="CF6" s="41" t="str">
        <f t="shared" ca="1" si="57"/>
        <v>S</v>
      </c>
      <c r="CG6" s="41" t="str">
        <f t="shared" ca="1" si="57"/>
        <v>M</v>
      </c>
      <c r="CH6" s="41" t="str">
        <f t="shared" ca="1" si="57"/>
        <v>T</v>
      </c>
      <c r="CI6" s="41" t="str">
        <f t="shared" ca="1" si="57"/>
        <v>W</v>
      </c>
      <c r="CJ6" s="41" t="str">
        <f t="shared" ca="1" si="57"/>
        <v>T</v>
      </c>
      <c r="CK6" s="41" t="str">
        <f t="shared" ca="1" si="57"/>
        <v>F</v>
      </c>
      <c r="CL6" s="41" t="str">
        <f t="shared" ca="1" si="57"/>
        <v>S</v>
      </c>
      <c r="CM6" s="41" t="str">
        <f t="shared" ca="1" si="57"/>
        <v>S</v>
      </c>
      <c r="CN6" s="41" t="str">
        <f t="shared" ca="1" si="57"/>
        <v>M</v>
      </c>
      <c r="CO6" s="41" t="str">
        <f t="shared" ca="1" si="57"/>
        <v>T</v>
      </c>
      <c r="CP6" s="41" t="str">
        <f t="shared" ca="1" si="57"/>
        <v>W</v>
      </c>
      <c r="CQ6" s="41" t="str">
        <f t="shared" ca="1" si="57"/>
        <v>T</v>
      </c>
      <c r="CR6" s="41" t="str">
        <f t="shared" ca="1" si="57"/>
        <v>F</v>
      </c>
      <c r="CS6" s="41" t="str">
        <f t="shared" ca="1" si="57"/>
        <v>S</v>
      </c>
      <c r="CT6" s="41" t="str">
        <f t="shared" ca="1" si="57"/>
        <v>S</v>
      </c>
      <c r="CU6" s="41" t="str">
        <f t="shared" ca="1" si="57"/>
        <v>M</v>
      </c>
      <c r="CV6" s="41" t="str">
        <f t="shared" ca="1" si="57"/>
        <v>T</v>
      </c>
      <c r="CW6" s="41" t="str">
        <f t="shared" ca="1" si="57"/>
        <v>W</v>
      </c>
      <c r="CX6" s="41" t="str">
        <f t="shared" ca="1" si="57"/>
        <v>T</v>
      </c>
      <c r="CY6" s="41" t="str">
        <f t="shared" ca="1" si="57"/>
        <v>F</v>
      </c>
      <c r="CZ6" s="41" t="str">
        <f t="shared" ref="CZ6:DL6" ca="1" si="58">LEFT(TEXT(CZ5,"ddd"),1)</f>
        <v>S</v>
      </c>
      <c r="DA6" s="41" t="str">
        <f t="shared" ca="1" si="58"/>
        <v>S</v>
      </c>
      <c r="DB6" s="41" t="str">
        <f t="shared" ca="1" si="58"/>
        <v>M</v>
      </c>
      <c r="DC6" s="41" t="str">
        <f t="shared" ca="1" si="58"/>
        <v>T</v>
      </c>
      <c r="DD6" s="41" t="str">
        <f t="shared" ca="1" si="58"/>
        <v>W</v>
      </c>
      <c r="DE6" s="41" t="str">
        <f t="shared" ca="1" si="58"/>
        <v>T</v>
      </c>
      <c r="DF6" s="41" t="str">
        <f t="shared" ca="1" si="58"/>
        <v>F</v>
      </c>
      <c r="DG6" s="41" t="str">
        <f t="shared" ca="1" si="58"/>
        <v>S</v>
      </c>
      <c r="DH6" s="41" t="str">
        <f t="shared" ca="1" si="58"/>
        <v>S</v>
      </c>
      <c r="DI6" s="41" t="str">
        <f t="shared" ca="1" si="58"/>
        <v>M</v>
      </c>
      <c r="DJ6" s="41" t="str">
        <f t="shared" ca="1" si="58"/>
        <v>T</v>
      </c>
      <c r="DK6" s="41" t="str">
        <f t="shared" ca="1" si="58"/>
        <v>W</v>
      </c>
      <c r="DL6" s="41" t="str">
        <f t="shared" ca="1" si="58"/>
        <v>T</v>
      </c>
    </row>
    <row r="7" spans="1:116" ht="30" hidden="1" customHeight="1" thickBot="1" x14ac:dyDescent="0.35">
      <c r="A7" s="33" t="s">
        <v>18</v>
      </c>
      <c r="B7" s="19"/>
      <c r="C7" s="19"/>
      <c r="D7" s="19"/>
      <c r="E7" s="19"/>
      <c r="G7" s="28" t="str">
        <f>IF(OR(ISBLANK(task_start),ISBLANK(task_end)),"",task_end-task_start+1)</f>
        <v/>
      </c>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c r="BM7" s="42"/>
      <c r="BN7" s="42"/>
      <c r="BO7" s="42"/>
      <c r="BP7" s="42"/>
      <c r="BQ7" s="42"/>
      <c r="BR7" s="42"/>
      <c r="BS7" s="42"/>
      <c r="BT7" s="42"/>
      <c r="BU7" s="42"/>
      <c r="BV7" s="42"/>
      <c r="BW7" s="42"/>
      <c r="BX7" s="42"/>
      <c r="BY7" s="42"/>
      <c r="BZ7" s="42"/>
      <c r="CA7" s="42"/>
      <c r="CB7" s="42"/>
      <c r="CC7" s="42"/>
      <c r="CD7" s="42"/>
      <c r="CE7" s="42"/>
      <c r="CF7" s="42"/>
      <c r="CG7" s="42"/>
      <c r="CH7" s="42"/>
      <c r="CI7" s="42"/>
      <c r="CJ7" s="42"/>
      <c r="CK7" s="42"/>
      <c r="CL7" s="42"/>
      <c r="CM7" s="42"/>
      <c r="CN7" s="42"/>
      <c r="CO7" s="42"/>
      <c r="CP7" s="42"/>
      <c r="CQ7" s="42"/>
      <c r="CR7" s="42"/>
      <c r="CS7" s="42"/>
      <c r="CT7" s="42"/>
      <c r="CU7" s="42"/>
      <c r="CV7" s="42"/>
      <c r="CW7" s="42"/>
      <c r="CX7" s="42"/>
      <c r="CY7" s="42"/>
      <c r="CZ7" s="42"/>
      <c r="DA7" s="42"/>
      <c r="DB7" s="42"/>
      <c r="DC7" s="42"/>
      <c r="DD7" s="42"/>
      <c r="DE7" s="42"/>
      <c r="DF7" s="42"/>
      <c r="DG7" s="42"/>
      <c r="DH7" s="42"/>
      <c r="DI7" s="42"/>
      <c r="DJ7" s="42"/>
      <c r="DK7" s="42"/>
      <c r="DL7" s="42"/>
    </row>
    <row r="8" spans="1:116" s="46" customFormat="1" ht="30" customHeight="1" thickBot="1" x14ac:dyDescent="0.35">
      <c r="A8" s="96" t="s">
        <v>24</v>
      </c>
      <c r="B8" s="72" t="s">
        <v>19</v>
      </c>
      <c r="C8" s="73"/>
      <c r="D8" s="74" t="s">
        <v>22</v>
      </c>
      <c r="E8" s="74" t="s">
        <v>22</v>
      </c>
      <c r="F8" s="43"/>
      <c r="G8" s="44" t="e">
        <f t="shared" ref="G8:G42" si="59">IF(OR(ISBLANK(task_start),ISBLANK(task_end)),"",task_end-task_start+1)</f>
        <v>#VALUE!</v>
      </c>
      <c r="H8" s="45"/>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c r="BP8" s="45"/>
      <c r="BQ8" s="45"/>
      <c r="BR8" s="45"/>
      <c r="BS8" s="45"/>
      <c r="BT8" s="45"/>
      <c r="BU8" s="45"/>
      <c r="BV8" s="45"/>
      <c r="BW8" s="45"/>
      <c r="BX8" s="45"/>
      <c r="BY8" s="45"/>
      <c r="BZ8" s="45"/>
      <c r="CA8" s="45"/>
      <c r="CB8" s="45"/>
      <c r="CC8" s="45"/>
      <c r="CD8" s="45"/>
      <c r="CE8" s="45"/>
      <c r="CF8" s="45"/>
      <c r="CG8" s="45"/>
      <c r="CH8" s="45"/>
      <c r="CI8" s="45"/>
      <c r="CJ8" s="45"/>
      <c r="CK8" s="45"/>
      <c r="CL8" s="45"/>
      <c r="CM8" s="45"/>
      <c r="CN8" s="45"/>
      <c r="CO8" s="45"/>
      <c r="CP8" s="45"/>
      <c r="CQ8" s="45"/>
      <c r="CR8" s="45"/>
      <c r="CS8" s="45"/>
      <c r="CT8" s="45"/>
      <c r="CU8" s="45"/>
      <c r="CV8" s="45"/>
      <c r="CW8" s="45"/>
      <c r="CX8" s="45"/>
      <c r="CY8" s="45"/>
      <c r="CZ8" s="45"/>
      <c r="DA8" s="45"/>
      <c r="DB8" s="45"/>
      <c r="DC8" s="45"/>
      <c r="DD8" s="45"/>
      <c r="DE8" s="45"/>
      <c r="DF8" s="45"/>
      <c r="DG8" s="45"/>
      <c r="DH8" s="45"/>
      <c r="DI8" s="45"/>
      <c r="DJ8" s="45"/>
      <c r="DK8" s="45"/>
      <c r="DL8" s="45"/>
    </row>
    <row r="9" spans="1:116" s="46" customFormat="1" ht="30" customHeight="1" thickBot="1" x14ac:dyDescent="0.35">
      <c r="A9" s="97"/>
      <c r="B9" s="75" t="s">
        <v>27</v>
      </c>
      <c r="C9" s="76">
        <v>1</v>
      </c>
      <c r="D9" s="77">
        <f ca="1">Project_Start</f>
        <v>45717</v>
      </c>
      <c r="E9" s="77">
        <f ca="1">D9+14</f>
        <v>45731</v>
      </c>
      <c r="F9" s="43"/>
      <c r="G9" s="44">
        <f t="shared" ca="1" si="59"/>
        <v>15</v>
      </c>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47"/>
      <c r="CQ9" s="47"/>
      <c r="CR9" s="47"/>
      <c r="CS9" s="47"/>
      <c r="CT9" s="47"/>
      <c r="CU9" s="47"/>
      <c r="CV9" s="47"/>
      <c r="CW9" s="47"/>
      <c r="CX9" s="47"/>
      <c r="CY9" s="47"/>
      <c r="CZ9" s="47"/>
      <c r="DA9" s="47"/>
      <c r="DB9" s="47"/>
      <c r="DC9" s="47"/>
      <c r="DD9" s="47"/>
      <c r="DE9" s="47"/>
      <c r="DF9" s="47"/>
      <c r="DG9" s="47"/>
      <c r="DH9" s="47"/>
      <c r="DI9" s="47"/>
      <c r="DJ9" s="47"/>
      <c r="DK9" s="47"/>
      <c r="DL9" s="47"/>
    </row>
    <row r="10" spans="1:116" s="46" customFormat="1" ht="30" customHeight="1" thickBot="1" x14ac:dyDescent="0.35">
      <c r="A10" s="97"/>
      <c r="B10" s="75" t="s">
        <v>35</v>
      </c>
      <c r="C10" s="76">
        <v>1</v>
      </c>
      <c r="D10" s="77">
        <f ca="1">Project_Start+14</f>
        <v>45731</v>
      </c>
      <c r="E10" s="77">
        <f ca="1">D10+60</f>
        <v>45791</v>
      </c>
      <c r="F10" s="43"/>
      <c r="G10" s="44"/>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47"/>
      <c r="CQ10" s="47"/>
      <c r="CR10" s="47"/>
      <c r="CS10" s="47"/>
      <c r="CT10" s="47"/>
      <c r="CU10" s="47"/>
      <c r="CV10" s="47"/>
      <c r="CW10" s="47"/>
      <c r="CX10" s="47"/>
      <c r="CY10" s="47"/>
      <c r="CZ10" s="47"/>
      <c r="DA10" s="47"/>
      <c r="DB10" s="47"/>
      <c r="DC10" s="47"/>
      <c r="DD10" s="47"/>
      <c r="DE10" s="47"/>
      <c r="DF10" s="47"/>
      <c r="DG10" s="47"/>
      <c r="DH10" s="47"/>
      <c r="DI10" s="47"/>
      <c r="DJ10" s="47"/>
      <c r="DK10" s="47"/>
      <c r="DL10" s="47"/>
    </row>
    <row r="11" spans="1:116" s="46" customFormat="1" ht="30" customHeight="1" thickBot="1" x14ac:dyDescent="0.35">
      <c r="A11" s="97"/>
      <c r="B11" s="78" t="s">
        <v>29</v>
      </c>
      <c r="C11" s="79">
        <v>1</v>
      </c>
      <c r="D11" s="77">
        <f ca="1">D9+70</f>
        <v>45787</v>
      </c>
      <c r="E11" s="77">
        <f ca="1">D11+19</f>
        <v>45806</v>
      </c>
      <c r="F11" s="43"/>
      <c r="G11" s="44">
        <f t="shared" ca="1" si="59"/>
        <v>20</v>
      </c>
      <c r="H11" s="47"/>
      <c r="I11" s="47"/>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c r="BQ11" s="47"/>
      <c r="BR11" s="47"/>
      <c r="BS11" s="47"/>
      <c r="BT11" s="47"/>
      <c r="BU11" s="47"/>
      <c r="BV11" s="47"/>
      <c r="BW11" s="47"/>
      <c r="BX11" s="48"/>
      <c r="BY11" s="48"/>
      <c r="BZ11" s="47"/>
      <c r="CA11" s="47"/>
      <c r="CB11" s="47"/>
      <c r="CC11" s="47"/>
      <c r="CD11" s="47"/>
      <c r="CE11" s="47"/>
      <c r="CF11" s="47"/>
      <c r="CG11" s="47"/>
      <c r="CH11" s="47"/>
      <c r="CI11" s="47"/>
      <c r="CJ11" s="47"/>
      <c r="CK11" s="47"/>
      <c r="CL11" s="47"/>
      <c r="CM11" s="47"/>
      <c r="CN11" s="47"/>
      <c r="CO11" s="47"/>
      <c r="CP11" s="47"/>
      <c r="CQ11" s="47"/>
      <c r="CR11" s="47"/>
      <c r="CS11" s="47"/>
      <c r="CT11" s="47"/>
      <c r="CU11" s="47"/>
      <c r="CV11" s="47"/>
      <c r="CW11" s="47"/>
      <c r="CX11" s="47"/>
      <c r="CY11" s="47"/>
      <c r="CZ11" s="47"/>
      <c r="DA11" s="47"/>
      <c r="DB11" s="47"/>
      <c r="DC11" s="47"/>
      <c r="DD11" s="47"/>
      <c r="DE11" s="47"/>
      <c r="DF11" s="47"/>
      <c r="DG11" s="47"/>
      <c r="DH11" s="47"/>
      <c r="DI11" s="47"/>
      <c r="DJ11" s="47"/>
      <c r="DK11" s="47"/>
      <c r="DL11" s="47"/>
    </row>
    <row r="12" spans="1:116" s="46" customFormat="1" ht="30" customHeight="1" thickBot="1" x14ac:dyDescent="0.35">
      <c r="A12" s="97"/>
      <c r="B12" s="78" t="s">
        <v>28</v>
      </c>
      <c r="C12" s="79">
        <v>1</v>
      </c>
      <c r="D12" s="77">
        <f ca="1">D11+E273</f>
        <v>45787</v>
      </c>
      <c r="E12" s="77">
        <f ca="1">D12+5</f>
        <v>45792</v>
      </c>
      <c r="F12" s="43"/>
      <c r="G12" s="44">
        <f t="shared" ca="1" si="59"/>
        <v>6</v>
      </c>
      <c r="H12" s="47"/>
      <c r="I12" s="47"/>
      <c r="J12" s="47"/>
      <c r="K12" s="47"/>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c r="BO12" s="47"/>
      <c r="BP12" s="47"/>
      <c r="BQ12" s="47"/>
      <c r="BR12" s="47"/>
      <c r="BS12" s="47"/>
      <c r="BT12" s="47"/>
      <c r="BU12" s="47"/>
      <c r="BV12" s="47"/>
      <c r="BW12" s="47"/>
      <c r="BX12" s="47"/>
      <c r="BY12" s="47"/>
      <c r="BZ12" s="47"/>
      <c r="CA12" s="47"/>
      <c r="CB12" s="47"/>
      <c r="CC12" s="47"/>
      <c r="CD12" s="47"/>
      <c r="CE12" s="47"/>
      <c r="CF12" s="47"/>
      <c r="CG12" s="47"/>
      <c r="CH12" s="47"/>
      <c r="CI12" s="47"/>
      <c r="CJ12" s="47"/>
      <c r="CK12" s="47"/>
      <c r="CL12" s="47"/>
      <c r="CM12" s="47"/>
      <c r="CN12" s="47"/>
      <c r="CO12" s="47"/>
      <c r="CP12" s="47"/>
      <c r="CQ12" s="47"/>
      <c r="CR12" s="47"/>
      <c r="CS12" s="47"/>
      <c r="CT12" s="47"/>
      <c r="CU12" s="47"/>
      <c r="CV12" s="47"/>
      <c r="CW12" s="47"/>
      <c r="CX12" s="47"/>
      <c r="CY12" s="47"/>
      <c r="CZ12" s="47"/>
      <c r="DA12" s="47"/>
      <c r="DB12" s="47"/>
      <c r="DC12" s="47"/>
      <c r="DD12" s="47"/>
      <c r="DE12" s="47"/>
      <c r="DF12" s="47"/>
      <c r="DG12" s="47"/>
      <c r="DH12" s="47"/>
      <c r="DI12" s="47"/>
      <c r="DJ12" s="47"/>
      <c r="DK12" s="47"/>
      <c r="DL12" s="47"/>
    </row>
    <row r="13" spans="1:116" s="46" customFormat="1" ht="30" customHeight="1" thickBot="1" x14ac:dyDescent="0.35">
      <c r="A13" s="97"/>
      <c r="B13" s="78" t="s">
        <v>30</v>
      </c>
      <c r="C13" s="79">
        <v>1</v>
      </c>
      <c r="D13" s="77">
        <f ca="1">D12-30</f>
        <v>45757</v>
      </c>
      <c r="E13" s="77">
        <f ca="1">D13+59</f>
        <v>45816</v>
      </c>
      <c r="F13" s="43"/>
      <c r="G13" s="44">
        <f t="shared" ca="1" si="59"/>
        <v>60</v>
      </c>
      <c r="H13" s="47"/>
      <c r="I13" s="47"/>
      <c r="J13" s="47"/>
      <c r="K13" s="47"/>
      <c r="L13" s="47"/>
      <c r="M13" s="47"/>
      <c r="N13" s="47"/>
      <c r="O13" s="47"/>
      <c r="P13" s="47"/>
      <c r="Q13" s="47"/>
      <c r="R13" s="47"/>
      <c r="S13" s="47"/>
      <c r="T13" s="47"/>
      <c r="U13" s="47"/>
      <c r="V13" s="47"/>
      <c r="W13" s="47"/>
      <c r="X13" s="47"/>
      <c r="Y13" s="47"/>
      <c r="Z13" s="47"/>
      <c r="AA13" s="47"/>
      <c r="AB13" s="80"/>
      <c r="AC13" s="80"/>
      <c r="AD13" s="80"/>
      <c r="AE13" s="80"/>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c r="BO13" s="47"/>
      <c r="BP13" s="47"/>
      <c r="BQ13" s="47"/>
      <c r="BR13" s="47"/>
      <c r="BS13" s="47"/>
      <c r="BT13" s="47"/>
      <c r="BU13" s="47"/>
      <c r="BV13" s="47"/>
      <c r="BW13" s="47"/>
      <c r="BX13" s="47"/>
      <c r="BY13" s="47"/>
      <c r="BZ13" s="47"/>
      <c r="CA13" s="47"/>
      <c r="CB13" s="48"/>
      <c r="CC13" s="47"/>
      <c r="CD13" s="47"/>
      <c r="CE13" s="47"/>
      <c r="CF13" s="47"/>
      <c r="CG13" s="47"/>
      <c r="CH13" s="47"/>
      <c r="CI13" s="47"/>
      <c r="CJ13" s="47"/>
      <c r="CK13" s="47"/>
      <c r="CL13" s="47"/>
      <c r="CM13" s="47"/>
      <c r="CN13" s="47"/>
      <c r="CO13" s="47"/>
      <c r="CP13" s="47"/>
      <c r="CQ13" s="47"/>
      <c r="CR13" s="47"/>
      <c r="CS13" s="47"/>
      <c r="CT13" s="47"/>
      <c r="CU13" s="47"/>
      <c r="CV13" s="47"/>
      <c r="CW13" s="47"/>
      <c r="CX13" s="47"/>
      <c r="CY13" s="47"/>
      <c r="CZ13" s="47"/>
      <c r="DA13" s="47"/>
      <c r="DB13" s="47"/>
      <c r="DC13" s="47"/>
      <c r="DD13" s="47"/>
      <c r="DE13" s="47"/>
      <c r="DF13" s="47"/>
      <c r="DG13" s="47"/>
      <c r="DH13" s="47"/>
      <c r="DI13" s="47"/>
      <c r="DJ13" s="47"/>
      <c r="DK13" s="47"/>
      <c r="DL13" s="47"/>
    </row>
    <row r="14" spans="1:116" s="46" customFormat="1" ht="30" customHeight="1" thickBot="1" x14ac:dyDescent="0.35">
      <c r="A14" s="97"/>
      <c r="B14" s="78" t="s">
        <v>31</v>
      </c>
      <c r="C14" s="79">
        <v>1</v>
      </c>
      <c r="D14" s="77">
        <f ca="1">D13+40</f>
        <v>45797</v>
      </c>
      <c r="E14" s="77">
        <f ca="1">D14+20</f>
        <v>45817</v>
      </c>
      <c r="F14" s="43"/>
      <c r="G14" s="44">
        <f t="shared" ca="1" si="59"/>
        <v>21</v>
      </c>
      <c r="H14" s="47"/>
      <c r="I14" s="47"/>
      <c r="J14" s="47"/>
      <c r="K14" s="47"/>
      <c r="L14" s="47"/>
      <c r="M14" s="47"/>
      <c r="N14" s="47"/>
      <c r="O14" s="47"/>
      <c r="P14" s="47"/>
      <c r="Q14" s="47"/>
      <c r="R14" s="47"/>
      <c r="S14" s="47"/>
      <c r="T14" s="47"/>
      <c r="U14" s="47"/>
      <c r="V14" s="47"/>
      <c r="W14" s="47"/>
      <c r="X14" s="47"/>
      <c r="Y14" s="47"/>
      <c r="Z14" s="47"/>
      <c r="AA14" s="47"/>
      <c r="AB14" s="47"/>
      <c r="AC14" s="47"/>
      <c r="AD14" s="47"/>
      <c r="AE14" s="81"/>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c r="BO14" s="47"/>
      <c r="BP14" s="47"/>
      <c r="BQ14" s="47"/>
      <c r="BR14" s="47"/>
      <c r="BS14" s="47"/>
      <c r="BT14" s="47"/>
      <c r="BU14" s="47"/>
      <c r="BV14" s="47"/>
      <c r="BW14" s="47"/>
      <c r="BX14" s="47"/>
      <c r="BY14" s="47"/>
      <c r="BZ14" s="47"/>
      <c r="CA14" s="47"/>
      <c r="CB14" s="47"/>
      <c r="CC14" s="47"/>
      <c r="CD14" s="47"/>
      <c r="CE14" s="47"/>
      <c r="CF14" s="47"/>
      <c r="CG14" s="47"/>
      <c r="CH14" s="47"/>
      <c r="CI14" s="47"/>
      <c r="CJ14" s="47"/>
      <c r="CK14" s="47"/>
      <c r="CL14" s="47"/>
      <c r="CM14" s="47"/>
      <c r="CN14" s="47"/>
      <c r="CO14" s="47"/>
      <c r="CP14" s="47"/>
      <c r="CQ14" s="47"/>
      <c r="CR14" s="47"/>
      <c r="CS14" s="47"/>
      <c r="CT14" s="47"/>
      <c r="CU14" s="47"/>
      <c r="CV14" s="47"/>
      <c r="CW14" s="47"/>
      <c r="CX14" s="47"/>
      <c r="CY14" s="47"/>
      <c r="CZ14" s="47"/>
      <c r="DA14" s="47"/>
      <c r="DB14" s="47"/>
      <c r="DC14" s="47"/>
      <c r="DD14" s="47"/>
      <c r="DE14" s="47"/>
      <c r="DF14" s="47"/>
      <c r="DG14" s="47"/>
      <c r="DH14" s="47"/>
      <c r="DI14" s="47"/>
      <c r="DJ14" s="47"/>
      <c r="DK14" s="47"/>
      <c r="DL14" s="47"/>
    </row>
    <row r="15" spans="1:116" s="46" customFormat="1" ht="30" customHeight="1" x14ac:dyDescent="0.3">
      <c r="A15" s="82"/>
      <c r="B15" s="83" t="s">
        <v>32</v>
      </c>
      <c r="C15" s="79">
        <v>1</v>
      </c>
      <c r="D15" s="84">
        <f ca="1">D10+10</f>
        <v>45741</v>
      </c>
      <c r="E15" s="84">
        <f ca="1">D15+59</f>
        <v>45800</v>
      </c>
      <c r="F15" s="43"/>
      <c r="G15" s="43"/>
      <c r="AE15" s="85"/>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c r="BO15" s="47"/>
      <c r="BP15" s="47"/>
      <c r="BQ15" s="47"/>
      <c r="BR15" s="47"/>
      <c r="BS15" s="47"/>
      <c r="BT15" s="47"/>
      <c r="BU15" s="47"/>
      <c r="BV15" s="47"/>
      <c r="BW15" s="47"/>
      <c r="BX15" s="47"/>
      <c r="BY15" s="47"/>
      <c r="BZ15" s="47"/>
      <c r="CA15" s="47"/>
      <c r="CB15" s="47"/>
      <c r="CC15" s="47"/>
      <c r="CD15" s="47"/>
      <c r="CE15" s="47"/>
      <c r="CF15" s="47"/>
      <c r="CG15" s="47"/>
      <c r="CH15" s="47"/>
      <c r="CI15" s="47"/>
      <c r="CJ15" s="47"/>
      <c r="CK15" s="47"/>
      <c r="CL15" s="47"/>
      <c r="CM15" s="47"/>
      <c r="CN15" s="47"/>
      <c r="CO15" s="47"/>
      <c r="CP15" s="47"/>
      <c r="CQ15" s="47"/>
      <c r="CR15" s="47"/>
    </row>
    <row r="16" spans="1:116" s="46" customFormat="1" ht="30" customHeight="1" x14ac:dyDescent="0.3">
      <c r="A16" s="82"/>
      <c r="B16" s="83" t="s">
        <v>33</v>
      </c>
      <c r="C16" s="79">
        <v>1</v>
      </c>
      <c r="D16" s="84">
        <f ca="1">D12+4</f>
        <v>45791</v>
      </c>
      <c r="E16" s="84">
        <f ca="1">D16+20</f>
        <v>45811</v>
      </c>
      <c r="F16" s="43"/>
      <c r="G16" s="43"/>
      <c r="AE16" s="85"/>
      <c r="CJ16" s="47"/>
      <c r="CK16" s="47"/>
      <c r="CL16" s="47"/>
      <c r="CM16" s="47"/>
      <c r="CN16" s="47"/>
      <c r="CO16" s="47"/>
      <c r="CP16" s="47"/>
      <c r="CQ16" s="47"/>
      <c r="CR16" s="47"/>
      <c r="CS16" s="47"/>
      <c r="CT16" s="47"/>
      <c r="CU16" s="47"/>
      <c r="CV16" s="47"/>
      <c r="CW16" s="47"/>
      <c r="CX16" s="47"/>
      <c r="CY16" s="47"/>
      <c r="CZ16" s="47"/>
      <c r="DA16" s="47"/>
      <c r="DB16" s="47"/>
      <c r="DC16" s="47"/>
    </row>
    <row r="17" spans="1:116" s="46" customFormat="1" ht="30" customHeight="1" x14ac:dyDescent="0.3">
      <c r="A17" s="82"/>
      <c r="B17" s="83" t="s">
        <v>34</v>
      </c>
      <c r="C17" s="79">
        <v>1</v>
      </c>
      <c r="D17" s="84">
        <f ca="1">E16</f>
        <v>45811</v>
      </c>
      <c r="E17" s="84">
        <f ca="1">D17+8</f>
        <v>45819</v>
      </c>
      <c r="F17" s="43"/>
      <c r="G17" s="43"/>
      <c r="AE17" s="85"/>
      <c r="DC17" s="47"/>
      <c r="DD17" s="47"/>
      <c r="DE17" s="47"/>
      <c r="DF17" s="47"/>
      <c r="DG17" s="47"/>
      <c r="DH17" s="47"/>
      <c r="DI17" s="47"/>
      <c r="DJ17" s="47"/>
      <c r="DK17" s="47"/>
    </row>
    <row r="18" spans="1:116" s="46" customFormat="1" ht="30" customHeight="1" thickBot="1" x14ac:dyDescent="0.35">
      <c r="A18" s="33"/>
      <c r="B18" s="20"/>
      <c r="C18" s="49"/>
      <c r="D18" s="50"/>
      <c r="E18" s="51"/>
      <c r="F18" s="71" t="s">
        <v>23</v>
      </c>
      <c r="G18" s="71" t="s">
        <v>23</v>
      </c>
      <c r="H18" s="71" t="s">
        <v>23</v>
      </c>
      <c r="I18" s="71" t="s">
        <v>23</v>
      </c>
      <c r="J18" s="71" t="s">
        <v>23</v>
      </c>
      <c r="K18" s="71" t="s">
        <v>23</v>
      </c>
      <c r="L18" s="71" t="s">
        <v>23</v>
      </c>
      <c r="M18" s="71" t="s">
        <v>23</v>
      </c>
      <c r="N18" s="71" t="s">
        <v>23</v>
      </c>
      <c r="O18" s="71" t="s">
        <v>23</v>
      </c>
      <c r="P18" s="71" t="s">
        <v>23</v>
      </c>
      <c r="Q18" s="71" t="s">
        <v>23</v>
      </c>
      <c r="R18" s="71" t="s">
        <v>23</v>
      </c>
      <c r="S18" s="71" t="s">
        <v>23</v>
      </c>
      <c r="T18" s="71" t="s">
        <v>23</v>
      </c>
      <c r="U18" s="71" t="s">
        <v>23</v>
      </c>
      <c r="V18" s="71" t="s">
        <v>23</v>
      </c>
      <c r="W18" s="71" t="s">
        <v>23</v>
      </c>
      <c r="X18" s="71" t="s">
        <v>23</v>
      </c>
      <c r="Y18" s="71" t="s">
        <v>23</v>
      </c>
      <c r="Z18" s="71" t="s">
        <v>23</v>
      </c>
      <c r="AA18" s="71" t="s">
        <v>23</v>
      </c>
      <c r="AB18" s="71" t="s">
        <v>23</v>
      </c>
      <c r="AC18" s="71" t="s">
        <v>23</v>
      </c>
      <c r="AD18" s="71" t="s">
        <v>23</v>
      </c>
      <c r="AE18" s="71" t="s">
        <v>23</v>
      </c>
      <c r="AF18" s="71" t="s">
        <v>23</v>
      </c>
      <c r="AG18" s="71" t="s">
        <v>23</v>
      </c>
      <c r="AH18" s="71" t="s">
        <v>23</v>
      </c>
      <c r="AI18" s="71" t="s">
        <v>23</v>
      </c>
      <c r="AJ18" s="71" t="s">
        <v>23</v>
      </c>
      <c r="AK18" s="71" t="s">
        <v>23</v>
      </c>
      <c r="AL18" s="71" t="s">
        <v>23</v>
      </c>
      <c r="AM18" s="71" t="s">
        <v>23</v>
      </c>
      <c r="AN18" s="71" t="s">
        <v>23</v>
      </c>
      <c r="AO18" s="71" t="s">
        <v>23</v>
      </c>
      <c r="AP18" s="71" t="s">
        <v>23</v>
      </c>
      <c r="AQ18" s="71" t="s">
        <v>23</v>
      </c>
      <c r="AR18" s="71" t="s">
        <v>23</v>
      </c>
      <c r="AS18" s="71" t="s">
        <v>23</v>
      </c>
      <c r="AT18" s="71" t="s">
        <v>23</v>
      </c>
      <c r="AU18" s="71" t="s">
        <v>23</v>
      </c>
      <c r="AV18" s="71" t="s">
        <v>23</v>
      </c>
      <c r="AW18" s="71" t="s">
        <v>23</v>
      </c>
      <c r="AX18" s="71" t="s">
        <v>23</v>
      </c>
      <c r="AY18" s="71" t="s">
        <v>23</v>
      </c>
      <c r="AZ18" s="71" t="s">
        <v>23</v>
      </c>
      <c r="BA18" s="71" t="s">
        <v>23</v>
      </c>
      <c r="BB18" s="71" t="s">
        <v>23</v>
      </c>
      <c r="BC18" s="71" t="s">
        <v>23</v>
      </c>
      <c r="BD18" s="71" t="s">
        <v>23</v>
      </c>
      <c r="BE18" s="71" t="s">
        <v>23</v>
      </c>
      <c r="BF18" s="71" t="s">
        <v>23</v>
      </c>
      <c r="BG18" s="71" t="s">
        <v>23</v>
      </c>
      <c r="BH18" s="71" t="s">
        <v>23</v>
      </c>
      <c r="BI18" s="71" t="s">
        <v>23</v>
      </c>
      <c r="BJ18" s="71" t="s">
        <v>23</v>
      </c>
      <c r="BK18" s="71" t="s">
        <v>23</v>
      </c>
      <c r="BL18" s="71" t="s">
        <v>23</v>
      </c>
      <c r="BM18" s="71" t="s">
        <v>23</v>
      </c>
      <c r="BN18" s="71" t="s">
        <v>23</v>
      </c>
      <c r="BO18" s="71" t="s">
        <v>23</v>
      </c>
      <c r="BP18" s="71" t="s">
        <v>23</v>
      </c>
      <c r="BQ18" s="71" t="s">
        <v>23</v>
      </c>
      <c r="BR18" s="71" t="s">
        <v>23</v>
      </c>
      <c r="BS18" s="71" t="s">
        <v>23</v>
      </c>
      <c r="BT18" s="71" t="s">
        <v>23</v>
      </c>
      <c r="BU18" s="71" t="s">
        <v>23</v>
      </c>
      <c r="BV18" s="71" t="s">
        <v>23</v>
      </c>
      <c r="BW18" s="71" t="s">
        <v>23</v>
      </c>
      <c r="BX18" s="71" t="s">
        <v>23</v>
      </c>
      <c r="BY18" s="71" t="s">
        <v>23</v>
      </c>
      <c r="BZ18" s="71" t="s">
        <v>23</v>
      </c>
      <c r="CA18" s="71" t="s">
        <v>23</v>
      </c>
      <c r="CB18" s="71" t="s">
        <v>23</v>
      </c>
      <c r="CC18" s="71" t="s">
        <v>23</v>
      </c>
      <c r="CD18" s="71" t="s">
        <v>23</v>
      </c>
      <c r="CE18" s="71" t="s">
        <v>23</v>
      </c>
      <c r="CF18" s="71" t="s">
        <v>23</v>
      </c>
      <c r="CG18" s="71" t="s">
        <v>23</v>
      </c>
      <c r="CH18" s="71" t="s">
        <v>23</v>
      </c>
      <c r="CI18" s="71" t="s">
        <v>23</v>
      </c>
      <c r="CJ18" s="71" t="s">
        <v>23</v>
      </c>
      <c r="CK18" s="71" t="s">
        <v>23</v>
      </c>
      <c r="CL18" s="71" t="s">
        <v>23</v>
      </c>
      <c r="CM18" s="71" t="s">
        <v>23</v>
      </c>
      <c r="CN18" s="71" t="s">
        <v>23</v>
      </c>
      <c r="CO18" s="71" t="s">
        <v>23</v>
      </c>
      <c r="CP18" s="71" t="s">
        <v>23</v>
      </c>
      <c r="CQ18" s="71" t="s">
        <v>23</v>
      </c>
      <c r="CR18" s="71" t="s">
        <v>23</v>
      </c>
      <c r="CS18" s="71" t="s">
        <v>23</v>
      </c>
      <c r="CT18" s="71" t="s">
        <v>23</v>
      </c>
      <c r="CU18" s="71" t="s">
        <v>23</v>
      </c>
      <c r="CV18" s="71" t="s">
        <v>23</v>
      </c>
      <c r="CW18" s="71" t="s">
        <v>23</v>
      </c>
      <c r="CX18" s="71" t="s">
        <v>23</v>
      </c>
      <c r="CY18" s="71" t="s">
        <v>23</v>
      </c>
      <c r="CZ18" s="71" t="s">
        <v>23</v>
      </c>
      <c r="DA18" s="71" t="s">
        <v>23</v>
      </c>
      <c r="DB18" s="71" t="s">
        <v>23</v>
      </c>
      <c r="DC18" s="71" t="s">
        <v>23</v>
      </c>
      <c r="DD18" s="71" t="s">
        <v>23</v>
      </c>
      <c r="DE18" s="71" t="s">
        <v>23</v>
      </c>
      <c r="DF18" s="71" t="s">
        <v>23</v>
      </c>
      <c r="DG18" s="71" t="s">
        <v>23</v>
      </c>
      <c r="DH18" s="71" t="s">
        <v>23</v>
      </c>
      <c r="DI18" s="71" t="s">
        <v>23</v>
      </c>
      <c r="DJ18" s="71" t="s">
        <v>23</v>
      </c>
      <c r="DK18" s="71" t="s">
        <v>23</v>
      </c>
      <c r="DL18" s="71" t="s">
        <v>23</v>
      </c>
    </row>
    <row r="19" spans="1:116" s="46" customFormat="1" ht="30" customHeight="1" thickBot="1" x14ac:dyDescent="0.35">
      <c r="A19" s="96" t="s">
        <v>25</v>
      </c>
      <c r="B19" s="21" t="s">
        <v>36</v>
      </c>
      <c r="C19" s="52">
        <v>1</v>
      </c>
      <c r="D19" s="53">
        <f ca="1">D13-20</f>
        <v>45737</v>
      </c>
      <c r="E19" s="53">
        <f ca="1">D19+12</f>
        <v>45749</v>
      </c>
      <c r="F19" s="43"/>
      <c r="G19" s="44">
        <f t="shared" ca="1" si="59"/>
        <v>13</v>
      </c>
      <c r="H19" s="47"/>
      <c r="I19" s="47"/>
      <c r="J19" s="47"/>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c r="BO19" s="47"/>
      <c r="BP19" s="47"/>
      <c r="BQ19" s="47"/>
      <c r="BR19" s="47"/>
      <c r="BS19" s="47"/>
      <c r="BT19" s="47"/>
      <c r="BU19" s="47"/>
      <c r="BV19" s="47"/>
      <c r="BW19" s="47"/>
      <c r="BX19" s="47"/>
      <c r="BY19" s="47"/>
      <c r="BZ19" s="47"/>
      <c r="CA19" s="47"/>
      <c r="CB19" s="47"/>
      <c r="CC19" s="47"/>
      <c r="CD19" s="47"/>
      <c r="CE19" s="47"/>
      <c r="CF19" s="47"/>
      <c r="CG19" s="47"/>
      <c r="CH19" s="47"/>
      <c r="CI19" s="47"/>
      <c r="CJ19" s="47"/>
      <c r="CK19" s="47"/>
      <c r="CL19" s="47"/>
      <c r="CM19" s="47"/>
      <c r="CN19" s="47"/>
      <c r="CO19" s="47"/>
      <c r="CP19" s="47"/>
      <c r="CQ19" s="47"/>
      <c r="CR19" s="47"/>
      <c r="CS19" s="47"/>
      <c r="CT19" s="47"/>
      <c r="CU19" s="47"/>
      <c r="CV19" s="47"/>
      <c r="CW19" s="47"/>
      <c r="CX19" s="47"/>
      <c r="CY19" s="47"/>
      <c r="CZ19" s="47"/>
      <c r="DA19" s="47"/>
      <c r="DB19" s="47"/>
      <c r="DC19" s="47"/>
      <c r="DD19" s="47"/>
      <c r="DE19" s="47"/>
      <c r="DF19" s="47"/>
      <c r="DG19" s="47"/>
      <c r="DH19" s="47"/>
      <c r="DI19" s="47"/>
      <c r="DJ19" s="47"/>
      <c r="DK19" s="47"/>
      <c r="DL19" s="47"/>
    </row>
    <row r="20" spans="1:116" s="46" customFormat="1" ht="30" customHeight="1" thickBot="1" x14ac:dyDescent="0.35">
      <c r="A20" s="96"/>
      <c r="B20" s="21" t="s">
        <v>37</v>
      </c>
      <c r="C20" s="52">
        <v>1</v>
      </c>
      <c r="D20" s="53">
        <f ca="1">D19+8</f>
        <v>45745</v>
      </c>
      <c r="E20" s="53">
        <f ca="1">D20+25</f>
        <v>45770</v>
      </c>
      <c r="F20" s="43"/>
      <c r="G20" s="44"/>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row>
    <row r="21" spans="1:116" s="46" customFormat="1" ht="30" customHeight="1" thickBot="1" x14ac:dyDescent="0.35">
      <c r="A21" s="96"/>
      <c r="B21" s="21" t="s">
        <v>38</v>
      </c>
      <c r="C21" s="52">
        <v>1</v>
      </c>
      <c r="D21" s="53">
        <f ca="1">E20-12</f>
        <v>45758</v>
      </c>
      <c r="E21" s="53">
        <f ca="1">D21+5</f>
        <v>45763</v>
      </c>
      <c r="F21" s="43"/>
      <c r="G21" s="44">
        <f t="shared" ca="1" si="59"/>
        <v>6</v>
      </c>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row>
    <row r="22" spans="1:116" s="46" customFormat="1" ht="30" customHeight="1" thickBot="1" x14ac:dyDescent="0.35">
      <c r="A22" s="96"/>
      <c r="B22" s="21" t="s">
        <v>39</v>
      </c>
      <c r="C22" s="52">
        <v>1</v>
      </c>
      <c r="D22" s="53">
        <f ca="1">D20</f>
        <v>45745</v>
      </c>
      <c r="E22" s="53">
        <f ca="1">D22+49</f>
        <v>45794</v>
      </c>
      <c r="F22" s="43"/>
      <c r="G22" s="44">
        <f t="shared" ca="1" si="59"/>
        <v>50</v>
      </c>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47"/>
      <c r="BS22" s="47"/>
      <c r="BT22" s="47"/>
      <c r="BU22" s="47"/>
      <c r="BV22" s="47"/>
      <c r="BW22" s="47"/>
      <c r="BX22" s="47"/>
      <c r="BY22" s="47"/>
      <c r="BZ22" s="47"/>
      <c r="CA22" s="47"/>
      <c r="CB22" s="47"/>
      <c r="CC22" s="47"/>
      <c r="CD22" s="47"/>
      <c r="CE22" s="47"/>
      <c r="CF22" s="47"/>
      <c r="CG22" s="47"/>
      <c r="CH22" s="47"/>
      <c r="CI22" s="47"/>
      <c r="CJ22" s="47"/>
      <c r="CK22" s="47"/>
      <c r="CL22" s="47"/>
      <c r="CM22" s="47"/>
      <c r="CN22" s="47"/>
      <c r="CO22" s="47"/>
      <c r="CP22" s="47"/>
      <c r="CQ22" s="47"/>
      <c r="CR22" s="47"/>
      <c r="CS22" s="47"/>
      <c r="CT22" s="47"/>
      <c r="CU22" s="47"/>
      <c r="CV22" s="47"/>
      <c r="CW22" s="47"/>
      <c r="CX22" s="47"/>
      <c r="CY22" s="47"/>
      <c r="CZ22" s="47"/>
      <c r="DA22" s="47"/>
      <c r="DB22" s="47"/>
      <c r="DC22" s="47"/>
      <c r="DD22" s="47"/>
      <c r="DE22" s="47"/>
      <c r="DF22" s="47"/>
      <c r="DG22" s="47"/>
      <c r="DH22" s="47"/>
      <c r="DI22" s="47"/>
      <c r="DJ22" s="47"/>
      <c r="DK22" s="47"/>
      <c r="DL22" s="47"/>
    </row>
    <row r="23" spans="1:116" s="46" customFormat="1" ht="30" customHeight="1" thickBot="1" x14ac:dyDescent="0.35">
      <c r="A23" s="96"/>
      <c r="B23" s="21" t="s">
        <v>40</v>
      </c>
      <c r="C23" s="52">
        <v>1</v>
      </c>
      <c r="D23" s="53">
        <f ca="1">E22-9</f>
        <v>45785</v>
      </c>
      <c r="E23" s="53">
        <f ca="1">D23+12</f>
        <v>45797</v>
      </c>
      <c r="F23" s="43"/>
      <c r="G23" s="44">
        <f t="shared" ca="1" si="59"/>
        <v>13</v>
      </c>
      <c r="H23" s="47"/>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c r="BP23" s="47"/>
      <c r="BQ23" s="47"/>
      <c r="BR23" s="47"/>
      <c r="BS23" s="47"/>
      <c r="BT23" s="47"/>
      <c r="BU23" s="47"/>
      <c r="BV23" s="47"/>
      <c r="BW23" s="47"/>
      <c r="BX23" s="47"/>
      <c r="BY23" s="47"/>
      <c r="BZ23" s="47"/>
      <c r="CA23" s="47"/>
      <c r="CB23" s="48"/>
      <c r="CC23" s="47"/>
      <c r="CD23" s="47"/>
      <c r="CE23" s="47"/>
      <c r="CF23" s="47"/>
      <c r="CG23" s="47"/>
      <c r="CH23" s="47"/>
      <c r="CI23" s="47"/>
      <c r="CJ23" s="47"/>
      <c r="CK23" s="47"/>
      <c r="CL23" s="47"/>
      <c r="CM23" s="47"/>
      <c r="CN23" s="47"/>
      <c r="CO23" s="47"/>
      <c r="CP23" s="47"/>
      <c r="CQ23" s="47"/>
      <c r="CR23" s="47"/>
      <c r="CS23" s="47"/>
      <c r="CT23" s="47"/>
      <c r="CU23" s="47"/>
      <c r="CV23" s="47"/>
      <c r="CW23" s="47"/>
      <c r="CX23" s="47"/>
      <c r="CY23" s="47"/>
      <c r="CZ23" s="47"/>
      <c r="DA23" s="47"/>
      <c r="DB23" s="47"/>
      <c r="DC23" s="47"/>
      <c r="DD23" s="47"/>
      <c r="DE23" s="47"/>
      <c r="DF23" s="47"/>
      <c r="DG23" s="47"/>
      <c r="DH23" s="47"/>
      <c r="DI23" s="47"/>
      <c r="DJ23" s="47"/>
      <c r="DK23" s="47"/>
      <c r="DL23" s="47"/>
    </row>
    <row r="24" spans="1:116" s="46" customFormat="1" ht="30" customHeight="1" thickBot="1" x14ac:dyDescent="0.35">
      <c r="A24" s="96"/>
      <c r="B24" s="21" t="s">
        <v>41</v>
      </c>
      <c r="C24" s="52">
        <v>1</v>
      </c>
      <c r="D24" s="53">
        <f ca="1">D20+6</f>
        <v>45751</v>
      </c>
      <c r="E24" s="53">
        <f ca="1">D24+19</f>
        <v>45770</v>
      </c>
      <c r="F24" s="43"/>
      <c r="G24" s="44">
        <f t="shared" ca="1" si="59"/>
        <v>20</v>
      </c>
      <c r="H24" s="47"/>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c r="BO24" s="47"/>
      <c r="BP24" s="47"/>
      <c r="BQ24" s="47"/>
      <c r="BR24" s="47"/>
      <c r="BS24" s="47"/>
      <c r="BT24" s="47"/>
      <c r="BU24" s="47"/>
      <c r="BV24" s="47"/>
      <c r="BW24" s="47"/>
      <c r="BX24" s="47"/>
      <c r="BY24" s="47"/>
      <c r="BZ24" s="47"/>
      <c r="CA24" s="47"/>
      <c r="CB24" s="47"/>
      <c r="CC24" s="47"/>
      <c r="CD24" s="47"/>
      <c r="CE24" s="47"/>
      <c r="CF24" s="47"/>
      <c r="CG24" s="47"/>
      <c r="CH24" s="47"/>
      <c r="CI24" s="47"/>
      <c r="CJ24" s="47"/>
      <c r="CK24" s="47"/>
      <c r="CL24" s="47"/>
      <c r="CM24" s="47"/>
      <c r="CN24" s="47"/>
      <c r="CO24" s="47"/>
      <c r="CP24" s="47"/>
      <c r="CQ24" s="47"/>
      <c r="CR24" s="47"/>
      <c r="CS24" s="47"/>
      <c r="CT24" s="47"/>
      <c r="CU24" s="47"/>
      <c r="CV24" s="47"/>
      <c r="CW24" s="47"/>
      <c r="CX24" s="47"/>
      <c r="CY24" s="47"/>
      <c r="CZ24" s="47"/>
      <c r="DA24" s="47"/>
      <c r="DB24" s="47"/>
      <c r="DC24" s="47"/>
      <c r="DD24" s="47"/>
      <c r="DE24" s="47"/>
      <c r="DF24" s="47"/>
      <c r="DG24" s="47"/>
      <c r="DH24" s="47"/>
      <c r="DI24" s="47"/>
      <c r="DJ24" s="47"/>
      <c r="DK24" s="47"/>
      <c r="DL24" s="47"/>
    </row>
    <row r="25" spans="1:116" s="46" customFormat="1" ht="30" customHeight="1" x14ac:dyDescent="0.3">
      <c r="A25" s="96"/>
      <c r="B25" s="101" t="s">
        <v>42</v>
      </c>
      <c r="C25" s="52">
        <v>1</v>
      </c>
      <c r="D25" s="102">
        <f ca="1">E24</f>
        <v>45770</v>
      </c>
      <c r="E25" s="102">
        <f ca="1">D25+13</f>
        <v>45783</v>
      </c>
      <c r="F25" s="43"/>
      <c r="G25" s="103"/>
      <c r="H25" s="104"/>
      <c r="I25" s="104"/>
      <c r="J25" s="104"/>
      <c r="K25" s="104"/>
      <c r="L25" s="104"/>
      <c r="M25" s="104"/>
      <c r="N25" s="104"/>
      <c r="O25" s="104"/>
      <c r="P25" s="104"/>
      <c r="Q25" s="104"/>
      <c r="R25" s="104"/>
      <c r="S25" s="104"/>
      <c r="T25" s="104"/>
      <c r="U25" s="104"/>
      <c r="V25" s="104"/>
      <c r="W25" s="104"/>
      <c r="X25" s="104"/>
      <c r="Y25" s="104"/>
      <c r="Z25" s="104"/>
      <c r="AA25" s="104"/>
      <c r="AB25" s="104"/>
      <c r="AC25" s="104"/>
      <c r="AD25" s="104"/>
      <c r="AE25" s="104"/>
      <c r="AF25" s="104"/>
      <c r="AG25" s="104"/>
      <c r="AH25" s="104"/>
      <c r="AI25" s="104"/>
      <c r="AJ25" s="104"/>
      <c r="AK25" s="104"/>
      <c r="AL25" s="104"/>
      <c r="AM25" s="104"/>
      <c r="AN25" s="104"/>
      <c r="AO25" s="104"/>
      <c r="AP25" s="104"/>
      <c r="AQ25" s="104"/>
      <c r="AR25" s="104"/>
      <c r="AS25" s="104"/>
      <c r="AT25" s="104"/>
      <c r="AU25" s="104"/>
      <c r="AV25" s="104"/>
      <c r="AW25" s="104"/>
      <c r="AX25" s="104"/>
      <c r="AY25" s="104"/>
      <c r="AZ25" s="104"/>
      <c r="BA25" s="104"/>
      <c r="BB25" s="104"/>
      <c r="BC25" s="104"/>
      <c r="BD25" s="104"/>
      <c r="BE25" s="104"/>
      <c r="BF25" s="104"/>
      <c r="BG25" s="104"/>
      <c r="BH25" s="104"/>
      <c r="BI25" s="104"/>
      <c r="BJ25" s="104"/>
      <c r="BK25" s="104"/>
      <c r="BL25" s="104"/>
      <c r="BM25" s="104"/>
      <c r="BN25" s="104"/>
      <c r="BO25" s="104"/>
      <c r="BP25" s="104"/>
      <c r="BQ25" s="104"/>
      <c r="BR25" s="104"/>
      <c r="BS25" s="104"/>
      <c r="BT25" s="104"/>
      <c r="BU25" s="104"/>
      <c r="BV25" s="104"/>
      <c r="BW25" s="104"/>
      <c r="BX25" s="104"/>
      <c r="BY25" s="104"/>
      <c r="BZ25" s="104"/>
      <c r="CA25" s="104"/>
      <c r="CB25" s="104"/>
      <c r="CC25" s="104"/>
      <c r="CD25" s="104"/>
      <c r="CE25" s="104"/>
      <c r="CF25" s="104"/>
      <c r="CG25" s="104"/>
      <c r="CH25" s="104"/>
      <c r="CI25" s="104"/>
      <c r="CJ25" s="104"/>
      <c r="CK25" s="104"/>
      <c r="CL25" s="104"/>
      <c r="CM25" s="104"/>
      <c r="CN25" s="104"/>
      <c r="CO25" s="104"/>
      <c r="CP25" s="104"/>
      <c r="CQ25" s="104"/>
      <c r="CR25" s="104"/>
      <c r="CS25" s="104"/>
      <c r="CT25" s="104"/>
      <c r="CU25" s="104"/>
      <c r="CV25" s="104"/>
      <c r="CW25" s="104"/>
      <c r="CX25" s="104"/>
      <c r="CY25" s="104"/>
      <c r="CZ25" s="104"/>
      <c r="DA25" s="104"/>
      <c r="DB25" s="104"/>
      <c r="DC25" s="104"/>
      <c r="DD25" s="104"/>
      <c r="DE25" s="104"/>
      <c r="DF25" s="104"/>
      <c r="DG25" s="104"/>
      <c r="DH25" s="104"/>
      <c r="DI25" s="104"/>
      <c r="DJ25" s="104"/>
      <c r="DK25" s="104"/>
      <c r="DL25" s="104"/>
    </row>
    <row r="26" spans="1:116" s="46" customFormat="1" ht="30" customHeight="1" x14ac:dyDescent="0.3">
      <c r="A26" s="96"/>
      <c r="B26" s="101" t="s">
        <v>43</v>
      </c>
      <c r="C26" s="52">
        <v>1</v>
      </c>
      <c r="D26" s="102">
        <f ca="1">D19</f>
        <v>45737</v>
      </c>
      <c r="E26" s="102">
        <f ca="1">D26+2</f>
        <v>45739</v>
      </c>
      <c r="F26" s="43"/>
      <c r="G26" s="103"/>
      <c r="H26" s="104"/>
      <c r="I26" s="104"/>
      <c r="J26" s="104"/>
      <c r="K26" s="104"/>
      <c r="L26" s="104"/>
      <c r="M26" s="104"/>
      <c r="N26" s="104"/>
      <c r="O26" s="104"/>
      <c r="P26" s="104"/>
      <c r="Q26" s="104"/>
      <c r="R26" s="104"/>
      <c r="S26" s="104"/>
      <c r="T26" s="104"/>
      <c r="U26" s="104"/>
      <c r="V26" s="104"/>
      <c r="W26" s="104"/>
      <c r="X26" s="104"/>
      <c r="Y26" s="104"/>
      <c r="Z26" s="104"/>
      <c r="AA26" s="104"/>
      <c r="AB26" s="104"/>
      <c r="AC26" s="104"/>
      <c r="AD26" s="104"/>
      <c r="AE26" s="104"/>
      <c r="AF26" s="104"/>
      <c r="AG26" s="104"/>
      <c r="AH26" s="104"/>
      <c r="AI26" s="104"/>
      <c r="AJ26" s="104"/>
      <c r="AK26" s="104"/>
      <c r="AL26" s="104"/>
      <c r="AM26" s="104"/>
      <c r="AN26" s="104"/>
      <c r="AO26" s="104"/>
      <c r="AP26" s="104"/>
      <c r="AQ26" s="104"/>
      <c r="AR26" s="104"/>
      <c r="AS26" s="104"/>
      <c r="AT26" s="104"/>
      <c r="AU26" s="104"/>
      <c r="AV26" s="104"/>
      <c r="AW26" s="104"/>
      <c r="AX26" s="104"/>
      <c r="AY26" s="104"/>
      <c r="AZ26" s="104"/>
      <c r="BA26" s="104"/>
      <c r="BB26" s="104"/>
      <c r="BC26" s="104"/>
      <c r="BD26" s="104"/>
      <c r="BE26" s="104"/>
      <c r="BF26" s="104"/>
      <c r="BG26" s="104"/>
      <c r="BH26" s="104"/>
      <c r="BI26" s="104"/>
      <c r="BJ26" s="104"/>
      <c r="BK26" s="104"/>
      <c r="BL26" s="104"/>
      <c r="BM26" s="104"/>
      <c r="BN26" s="104"/>
      <c r="BO26" s="104"/>
      <c r="BP26" s="104"/>
      <c r="BQ26" s="104"/>
      <c r="BR26" s="104"/>
      <c r="BS26" s="104"/>
      <c r="BT26" s="104"/>
      <c r="BU26" s="104"/>
      <c r="BV26" s="104"/>
      <c r="BW26" s="104"/>
      <c r="BX26" s="104"/>
      <c r="BY26" s="104"/>
      <c r="BZ26" s="104"/>
      <c r="CA26" s="104"/>
      <c r="CB26" s="104"/>
      <c r="CC26" s="104"/>
      <c r="CD26" s="104"/>
      <c r="CE26" s="104"/>
      <c r="CF26" s="104"/>
      <c r="CG26" s="104"/>
      <c r="CH26" s="104"/>
      <c r="CI26" s="104"/>
      <c r="CJ26" s="104"/>
      <c r="CK26" s="104"/>
      <c r="CL26" s="104"/>
      <c r="CM26" s="104"/>
      <c r="CN26" s="104"/>
      <c r="CO26" s="104"/>
      <c r="CP26" s="104"/>
      <c r="CQ26" s="104"/>
      <c r="CR26" s="104"/>
      <c r="CS26" s="104"/>
      <c r="CT26" s="104"/>
      <c r="CU26" s="104"/>
      <c r="CV26" s="104"/>
      <c r="CW26" s="104"/>
      <c r="CX26" s="104"/>
      <c r="CY26" s="104"/>
      <c r="CZ26" s="104"/>
      <c r="DA26" s="104"/>
      <c r="DB26" s="104"/>
      <c r="DC26" s="104"/>
      <c r="DD26" s="104"/>
      <c r="DE26" s="104"/>
      <c r="DF26" s="104"/>
      <c r="DG26" s="104"/>
      <c r="DH26" s="104"/>
      <c r="DI26" s="104"/>
      <c r="DJ26" s="104"/>
      <c r="DK26" s="104"/>
      <c r="DL26" s="104"/>
    </row>
    <row r="27" spans="1:116" s="46" customFormat="1" ht="30" customHeight="1" x14ac:dyDescent="0.3">
      <c r="A27" s="96"/>
      <c r="B27" s="101" t="s">
        <v>55</v>
      </c>
      <c r="C27" s="52">
        <v>1</v>
      </c>
      <c r="D27" s="102">
        <f ca="1">D26</f>
        <v>45737</v>
      </c>
      <c r="E27" s="102">
        <f ca="1">D27+82</f>
        <v>45819</v>
      </c>
      <c r="F27" s="43"/>
      <c r="G27" s="103"/>
      <c r="H27" s="104"/>
      <c r="I27" s="104"/>
      <c r="J27" s="104"/>
      <c r="K27" s="104"/>
      <c r="L27" s="104"/>
      <c r="M27" s="104"/>
      <c r="N27" s="104"/>
      <c r="O27" s="104"/>
      <c r="P27" s="104"/>
      <c r="Q27" s="104"/>
      <c r="R27" s="104"/>
      <c r="S27" s="104"/>
      <c r="T27" s="104"/>
      <c r="U27" s="104"/>
      <c r="V27" s="104"/>
      <c r="W27" s="104"/>
      <c r="X27" s="104"/>
      <c r="Y27" s="104"/>
      <c r="Z27" s="104"/>
      <c r="AA27" s="104"/>
      <c r="AB27" s="104"/>
      <c r="AC27" s="104"/>
      <c r="AD27" s="104"/>
      <c r="AE27" s="104"/>
      <c r="AF27" s="104"/>
      <c r="AG27" s="104"/>
      <c r="AH27" s="104"/>
      <c r="AI27" s="104"/>
      <c r="AJ27" s="104"/>
      <c r="AK27" s="104"/>
      <c r="AL27" s="104"/>
      <c r="AM27" s="104"/>
      <c r="AN27" s="104"/>
      <c r="AO27" s="104"/>
      <c r="AP27" s="104"/>
      <c r="AQ27" s="104"/>
      <c r="AR27" s="104"/>
      <c r="AS27" s="104"/>
      <c r="AT27" s="104"/>
      <c r="AU27" s="104"/>
      <c r="AV27" s="104"/>
      <c r="AW27" s="104"/>
      <c r="AX27" s="104"/>
      <c r="AY27" s="104"/>
      <c r="AZ27" s="104"/>
      <c r="BA27" s="104"/>
      <c r="BB27" s="104"/>
      <c r="BC27" s="104"/>
      <c r="BD27" s="104"/>
      <c r="BE27" s="104"/>
      <c r="BF27" s="104"/>
      <c r="BG27" s="104"/>
      <c r="BH27" s="104"/>
      <c r="BI27" s="104"/>
      <c r="BJ27" s="104"/>
      <c r="BK27" s="104"/>
      <c r="BL27" s="104"/>
      <c r="BM27" s="104"/>
      <c r="BN27" s="104"/>
      <c r="BO27" s="104"/>
      <c r="BP27" s="104"/>
      <c r="BQ27" s="104"/>
      <c r="BR27" s="104"/>
      <c r="BS27" s="104"/>
      <c r="BT27" s="104"/>
      <c r="BU27" s="104"/>
      <c r="BV27" s="104"/>
      <c r="BW27" s="104"/>
      <c r="BX27" s="104"/>
      <c r="BY27" s="104"/>
      <c r="BZ27" s="104"/>
      <c r="CA27" s="104"/>
      <c r="CB27" s="104"/>
      <c r="CC27" s="104"/>
      <c r="CD27" s="104"/>
      <c r="CE27" s="104"/>
      <c r="CF27" s="104"/>
      <c r="CG27" s="104"/>
      <c r="CH27" s="104"/>
      <c r="CI27" s="104"/>
      <c r="CJ27" s="104"/>
      <c r="CK27" s="104"/>
      <c r="CL27" s="104"/>
      <c r="CM27" s="104"/>
      <c r="CN27" s="104"/>
      <c r="CO27" s="104"/>
      <c r="CP27" s="104"/>
      <c r="CQ27" s="104"/>
      <c r="CR27" s="104"/>
      <c r="CS27" s="104"/>
      <c r="CT27" s="104"/>
      <c r="CU27" s="104"/>
      <c r="CV27" s="104"/>
      <c r="CW27" s="104"/>
      <c r="CX27" s="104"/>
      <c r="CY27" s="104"/>
      <c r="CZ27" s="104"/>
      <c r="DA27" s="104"/>
      <c r="DB27" s="104"/>
      <c r="DC27" s="104"/>
      <c r="DD27" s="104"/>
      <c r="DE27" s="104"/>
      <c r="DF27" s="104"/>
      <c r="DG27" s="104"/>
      <c r="DH27" s="104"/>
      <c r="DI27" s="104"/>
      <c r="DJ27" s="104"/>
      <c r="DK27" s="104"/>
      <c r="DL27" s="104"/>
    </row>
    <row r="28" spans="1:116" s="46" customFormat="1" ht="30" customHeight="1" x14ac:dyDescent="0.3">
      <c r="A28" s="96"/>
      <c r="B28" s="101" t="s">
        <v>44</v>
      </c>
      <c r="C28" s="52">
        <v>1</v>
      </c>
      <c r="D28" s="102">
        <f ca="1">D27+1</f>
        <v>45738</v>
      </c>
      <c r="E28" s="102">
        <f ca="1">E27</f>
        <v>45819</v>
      </c>
      <c r="F28" s="43"/>
      <c r="G28" s="103"/>
      <c r="H28" s="104"/>
      <c r="I28" s="104"/>
      <c r="J28" s="104"/>
      <c r="K28" s="104"/>
      <c r="L28" s="104"/>
      <c r="M28" s="104"/>
      <c r="N28" s="104"/>
      <c r="O28" s="104"/>
      <c r="P28" s="104"/>
      <c r="Q28" s="104"/>
      <c r="R28" s="104"/>
      <c r="S28" s="104"/>
      <c r="T28" s="104"/>
      <c r="U28" s="104"/>
      <c r="V28" s="104"/>
      <c r="W28" s="104"/>
      <c r="X28" s="104"/>
      <c r="Y28" s="104"/>
      <c r="Z28" s="104"/>
      <c r="AA28" s="104"/>
      <c r="AB28" s="104"/>
      <c r="AC28" s="104"/>
      <c r="AD28" s="104"/>
      <c r="AE28" s="104"/>
      <c r="AF28" s="104"/>
      <c r="AG28" s="104"/>
      <c r="AH28" s="104"/>
      <c r="AI28" s="104"/>
      <c r="AJ28" s="104"/>
      <c r="AK28" s="104"/>
      <c r="AL28" s="104"/>
      <c r="AM28" s="104"/>
      <c r="AN28" s="104"/>
      <c r="AO28" s="104"/>
      <c r="AP28" s="104"/>
      <c r="AQ28" s="104"/>
      <c r="AR28" s="104"/>
      <c r="AS28" s="104"/>
      <c r="AT28" s="104"/>
      <c r="AU28" s="104"/>
      <c r="AV28" s="104"/>
      <c r="AW28" s="104"/>
      <c r="AX28" s="104"/>
      <c r="AY28" s="104"/>
      <c r="AZ28" s="104"/>
      <c r="BA28" s="104"/>
      <c r="BB28" s="104"/>
      <c r="BC28" s="104"/>
      <c r="BD28" s="104"/>
      <c r="BE28" s="104"/>
      <c r="BF28" s="104"/>
      <c r="BG28" s="104"/>
      <c r="BH28" s="104"/>
      <c r="BI28" s="104"/>
      <c r="BJ28" s="104"/>
      <c r="BK28" s="104"/>
      <c r="BL28" s="104"/>
      <c r="BM28" s="104"/>
      <c r="BN28" s="104"/>
      <c r="BO28" s="104"/>
      <c r="BP28" s="104"/>
      <c r="BQ28" s="104"/>
      <c r="BR28" s="104"/>
      <c r="BS28" s="104"/>
      <c r="BT28" s="104"/>
      <c r="BU28" s="104"/>
      <c r="BV28" s="104"/>
      <c r="BW28" s="104"/>
      <c r="BX28" s="104"/>
      <c r="BY28" s="104"/>
      <c r="BZ28" s="104"/>
      <c r="CA28" s="104"/>
      <c r="CB28" s="104"/>
      <c r="CC28" s="104"/>
      <c r="CD28" s="104"/>
      <c r="CE28" s="104"/>
      <c r="CF28" s="104"/>
      <c r="CG28" s="104"/>
      <c r="CH28" s="104"/>
      <c r="CI28" s="104"/>
      <c r="CJ28" s="104"/>
      <c r="CK28" s="104"/>
      <c r="CL28" s="104"/>
      <c r="CM28" s="104"/>
      <c r="CN28" s="104"/>
      <c r="CO28" s="104"/>
      <c r="CP28" s="104"/>
      <c r="CQ28" s="104"/>
      <c r="CR28" s="104"/>
      <c r="CS28" s="104"/>
      <c r="CT28" s="104"/>
      <c r="CU28" s="104"/>
      <c r="CV28" s="104"/>
      <c r="CW28" s="104"/>
      <c r="CX28" s="104"/>
      <c r="CY28" s="104"/>
      <c r="CZ28" s="104"/>
      <c r="DA28" s="104"/>
      <c r="DB28" s="104"/>
      <c r="DC28" s="104"/>
      <c r="DD28" s="104"/>
      <c r="DE28" s="104"/>
      <c r="DF28" s="104"/>
      <c r="DG28" s="104"/>
      <c r="DH28" s="104"/>
      <c r="DI28" s="104"/>
      <c r="DJ28" s="104"/>
      <c r="DK28" s="104"/>
      <c r="DL28" s="104"/>
    </row>
    <row r="29" spans="1:116" s="46" customFormat="1" ht="30" customHeight="1" x14ac:dyDescent="0.3">
      <c r="A29" s="96"/>
      <c r="B29" s="101" t="s">
        <v>45</v>
      </c>
      <c r="C29" s="52">
        <v>1</v>
      </c>
      <c r="D29" s="102">
        <f ca="1">D28+12</f>
        <v>45750</v>
      </c>
      <c r="E29" s="102">
        <f ca="1">E28-12</f>
        <v>45807</v>
      </c>
      <c r="F29" s="43"/>
      <c r="G29" s="103"/>
      <c r="H29" s="104"/>
      <c r="I29" s="104"/>
      <c r="J29" s="104"/>
      <c r="K29" s="104"/>
      <c r="L29" s="104"/>
      <c r="M29" s="104"/>
      <c r="N29" s="104"/>
      <c r="O29" s="104"/>
      <c r="P29" s="104"/>
      <c r="Q29" s="104"/>
      <c r="R29" s="104"/>
      <c r="S29" s="104"/>
      <c r="T29" s="104"/>
      <c r="U29" s="104"/>
      <c r="V29" s="104"/>
      <c r="W29" s="104"/>
      <c r="X29" s="104"/>
      <c r="Y29" s="104"/>
      <c r="Z29" s="104"/>
      <c r="AA29" s="104"/>
      <c r="AB29" s="104"/>
      <c r="AC29" s="104"/>
      <c r="AD29" s="104"/>
      <c r="AE29" s="104"/>
      <c r="AF29" s="104"/>
      <c r="AG29" s="104"/>
      <c r="AH29" s="104"/>
      <c r="AI29" s="104"/>
      <c r="AJ29" s="104"/>
      <c r="AK29" s="104"/>
      <c r="AL29" s="104"/>
      <c r="AM29" s="104"/>
      <c r="AN29" s="104"/>
      <c r="AO29" s="104"/>
      <c r="AP29" s="104"/>
      <c r="AQ29" s="104"/>
      <c r="AR29" s="104"/>
      <c r="AS29" s="104"/>
      <c r="AT29" s="104"/>
      <c r="AU29" s="104"/>
      <c r="AV29" s="104"/>
      <c r="AW29" s="104"/>
      <c r="AX29" s="104"/>
      <c r="AY29" s="104"/>
      <c r="AZ29" s="104"/>
      <c r="BA29" s="104"/>
      <c r="BB29" s="104"/>
      <c r="BC29" s="104"/>
      <c r="BD29" s="104"/>
      <c r="BE29" s="104"/>
      <c r="BF29" s="104"/>
      <c r="BG29" s="104"/>
      <c r="BH29" s="104"/>
      <c r="BI29" s="104"/>
      <c r="BJ29" s="104"/>
      <c r="BK29" s="104"/>
      <c r="BL29" s="104"/>
      <c r="BM29" s="104"/>
      <c r="BN29" s="104"/>
      <c r="BO29" s="104"/>
      <c r="BP29" s="104"/>
      <c r="BQ29" s="104"/>
      <c r="BR29" s="104"/>
      <c r="BS29" s="104"/>
      <c r="BT29" s="104"/>
      <c r="BU29" s="104"/>
      <c r="BV29" s="104"/>
      <c r="BW29" s="104"/>
      <c r="BX29" s="104"/>
      <c r="BY29" s="104"/>
      <c r="BZ29" s="104"/>
      <c r="CA29" s="104"/>
      <c r="CB29" s="104"/>
      <c r="CC29" s="104"/>
      <c r="CD29" s="104"/>
      <c r="CE29" s="104"/>
      <c r="CF29" s="104"/>
      <c r="CG29" s="104"/>
      <c r="CH29" s="104"/>
      <c r="CI29" s="104"/>
      <c r="CJ29" s="104"/>
      <c r="CK29" s="104"/>
      <c r="CL29" s="104"/>
      <c r="CM29" s="104"/>
      <c r="CN29" s="104"/>
      <c r="CO29" s="104"/>
      <c r="CP29" s="104"/>
      <c r="CQ29" s="104"/>
      <c r="CR29" s="104"/>
      <c r="CS29" s="104"/>
      <c r="CT29" s="104"/>
      <c r="CU29" s="104"/>
      <c r="CV29" s="104"/>
      <c r="CW29" s="104"/>
      <c r="CX29" s="104"/>
      <c r="CY29" s="104"/>
      <c r="CZ29" s="104"/>
      <c r="DA29" s="104"/>
      <c r="DB29" s="104"/>
      <c r="DC29" s="104"/>
      <c r="DD29" s="104"/>
      <c r="DE29" s="104"/>
      <c r="DF29" s="104"/>
      <c r="DG29" s="104"/>
      <c r="DH29" s="104"/>
      <c r="DI29" s="104"/>
      <c r="DJ29" s="104"/>
      <c r="DK29" s="104"/>
      <c r="DL29" s="104"/>
    </row>
    <row r="30" spans="1:116" s="46" customFormat="1" ht="30" customHeight="1" x14ac:dyDescent="0.3">
      <c r="A30" s="96"/>
      <c r="B30" s="101" t="s">
        <v>46</v>
      </c>
      <c r="C30" s="52">
        <v>1</v>
      </c>
      <c r="D30" s="102">
        <f ca="1">E29</f>
        <v>45807</v>
      </c>
      <c r="E30" s="102">
        <f ca="1">E27</f>
        <v>45819</v>
      </c>
      <c r="F30" s="43"/>
      <c r="G30" s="103"/>
      <c r="H30" s="104"/>
      <c r="I30" s="104"/>
      <c r="J30" s="104"/>
      <c r="K30" s="104"/>
      <c r="L30" s="104"/>
      <c r="M30" s="104"/>
      <c r="N30" s="104"/>
      <c r="O30" s="104"/>
      <c r="P30" s="104"/>
      <c r="Q30" s="104"/>
      <c r="R30" s="104"/>
      <c r="S30" s="104"/>
      <c r="T30" s="104"/>
      <c r="U30" s="104"/>
      <c r="V30" s="104"/>
      <c r="W30" s="104"/>
      <c r="X30" s="104"/>
      <c r="Y30" s="104"/>
      <c r="Z30" s="104"/>
      <c r="AA30" s="104"/>
      <c r="AB30" s="104"/>
      <c r="AC30" s="104"/>
      <c r="AD30" s="104"/>
      <c r="AE30" s="104"/>
      <c r="AF30" s="104"/>
      <c r="AG30" s="104"/>
      <c r="AH30" s="104"/>
      <c r="AI30" s="104"/>
      <c r="AJ30" s="104"/>
      <c r="AK30" s="104"/>
      <c r="AL30" s="104"/>
      <c r="AM30" s="104"/>
      <c r="AN30" s="104"/>
      <c r="AO30" s="104"/>
      <c r="AP30" s="104"/>
      <c r="AQ30" s="104"/>
      <c r="AR30" s="104"/>
      <c r="AS30" s="104"/>
      <c r="AT30" s="104"/>
      <c r="AU30" s="104"/>
      <c r="AV30" s="104"/>
      <c r="AW30" s="104"/>
      <c r="AX30" s="104"/>
      <c r="AY30" s="104"/>
      <c r="AZ30" s="104"/>
      <c r="BA30" s="104"/>
      <c r="BB30" s="104"/>
      <c r="BC30" s="104"/>
      <c r="BD30" s="104"/>
      <c r="BE30" s="104"/>
      <c r="BF30" s="104"/>
      <c r="BG30" s="104"/>
      <c r="BH30" s="104"/>
      <c r="BI30" s="104"/>
      <c r="BJ30" s="104"/>
      <c r="BK30" s="104"/>
      <c r="BL30" s="104"/>
      <c r="BM30" s="104"/>
      <c r="BN30" s="104"/>
      <c r="BO30" s="104"/>
      <c r="BP30" s="104"/>
      <c r="BQ30" s="104"/>
      <c r="BR30" s="104"/>
      <c r="BS30" s="104"/>
      <c r="BT30" s="104"/>
      <c r="BU30" s="104"/>
      <c r="BV30" s="104"/>
      <c r="BW30" s="104"/>
      <c r="BX30" s="104"/>
      <c r="BY30" s="104"/>
      <c r="BZ30" s="104"/>
      <c r="CA30" s="104"/>
      <c r="CB30" s="104"/>
      <c r="CC30" s="104"/>
      <c r="CD30" s="104"/>
      <c r="CE30" s="104"/>
      <c r="CF30" s="104"/>
      <c r="CG30" s="104"/>
      <c r="CH30" s="104"/>
      <c r="CI30" s="104"/>
      <c r="CJ30" s="104"/>
      <c r="CK30" s="104"/>
      <c r="CL30" s="104"/>
      <c r="CM30" s="104"/>
      <c r="CN30" s="104"/>
      <c r="CO30" s="104"/>
      <c r="CP30" s="104"/>
      <c r="CQ30" s="104"/>
      <c r="CR30" s="104"/>
      <c r="CS30" s="104"/>
      <c r="CT30" s="104"/>
      <c r="CU30" s="104"/>
      <c r="CV30" s="104"/>
      <c r="CW30" s="104"/>
      <c r="CX30" s="104"/>
      <c r="CY30" s="104"/>
      <c r="CZ30" s="104"/>
      <c r="DA30" s="104"/>
      <c r="DB30" s="104"/>
      <c r="DC30" s="104"/>
      <c r="DD30" s="104"/>
      <c r="DE30" s="104"/>
      <c r="DF30" s="104"/>
      <c r="DG30" s="104"/>
      <c r="DH30" s="104"/>
      <c r="DI30" s="104"/>
      <c r="DJ30" s="104"/>
      <c r="DK30" s="104"/>
      <c r="DL30" s="104"/>
    </row>
    <row r="31" spans="1:116" s="46" customFormat="1" ht="30" customHeight="1" thickBot="1" x14ac:dyDescent="0.35">
      <c r="A31" s="33"/>
      <c r="B31" s="22"/>
      <c r="C31" s="54"/>
      <c r="D31" s="55"/>
      <c r="E31" s="56"/>
      <c r="F31" s="71" t="s">
        <v>23</v>
      </c>
      <c r="G31" s="71" t="s">
        <v>23</v>
      </c>
      <c r="H31" s="71" t="s">
        <v>23</v>
      </c>
      <c r="I31" s="71" t="s">
        <v>23</v>
      </c>
      <c r="J31" s="71" t="s">
        <v>23</v>
      </c>
      <c r="K31" s="71" t="s">
        <v>23</v>
      </c>
      <c r="L31" s="71" t="s">
        <v>23</v>
      </c>
      <c r="M31" s="71" t="s">
        <v>23</v>
      </c>
      <c r="N31" s="71" t="s">
        <v>23</v>
      </c>
      <c r="O31" s="71" t="s">
        <v>23</v>
      </c>
      <c r="P31" s="71" t="s">
        <v>23</v>
      </c>
      <c r="Q31" s="71" t="s">
        <v>23</v>
      </c>
      <c r="R31" s="71" t="s">
        <v>23</v>
      </c>
      <c r="S31" s="71" t="s">
        <v>23</v>
      </c>
      <c r="T31" s="71" t="s">
        <v>23</v>
      </c>
      <c r="U31" s="71" t="s">
        <v>23</v>
      </c>
      <c r="V31" s="71" t="s">
        <v>23</v>
      </c>
      <c r="W31" s="71" t="s">
        <v>23</v>
      </c>
      <c r="X31" s="71" t="s">
        <v>23</v>
      </c>
      <c r="Y31" s="71" t="s">
        <v>23</v>
      </c>
      <c r="Z31" s="71" t="s">
        <v>23</v>
      </c>
      <c r="AA31" s="71" t="s">
        <v>23</v>
      </c>
      <c r="AB31" s="71" t="s">
        <v>23</v>
      </c>
      <c r="AC31" s="71" t="s">
        <v>23</v>
      </c>
      <c r="AD31" s="71" t="s">
        <v>23</v>
      </c>
      <c r="AE31" s="71" t="s">
        <v>23</v>
      </c>
      <c r="AF31" s="71" t="s">
        <v>23</v>
      </c>
      <c r="AG31" s="71" t="s">
        <v>23</v>
      </c>
      <c r="AH31" s="71" t="s">
        <v>23</v>
      </c>
      <c r="AI31" s="71" t="s">
        <v>23</v>
      </c>
      <c r="AJ31" s="71" t="s">
        <v>23</v>
      </c>
      <c r="AK31" s="71" t="s">
        <v>23</v>
      </c>
      <c r="AL31" s="71" t="s">
        <v>23</v>
      </c>
      <c r="AM31" s="71" t="s">
        <v>23</v>
      </c>
      <c r="AN31" s="71" t="s">
        <v>23</v>
      </c>
      <c r="AO31" s="71" t="s">
        <v>23</v>
      </c>
      <c r="AP31" s="71" t="s">
        <v>23</v>
      </c>
      <c r="AQ31" s="71" t="s">
        <v>23</v>
      </c>
      <c r="AR31" s="71" t="s">
        <v>23</v>
      </c>
      <c r="AS31" s="71" t="s">
        <v>23</v>
      </c>
      <c r="AT31" s="71" t="s">
        <v>23</v>
      </c>
      <c r="AU31" s="71" t="s">
        <v>23</v>
      </c>
      <c r="AV31" s="71" t="s">
        <v>23</v>
      </c>
      <c r="AW31" s="71" t="s">
        <v>23</v>
      </c>
      <c r="AX31" s="71" t="s">
        <v>23</v>
      </c>
      <c r="AY31" s="71" t="s">
        <v>23</v>
      </c>
      <c r="AZ31" s="71" t="s">
        <v>23</v>
      </c>
      <c r="BA31" s="71" t="s">
        <v>23</v>
      </c>
      <c r="BB31" s="71" t="s">
        <v>23</v>
      </c>
      <c r="BC31" s="71" t="s">
        <v>23</v>
      </c>
      <c r="BD31" s="71" t="s">
        <v>23</v>
      </c>
      <c r="BE31" s="71" t="s">
        <v>23</v>
      </c>
      <c r="BF31" s="71" t="s">
        <v>23</v>
      </c>
      <c r="BG31" s="71" t="s">
        <v>23</v>
      </c>
      <c r="BH31" s="71" t="s">
        <v>23</v>
      </c>
      <c r="BI31" s="71" t="s">
        <v>23</v>
      </c>
      <c r="BJ31" s="71" t="s">
        <v>23</v>
      </c>
      <c r="BK31" s="71" t="s">
        <v>23</v>
      </c>
      <c r="BL31" s="71" t="s">
        <v>23</v>
      </c>
      <c r="BM31" s="71" t="s">
        <v>23</v>
      </c>
      <c r="BN31" s="71" t="s">
        <v>23</v>
      </c>
      <c r="BO31" s="71" t="s">
        <v>23</v>
      </c>
      <c r="BP31" s="71" t="s">
        <v>23</v>
      </c>
      <c r="BQ31" s="71" t="s">
        <v>23</v>
      </c>
      <c r="BR31" s="71" t="s">
        <v>23</v>
      </c>
      <c r="BS31" s="71" t="s">
        <v>23</v>
      </c>
      <c r="BT31" s="71" t="s">
        <v>23</v>
      </c>
      <c r="BU31" s="71" t="s">
        <v>23</v>
      </c>
      <c r="BV31" s="71" t="s">
        <v>23</v>
      </c>
      <c r="BW31" s="71" t="s">
        <v>23</v>
      </c>
      <c r="BX31" s="71" t="s">
        <v>23</v>
      </c>
      <c r="BY31" s="71" t="s">
        <v>23</v>
      </c>
      <c r="BZ31" s="71" t="s">
        <v>23</v>
      </c>
      <c r="CA31" s="71" t="s">
        <v>23</v>
      </c>
      <c r="CB31" s="71" t="s">
        <v>23</v>
      </c>
      <c r="CC31" s="71" t="s">
        <v>23</v>
      </c>
      <c r="CD31" s="71" t="s">
        <v>23</v>
      </c>
      <c r="CE31" s="71" t="s">
        <v>23</v>
      </c>
      <c r="CF31" s="71" t="s">
        <v>23</v>
      </c>
      <c r="CG31" s="71" t="s">
        <v>23</v>
      </c>
      <c r="CH31" s="71" t="s">
        <v>23</v>
      </c>
      <c r="CI31" s="71" t="s">
        <v>23</v>
      </c>
      <c r="CJ31" s="71" t="s">
        <v>23</v>
      </c>
      <c r="CK31" s="71" t="s">
        <v>23</v>
      </c>
      <c r="CL31" s="71" t="s">
        <v>23</v>
      </c>
      <c r="CM31" s="71" t="s">
        <v>23</v>
      </c>
      <c r="CN31" s="71" t="s">
        <v>23</v>
      </c>
      <c r="CO31" s="71" t="s">
        <v>23</v>
      </c>
      <c r="CP31" s="71" t="s">
        <v>23</v>
      </c>
      <c r="CQ31" s="71" t="s">
        <v>23</v>
      </c>
      <c r="CR31" s="71" t="s">
        <v>23</v>
      </c>
      <c r="CS31" s="71" t="s">
        <v>23</v>
      </c>
      <c r="CT31" s="71" t="s">
        <v>23</v>
      </c>
      <c r="CU31" s="71" t="s">
        <v>23</v>
      </c>
      <c r="CV31" s="71" t="s">
        <v>23</v>
      </c>
      <c r="CW31" s="71" t="s">
        <v>23</v>
      </c>
      <c r="CX31" s="71" t="s">
        <v>23</v>
      </c>
      <c r="CY31" s="71" t="s">
        <v>23</v>
      </c>
      <c r="CZ31" s="71" t="s">
        <v>23</v>
      </c>
      <c r="DA31" s="71" t="s">
        <v>23</v>
      </c>
      <c r="DB31" s="71" t="s">
        <v>23</v>
      </c>
      <c r="DC31" s="71" t="s">
        <v>23</v>
      </c>
      <c r="DD31" s="71" t="s">
        <v>23</v>
      </c>
      <c r="DE31" s="71" t="s">
        <v>23</v>
      </c>
      <c r="DF31" s="71" t="s">
        <v>23</v>
      </c>
      <c r="DG31" s="71" t="s">
        <v>23</v>
      </c>
      <c r="DH31" s="71" t="s">
        <v>23</v>
      </c>
      <c r="DI31" s="71" t="s">
        <v>23</v>
      </c>
      <c r="DJ31" s="71" t="s">
        <v>23</v>
      </c>
      <c r="DK31" s="71" t="s">
        <v>23</v>
      </c>
      <c r="DL31" s="71" t="s">
        <v>23</v>
      </c>
    </row>
    <row r="32" spans="1:116" s="46" customFormat="1" ht="30" customHeight="1" thickBot="1" x14ac:dyDescent="0.35">
      <c r="A32" s="96" t="s">
        <v>26</v>
      </c>
      <c r="B32" s="23" t="s">
        <v>47</v>
      </c>
      <c r="C32" s="57">
        <v>1</v>
      </c>
      <c r="D32" s="58">
        <f ca="1">D9+49</f>
        <v>45766</v>
      </c>
      <c r="E32" s="58">
        <f ca="1">D32+50</f>
        <v>45816</v>
      </c>
      <c r="F32" s="43"/>
      <c r="G32" s="44">
        <f t="shared" ca="1" si="59"/>
        <v>51</v>
      </c>
      <c r="H32" s="47"/>
      <c r="I32" s="47"/>
      <c r="J32" s="47"/>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c r="BO32" s="47"/>
      <c r="BP32" s="47"/>
      <c r="BQ32" s="47"/>
      <c r="BR32" s="47"/>
      <c r="BS32" s="47"/>
      <c r="BT32" s="47"/>
      <c r="BU32" s="47"/>
      <c r="BV32" s="47"/>
      <c r="BW32" s="47"/>
      <c r="BX32" s="47"/>
      <c r="BY32" s="47"/>
      <c r="BZ32" s="47"/>
      <c r="CA32" s="47"/>
      <c r="CB32" s="47"/>
      <c r="CC32" s="47"/>
      <c r="CD32" s="47"/>
      <c r="CE32" s="47"/>
      <c r="CF32" s="47"/>
      <c r="CG32" s="47"/>
      <c r="CH32" s="47"/>
      <c r="CI32" s="47"/>
      <c r="CJ32" s="47"/>
      <c r="CK32" s="47"/>
      <c r="CL32" s="47"/>
      <c r="CM32" s="47"/>
      <c r="CN32" s="47"/>
      <c r="CO32" s="47"/>
      <c r="CP32" s="47"/>
      <c r="CQ32" s="47"/>
      <c r="CR32" s="47"/>
      <c r="CS32" s="47"/>
      <c r="CT32" s="47"/>
      <c r="CU32" s="47"/>
      <c r="CV32" s="47"/>
      <c r="CW32" s="47"/>
      <c r="CX32" s="47"/>
      <c r="CY32" s="47"/>
      <c r="CZ32" s="47"/>
      <c r="DA32" s="47"/>
      <c r="DB32" s="47"/>
      <c r="DC32" s="47"/>
      <c r="DD32" s="47"/>
      <c r="DE32" s="47"/>
      <c r="DF32" s="47"/>
      <c r="DG32" s="47"/>
      <c r="DH32" s="47"/>
      <c r="DI32" s="47"/>
      <c r="DJ32" s="47"/>
      <c r="DK32" s="47"/>
      <c r="DL32" s="47"/>
    </row>
    <row r="33" spans="1:116" s="46" customFormat="1" ht="30" customHeight="1" thickBot="1" x14ac:dyDescent="0.35">
      <c r="A33" s="96"/>
      <c r="B33" s="23" t="s">
        <v>48</v>
      </c>
      <c r="C33" s="57">
        <v>1</v>
      </c>
      <c r="D33" s="58">
        <f ca="1">E23-20</f>
        <v>45777</v>
      </c>
      <c r="E33" s="58">
        <f ca="1">D33+40</f>
        <v>45817</v>
      </c>
      <c r="F33" s="43"/>
      <c r="G33" s="44">
        <f t="shared" ca="1" si="59"/>
        <v>41</v>
      </c>
      <c r="H33" s="47"/>
      <c r="I33" s="47"/>
      <c r="J33" s="47"/>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c r="BO33" s="47"/>
      <c r="BP33" s="47"/>
      <c r="BQ33" s="47"/>
      <c r="BR33" s="47"/>
      <c r="BS33" s="47"/>
      <c r="BT33" s="47"/>
      <c r="BU33" s="47"/>
      <c r="BV33" s="47"/>
      <c r="BW33" s="47"/>
      <c r="BX33" s="47"/>
      <c r="BY33" s="47"/>
      <c r="BZ33" s="47"/>
      <c r="CA33" s="47"/>
      <c r="CB33" s="47"/>
      <c r="CC33" s="47"/>
      <c r="CD33" s="47"/>
      <c r="CE33" s="47"/>
      <c r="CF33" s="47"/>
      <c r="CG33" s="47"/>
      <c r="CH33" s="47"/>
      <c r="CI33" s="47"/>
      <c r="CJ33" s="47"/>
      <c r="CK33" s="47"/>
      <c r="CL33" s="47"/>
      <c r="CM33" s="47"/>
      <c r="CN33" s="47"/>
      <c r="CO33" s="47"/>
      <c r="CP33" s="47"/>
      <c r="CQ33" s="47"/>
      <c r="CR33" s="47"/>
      <c r="CS33" s="47"/>
      <c r="CT33" s="47"/>
      <c r="CU33" s="47"/>
      <c r="CV33" s="47"/>
      <c r="CW33" s="47"/>
      <c r="CX33" s="47"/>
      <c r="CY33" s="47"/>
      <c r="CZ33" s="47"/>
      <c r="DA33" s="47"/>
      <c r="DB33" s="47"/>
      <c r="DC33" s="47"/>
      <c r="DD33" s="47"/>
      <c r="DE33" s="47"/>
      <c r="DF33" s="47"/>
      <c r="DG33" s="47"/>
      <c r="DH33" s="47"/>
      <c r="DI33" s="47"/>
      <c r="DJ33" s="47"/>
      <c r="DK33" s="47"/>
      <c r="DL33" s="47"/>
    </row>
    <row r="34" spans="1:116" s="46" customFormat="1" ht="30" customHeight="1" thickBot="1" x14ac:dyDescent="0.35">
      <c r="A34" s="96"/>
      <c r="B34" s="23" t="s">
        <v>49</v>
      </c>
      <c r="C34" s="57">
        <v>1</v>
      </c>
      <c r="D34" s="58">
        <f ca="1">D33+5</f>
        <v>45782</v>
      </c>
      <c r="E34" s="58">
        <f ca="1">D34+25</f>
        <v>45807</v>
      </c>
      <c r="F34" s="43"/>
      <c r="G34" s="44">
        <f t="shared" ca="1" si="59"/>
        <v>26</v>
      </c>
      <c r="H34" s="47"/>
      <c r="I34" s="47"/>
      <c r="J34" s="47"/>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c r="BO34" s="47"/>
      <c r="BP34" s="47"/>
      <c r="BQ34" s="47"/>
      <c r="BR34" s="47"/>
      <c r="BS34" s="47"/>
      <c r="BT34" s="47"/>
      <c r="BU34" s="47"/>
      <c r="BV34" s="47"/>
      <c r="BW34" s="47"/>
      <c r="BX34" s="47"/>
      <c r="BY34" s="47"/>
      <c r="BZ34" s="47"/>
      <c r="CA34" s="47"/>
      <c r="CB34" s="47"/>
      <c r="CC34" s="47"/>
      <c r="CD34" s="47"/>
      <c r="CE34" s="47"/>
      <c r="CF34" s="47"/>
      <c r="CG34" s="47"/>
      <c r="CH34" s="47"/>
      <c r="CI34" s="47"/>
      <c r="CJ34" s="47"/>
      <c r="CK34" s="47"/>
      <c r="CL34" s="47"/>
      <c r="CM34" s="47"/>
      <c r="CN34" s="47"/>
      <c r="CO34" s="47"/>
      <c r="CP34" s="47"/>
      <c r="CQ34" s="47"/>
      <c r="CR34" s="47"/>
      <c r="CS34" s="47"/>
      <c r="CT34" s="47"/>
      <c r="CU34" s="47"/>
      <c r="CV34" s="47"/>
      <c r="CW34" s="47"/>
      <c r="CX34" s="47"/>
      <c r="CY34" s="47"/>
      <c r="CZ34" s="47"/>
      <c r="DA34" s="47"/>
      <c r="DB34" s="47"/>
      <c r="DC34" s="47"/>
      <c r="DD34" s="47"/>
      <c r="DE34" s="47"/>
      <c r="DF34" s="47"/>
      <c r="DG34" s="47"/>
      <c r="DH34" s="47"/>
      <c r="DI34" s="47"/>
      <c r="DJ34" s="47"/>
      <c r="DK34" s="47"/>
      <c r="DL34" s="47"/>
    </row>
    <row r="35" spans="1:116" s="46" customFormat="1" ht="30" customHeight="1" thickBot="1" x14ac:dyDescent="0.35">
      <c r="A35" s="96"/>
      <c r="B35" s="23" t="s">
        <v>50</v>
      </c>
      <c r="C35" s="57">
        <v>1</v>
      </c>
      <c r="D35" s="58">
        <f ca="1">E34</f>
        <v>45807</v>
      </c>
      <c r="E35" s="58">
        <f ca="1">D35+11</f>
        <v>45818</v>
      </c>
      <c r="F35" s="43"/>
      <c r="G35" s="44">
        <f t="shared" ca="1" si="59"/>
        <v>12</v>
      </c>
      <c r="H35" s="47"/>
      <c r="I35" s="47"/>
      <c r="J35" s="47"/>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c r="BO35" s="47"/>
      <c r="BP35" s="47"/>
      <c r="BQ35" s="47"/>
      <c r="BR35" s="47"/>
      <c r="BS35" s="47"/>
      <c r="BT35" s="47"/>
      <c r="BU35" s="47"/>
      <c r="BV35" s="47"/>
      <c r="BW35" s="47"/>
      <c r="BX35" s="47"/>
      <c r="BY35" s="47"/>
      <c r="BZ35" s="47"/>
      <c r="CA35" s="47"/>
      <c r="CB35" s="47"/>
      <c r="CC35" s="47"/>
      <c r="CD35" s="47"/>
      <c r="CE35" s="47"/>
      <c r="CF35" s="47"/>
      <c r="CG35" s="47"/>
      <c r="CH35" s="47"/>
      <c r="CI35" s="47"/>
      <c r="CJ35" s="47"/>
      <c r="CK35" s="47"/>
      <c r="CL35" s="47"/>
      <c r="CM35" s="47"/>
      <c r="CN35" s="47"/>
      <c r="CO35" s="47"/>
      <c r="CP35" s="47"/>
      <c r="CQ35" s="47"/>
      <c r="CR35" s="47"/>
      <c r="CS35" s="47"/>
      <c r="CT35" s="47"/>
      <c r="CU35" s="47"/>
      <c r="CV35" s="47"/>
      <c r="CW35" s="47"/>
      <c r="CX35" s="47"/>
      <c r="CY35" s="47"/>
      <c r="CZ35" s="47"/>
      <c r="DA35" s="47"/>
      <c r="DB35" s="47"/>
      <c r="DC35" s="47"/>
      <c r="DD35" s="47"/>
      <c r="DE35" s="47"/>
      <c r="DF35" s="47"/>
      <c r="DG35" s="47"/>
      <c r="DH35" s="47"/>
      <c r="DI35" s="47"/>
      <c r="DJ35" s="47"/>
      <c r="DK35" s="47"/>
      <c r="DL35" s="47"/>
    </row>
    <row r="36" spans="1:116" s="46" customFormat="1" ht="30" customHeight="1" thickBot="1" x14ac:dyDescent="0.35">
      <c r="A36" s="96"/>
      <c r="B36" s="23" t="s">
        <v>51</v>
      </c>
      <c r="C36" s="57">
        <v>1</v>
      </c>
      <c r="D36" s="58">
        <f ca="1">D35+1</f>
        <v>45808</v>
      </c>
      <c r="E36" s="58">
        <f ca="1">D36+7</f>
        <v>45815</v>
      </c>
      <c r="F36" s="43"/>
      <c r="G36" s="44">
        <f t="shared" ca="1" si="59"/>
        <v>8</v>
      </c>
      <c r="H36" s="47"/>
      <c r="I36" s="47"/>
      <c r="J36" s="47"/>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c r="BO36" s="47"/>
      <c r="BP36" s="47"/>
      <c r="BQ36" s="47"/>
      <c r="BR36" s="47"/>
      <c r="BS36" s="47"/>
      <c r="BT36" s="47"/>
      <c r="BU36" s="47"/>
      <c r="BV36" s="47"/>
      <c r="BW36" s="47"/>
      <c r="BX36" s="47"/>
      <c r="BY36" s="47"/>
      <c r="BZ36" s="47"/>
      <c r="CA36" s="47"/>
      <c r="CB36" s="47"/>
      <c r="CC36" s="47"/>
      <c r="CD36" s="47"/>
      <c r="CE36" s="47"/>
      <c r="CF36" s="47"/>
      <c r="CG36" s="47"/>
      <c r="CH36" s="47"/>
      <c r="CI36" s="47"/>
      <c r="CJ36" s="47"/>
      <c r="CK36" s="47"/>
      <c r="CL36" s="47"/>
      <c r="CM36" s="47"/>
      <c r="CN36" s="47"/>
      <c r="CO36" s="47"/>
      <c r="CP36" s="47"/>
      <c r="CQ36" s="47"/>
      <c r="CR36" s="47"/>
      <c r="CS36" s="47"/>
      <c r="CT36" s="47"/>
      <c r="CU36" s="47"/>
      <c r="CV36" s="47"/>
      <c r="CW36" s="47"/>
      <c r="CX36" s="47"/>
      <c r="CY36" s="47"/>
      <c r="CZ36" s="47"/>
      <c r="DA36" s="47"/>
      <c r="DB36" s="47"/>
      <c r="DC36" s="47"/>
      <c r="DD36" s="47"/>
      <c r="DE36" s="47"/>
      <c r="DF36" s="47"/>
      <c r="DG36" s="47"/>
      <c r="DH36" s="47"/>
      <c r="DI36" s="47"/>
      <c r="DJ36" s="47"/>
      <c r="DK36" s="47"/>
      <c r="DL36" s="47"/>
    </row>
    <row r="37" spans="1:116" s="46" customFormat="1" ht="30" customHeight="1" thickBot="1" x14ac:dyDescent="0.35">
      <c r="A37" s="96"/>
      <c r="B37" s="24"/>
      <c r="C37" s="59"/>
      <c r="D37" s="60"/>
      <c r="E37" s="61"/>
      <c r="F37" s="71" t="s">
        <v>23</v>
      </c>
      <c r="G37" s="71" t="s">
        <v>23</v>
      </c>
      <c r="H37" s="71" t="s">
        <v>23</v>
      </c>
      <c r="I37" s="71" t="s">
        <v>23</v>
      </c>
      <c r="J37" s="71" t="s">
        <v>23</v>
      </c>
      <c r="K37" s="71" t="s">
        <v>23</v>
      </c>
      <c r="L37" s="71" t="s">
        <v>23</v>
      </c>
      <c r="M37" s="71" t="s">
        <v>23</v>
      </c>
      <c r="N37" s="71" t="s">
        <v>23</v>
      </c>
      <c r="O37" s="71" t="s">
        <v>23</v>
      </c>
      <c r="P37" s="71" t="s">
        <v>23</v>
      </c>
      <c r="Q37" s="71" t="s">
        <v>23</v>
      </c>
      <c r="R37" s="71" t="s">
        <v>23</v>
      </c>
      <c r="S37" s="71" t="s">
        <v>23</v>
      </c>
      <c r="T37" s="71" t="s">
        <v>23</v>
      </c>
      <c r="U37" s="71" t="s">
        <v>23</v>
      </c>
      <c r="V37" s="71" t="s">
        <v>23</v>
      </c>
      <c r="W37" s="71" t="s">
        <v>23</v>
      </c>
      <c r="X37" s="71" t="s">
        <v>23</v>
      </c>
      <c r="Y37" s="71" t="s">
        <v>23</v>
      </c>
      <c r="Z37" s="71" t="s">
        <v>23</v>
      </c>
      <c r="AA37" s="71" t="s">
        <v>23</v>
      </c>
      <c r="AB37" s="71" t="s">
        <v>23</v>
      </c>
      <c r="AC37" s="71" t="s">
        <v>23</v>
      </c>
      <c r="AD37" s="71" t="s">
        <v>23</v>
      </c>
      <c r="AE37" s="71" t="s">
        <v>23</v>
      </c>
      <c r="AF37" s="71" t="s">
        <v>23</v>
      </c>
      <c r="AG37" s="71" t="s">
        <v>23</v>
      </c>
      <c r="AH37" s="71" t="s">
        <v>23</v>
      </c>
      <c r="AI37" s="71" t="s">
        <v>23</v>
      </c>
      <c r="AJ37" s="71" t="s">
        <v>23</v>
      </c>
      <c r="AK37" s="71" t="s">
        <v>23</v>
      </c>
      <c r="AL37" s="71" t="s">
        <v>23</v>
      </c>
      <c r="AM37" s="71" t="s">
        <v>23</v>
      </c>
      <c r="AN37" s="71" t="s">
        <v>23</v>
      </c>
      <c r="AO37" s="71" t="s">
        <v>23</v>
      </c>
      <c r="AP37" s="71" t="s">
        <v>23</v>
      </c>
      <c r="AQ37" s="71" t="s">
        <v>23</v>
      </c>
      <c r="AR37" s="71" t="s">
        <v>23</v>
      </c>
      <c r="AS37" s="71" t="s">
        <v>23</v>
      </c>
      <c r="AT37" s="71" t="s">
        <v>23</v>
      </c>
      <c r="AU37" s="71" t="s">
        <v>23</v>
      </c>
      <c r="AV37" s="71" t="s">
        <v>23</v>
      </c>
      <c r="AW37" s="71" t="s">
        <v>23</v>
      </c>
      <c r="AX37" s="71" t="s">
        <v>23</v>
      </c>
      <c r="AY37" s="71" t="s">
        <v>23</v>
      </c>
      <c r="AZ37" s="71" t="s">
        <v>23</v>
      </c>
      <c r="BA37" s="71" t="s">
        <v>23</v>
      </c>
      <c r="BB37" s="71" t="s">
        <v>23</v>
      </c>
      <c r="BC37" s="71" t="s">
        <v>23</v>
      </c>
      <c r="BD37" s="71" t="s">
        <v>23</v>
      </c>
      <c r="BE37" s="71" t="s">
        <v>23</v>
      </c>
      <c r="BF37" s="71" t="s">
        <v>23</v>
      </c>
      <c r="BG37" s="71" t="s">
        <v>23</v>
      </c>
      <c r="BH37" s="71" t="s">
        <v>23</v>
      </c>
      <c r="BI37" s="71" t="s">
        <v>23</v>
      </c>
      <c r="BJ37" s="71" t="s">
        <v>23</v>
      </c>
      <c r="BK37" s="71" t="s">
        <v>23</v>
      </c>
      <c r="BL37" s="71" t="s">
        <v>23</v>
      </c>
      <c r="BM37" s="71" t="s">
        <v>23</v>
      </c>
      <c r="BN37" s="71" t="s">
        <v>23</v>
      </c>
      <c r="BO37" s="71" t="s">
        <v>23</v>
      </c>
      <c r="BP37" s="71" t="s">
        <v>23</v>
      </c>
      <c r="BQ37" s="71" t="s">
        <v>23</v>
      </c>
      <c r="BR37" s="71" t="s">
        <v>23</v>
      </c>
      <c r="BS37" s="71" t="s">
        <v>23</v>
      </c>
      <c r="BT37" s="71" t="s">
        <v>23</v>
      </c>
      <c r="BU37" s="71" t="s">
        <v>23</v>
      </c>
      <c r="BV37" s="71" t="s">
        <v>23</v>
      </c>
      <c r="BW37" s="71" t="s">
        <v>23</v>
      </c>
      <c r="BX37" s="71" t="s">
        <v>23</v>
      </c>
      <c r="BY37" s="71" t="s">
        <v>23</v>
      </c>
      <c r="BZ37" s="71" t="s">
        <v>23</v>
      </c>
      <c r="CA37" s="71" t="s">
        <v>23</v>
      </c>
      <c r="CB37" s="71" t="s">
        <v>23</v>
      </c>
      <c r="CC37" s="71" t="s">
        <v>23</v>
      </c>
      <c r="CD37" s="71" t="s">
        <v>23</v>
      </c>
      <c r="CE37" s="71" t="s">
        <v>23</v>
      </c>
      <c r="CF37" s="71" t="s">
        <v>23</v>
      </c>
      <c r="CG37" s="71" t="s">
        <v>23</v>
      </c>
      <c r="CH37" s="71" t="s">
        <v>23</v>
      </c>
      <c r="CI37" s="71" t="s">
        <v>23</v>
      </c>
      <c r="CJ37" s="71" t="s">
        <v>23</v>
      </c>
      <c r="CK37" s="71" t="s">
        <v>23</v>
      </c>
      <c r="CL37" s="71" t="s">
        <v>23</v>
      </c>
      <c r="CM37" s="71" t="s">
        <v>23</v>
      </c>
      <c r="CN37" s="71" t="s">
        <v>23</v>
      </c>
      <c r="CO37" s="71" t="s">
        <v>23</v>
      </c>
      <c r="CP37" s="71" t="s">
        <v>23</v>
      </c>
      <c r="CQ37" s="71" t="s">
        <v>23</v>
      </c>
      <c r="CR37" s="71" t="s">
        <v>23</v>
      </c>
      <c r="CS37" s="71" t="s">
        <v>23</v>
      </c>
      <c r="CT37" s="71" t="s">
        <v>23</v>
      </c>
      <c r="CU37" s="71" t="s">
        <v>23</v>
      </c>
      <c r="CV37" s="71" t="s">
        <v>23</v>
      </c>
      <c r="CW37" s="71" t="s">
        <v>23</v>
      </c>
      <c r="CX37" s="71" t="s">
        <v>23</v>
      </c>
      <c r="CY37" s="71" t="s">
        <v>23</v>
      </c>
      <c r="CZ37" s="71" t="s">
        <v>23</v>
      </c>
      <c r="DA37" s="71" t="s">
        <v>23</v>
      </c>
      <c r="DB37" s="71" t="s">
        <v>23</v>
      </c>
      <c r="DC37" s="71" t="s">
        <v>23</v>
      </c>
      <c r="DD37" s="71" t="s">
        <v>23</v>
      </c>
      <c r="DE37" s="71" t="s">
        <v>23</v>
      </c>
      <c r="DF37" s="71" t="s">
        <v>23</v>
      </c>
      <c r="DG37" s="71" t="s">
        <v>23</v>
      </c>
      <c r="DH37" s="71" t="s">
        <v>23</v>
      </c>
      <c r="DI37" s="71" t="s">
        <v>23</v>
      </c>
      <c r="DJ37" s="71" t="s">
        <v>23</v>
      </c>
      <c r="DK37" s="71" t="s">
        <v>23</v>
      </c>
      <c r="DL37" s="71" t="s">
        <v>23</v>
      </c>
    </row>
    <row r="38" spans="1:116" s="46" customFormat="1" ht="30" customHeight="1" thickBot="1" x14ac:dyDescent="0.35">
      <c r="A38" s="96"/>
      <c r="B38" s="25" t="s">
        <v>52</v>
      </c>
      <c r="C38" s="62">
        <v>1</v>
      </c>
      <c r="D38" s="63">
        <f ca="1">D36+1</f>
        <v>45809</v>
      </c>
      <c r="E38" s="63">
        <f ca="1">E36</f>
        <v>45815</v>
      </c>
      <c r="F38" s="43"/>
      <c r="G38" s="44">
        <f t="shared" ca="1" si="59"/>
        <v>7</v>
      </c>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c r="BO38" s="47"/>
      <c r="BP38" s="47"/>
      <c r="BQ38" s="47"/>
      <c r="BR38" s="47"/>
      <c r="BS38" s="47"/>
      <c r="BT38" s="47"/>
      <c r="BU38" s="47"/>
      <c r="BV38" s="47"/>
      <c r="BW38" s="47"/>
      <c r="BX38" s="47"/>
      <c r="BY38" s="47"/>
      <c r="BZ38" s="47"/>
      <c r="CA38" s="47"/>
      <c r="CB38" s="47"/>
      <c r="CC38" s="47"/>
      <c r="CD38" s="47"/>
      <c r="CE38" s="47"/>
      <c r="CF38" s="47"/>
      <c r="CG38" s="47"/>
      <c r="CH38" s="47"/>
      <c r="CI38" s="47"/>
      <c r="CJ38" s="47"/>
      <c r="CK38" s="47"/>
      <c r="CL38" s="47"/>
      <c r="CM38" s="47"/>
      <c r="CN38" s="47"/>
      <c r="CO38" s="47"/>
      <c r="CP38" s="47"/>
      <c r="CQ38" s="47"/>
      <c r="CR38" s="47"/>
      <c r="CS38" s="47"/>
      <c r="CT38" s="47"/>
      <c r="CU38" s="47"/>
      <c r="CV38" s="47"/>
      <c r="CW38" s="47"/>
      <c r="CX38" s="47"/>
      <c r="CY38" s="47"/>
      <c r="CZ38" s="47"/>
      <c r="DA38" s="47"/>
      <c r="DB38" s="47"/>
      <c r="DC38" s="47"/>
      <c r="DD38" s="47"/>
      <c r="DE38" s="47"/>
      <c r="DF38" s="47"/>
      <c r="DG38" s="47"/>
      <c r="DH38" s="47"/>
      <c r="DI38" s="47"/>
      <c r="DJ38" s="47"/>
      <c r="DK38" s="47"/>
      <c r="DL38" s="47"/>
    </row>
    <row r="39" spans="1:116" s="46" customFormat="1" ht="30" customHeight="1" thickBot="1" x14ac:dyDescent="0.35">
      <c r="A39" s="96"/>
      <c r="B39" s="25" t="s">
        <v>53</v>
      </c>
      <c r="C39" s="62">
        <v>1</v>
      </c>
      <c r="D39" s="63">
        <f ca="1">D38+2</f>
        <v>45811</v>
      </c>
      <c r="E39" s="63">
        <f ca="1">D39+23</f>
        <v>45834</v>
      </c>
      <c r="F39" s="43"/>
      <c r="G39" s="44">
        <f t="shared" ca="1" si="59"/>
        <v>24</v>
      </c>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c r="BO39" s="47"/>
      <c r="BP39" s="47"/>
      <c r="BQ39" s="47"/>
      <c r="BR39" s="47"/>
      <c r="BS39" s="47"/>
      <c r="BT39" s="47"/>
      <c r="BU39" s="47"/>
      <c r="BV39" s="47"/>
      <c r="BW39" s="47"/>
      <c r="BX39" s="47"/>
      <c r="BY39" s="47"/>
      <c r="BZ39" s="47"/>
      <c r="CA39" s="47"/>
      <c r="CB39" s="47"/>
      <c r="CC39" s="47"/>
      <c r="CD39" s="47"/>
      <c r="CE39" s="47"/>
      <c r="CF39" s="47"/>
      <c r="CG39" s="47"/>
      <c r="CH39" s="47"/>
      <c r="CI39" s="47"/>
      <c r="CJ39" s="47"/>
      <c r="CK39" s="47"/>
      <c r="CL39" s="47"/>
      <c r="CM39" s="47"/>
      <c r="CN39" s="47"/>
      <c r="CO39" s="47"/>
      <c r="CP39" s="47"/>
      <c r="CQ39" s="47"/>
      <c r="CR39" s="47"/>
      <c r="CS39" s="47"/>
      <c r="CT39" s="47"/>
      <c r="CU39" s="47"/>
      <c r="CV39" s="47"/>
      <c r="CW39" s="47"/>
      <c r="CX39" s="47"/>
      <c r="CY39" s="47"/>
      <c r="CZ39" s="47"/>
      <c r="DA39" s="47"/>
      <c r="DB39" s="47"/>
      <c r="DC39" s="47"/>
      <c r="DD39" s="47"/>
      <c r="DE39" s="47"/>
      <c r="DF39" s="47"/>
      <c r="DG39" s="47"/>
      <c r="DH39" s="47"/>
      <c r="DI39" s="47"/>
      <c r="DJ39" s="47"/>
      <c r="DK39" s="47"/>
      <c r="DL39" s="47"/>
    </row>
    <row r="40" spans="1:116" s="46" customFormat="1" ht="30" customHeight="1" thickBot="1" x14ac:dyDescent="0.35">
      <c r="A40" s="96"/>
      <c r="B40" s="25" t="s">
        <v>54</v>
      </c>
      <c r="C40" s="62">
        <v>1</v>
      </c>
      <c r="D40" s="63">
        <f ca="1">D38</f>
        <v>45809</v>
      </c>
      <c r="E40" s="63">
        <f ca="1">E38+2</f>
        <v>45817</v>
      </c>
      <c r="F40" s="43"/>
      <c r="G40" s="44">
        <f t="shared" ca="1" si="59"/>
        <v>9</v>
      </c>
      <c r="H40" s="47"/>
      <c r="I40" s="47"/>
      <c r="J40" s="47"/>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7"/>
      <c r="AJ40" s="47"/>
      <c r="AK40" s="47"/>
      <c r="AL40" s="47"/>
      <c r="AM40" s="47"/>
      <c r="AN40" s="47"/>
      <c r="AO40" s="47"/>
      <c r="AP40" s="47"/>
      <c r="AQ40" s="47"/>
      <c r="AR40" s="47"/>
      <c r="AS40" s="47"/>
      <c r="AT40" s="47"/>
      <c r="AU40" s="47"/>
      <c r="AV40" s="47"/>
      <c r="AW40" s="47"/>
      <c r="AX40" s="47"/>
      <c r="AY40" s="47"/>
      <c r="AZ40" s="47"/>
      <c r="BA40" s="47"/>
      <c r="BB40" s="47"/>
      <c r="BC40" s="47"/>
      <c r="BD40" s="47"/>
      <c r="BE40" s="47"/>
      <c r="BF40" s="47"/>
      <c r="BG40" s="47"/>
      <c r="BH40" s="47"/>
      <c r="BI40" s="47"/>
      <c r="BJ40" s="47"/>
      <c r="BK40" s="47"/>
      <c r="BL40" s="47"/>
      <c r="BM40" s="47"/>
      <c r="BN40" s="47"/>
      <c r="BO40" s="47"/>
      <c r="BP40" s="47"/>
      <c r="BQ40" s="47"/>
      <c r="BR40" s="47"/>
      <c r="BS40" s="47"/>
      <c r="BT40" s="47"/>
      <c r="BU40" s="47"/>
      <c r="BV40" s="47"/>
      <c r="BW40" s="47"/>
      <c r="BX40" s="47"/>
      <c r="BY40" s="47"/>
      <c r="BZ40" s="47"/>
      <c r="CA40" s="47"/>
      <c r="CB40" s="47"/>
      <c r="CC40" s="47"/>
      <c r="CD40" s="47"/>
      <c r="CE40" s="47"/>
      <c r="CF40" s="47"/>
      <c r="CG40" s="47"/>
      <c r="CH40" s="47"/>
      <c r="CI40" s="47"/>
      <c r="CJ40" s="47"/>
      <c r="CK40" s="47"/>
      <c r="CL40" s="47"/>
      <c r="CM40" s="47"/>
      <c r="CN40" s="47"/>
      <c r="CO40" s="47"/>
      <c r="CP40" s="47"/>
      <c r="CQ40" s="47"/>
      <c r="CR40" s="47"/>
      <c r="CS40" s="47"/>
      <c r="CT40" s="47"/>
      <c r="CU40" s="47"/>
      <c r="CV40" s="47"/>
      <c r="CW40" s="47"/>
      <c r="CX40" s="47"/>
      <c r="CY40" s="47"/>
      <c r="CZ40" s="47"/>
      <c r="DA40" s="47"/>
      <c r="DB40" s="47"/>
      <c r="DC40" s="47"/>
      <c r="DD40" s="47"/>
      <c r="DE40" s="47"/>
      <c r="DF40" s="47"/>
      <c r="DG40" s="47"/>
      <c r="DH40" s="47"/>
      <c r="DI40" s="47"/>
      <c r="DJ40" s="47"/>
      <c r="DK40" s="47"/>
      <c r="DL40" s="47"/>
    </row>
    <row r="41" spans="1:116" s="46" customFormat="1" ht="30" customHeight="1" thickBot="1" x14ac:dyDescent="0.35">
      <c r="A41" s="96"/>
      <c r="B41" s="25" t="s">
        <v>56</v>
      </c>
      <c r="C41" s="62">
        <v>1</v>
      </c>
      <c r="D41" s="63">
        <f ca="1">E40</f>
        <v>45817</v>
      </c>
      <c r="E41" s="63">
        <f ca="1">D41+15</f>
        <v>45832</v>
      </c>
      <c r="F41" s="43"/>
      <c r="G41" s="44">
        <f t="shared" ca="1" si="59"/>
        <v>16</v>
      </c>
      <c r="H41" s="47"/>
      <c r="I41" s="47"/>
      <c r="J41" s="47"/>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c r="BN41" s="47"/>
      <c r="BO41" s="47"/>
      <c r="BP41" s="47"/>
      <c r="BQ41" s="47"/>
      <c r="BR41" s="47"/>
      <c r="BS41" s="47"/>
      <c r="BT41" s="47"/>
      <c r="BU41" s="47"/>
      <c r="BV41" s="47"/>
      <c r="BW41" s="47"/>
      <c r="BX41" s="47"/>
      <c r="BY41" s="47"/>
      <c r="BZ41" s="47"/>
      <c r="CA41" s="47"/>
      <c r="CB41" s="47"/>
      <c r="CC41" s="47"/>
      <c r="CD41" s="47"/>
      <c r="CE41" s="47"/>
      <c r="CF41" s="47"/>
      <c r="CG41" s="47"/>
      <c r="CH41" s="47"/>
      <c r="CI41" s="47"/>
      <c r="CJ41" s="47"/>
      <c r="CK41" s="47"/>
      <c r="CL41" s="47"/>
      <c r="CM41" s="47"/>
      <c r="CN41" s="47"/>
      <c r="CO41" s="47"/>
      <c r="CP41" s="47"/>
      <c r="CQ41" s="47"/>
      <c r="CR41" s="47"/>
      <c r="CS41" s="47"/>
      <c r="CT41" s="47"/>
      <c r="CU41" s="47"/>
      <c r="CV41" s="47"/>
      <c r="CW41" s="47"/>
      <c r="CX41" s="47"/>
      <c r="CY41" s="47"/>
      <c r="CZ41" s="47"/>
      <c r="DA41" s="47"/>
      <c r="DB41" s="47"/>
      <c r="DC41" s="47"/>
      <c r="DD41" s="47"/>
      <c r="DE41" s="47"/>
      <c r="DF41" s="47"/>
      <c r="DG41" s="47"/>
      <c r="DH41" s="47"/>
      <c r="DI41" s="47"/>
      <c r="DJ41" s="47"/>
      <c r="DK41" s="47"/>
      <c r="DL41" s="47"/>
    </row>
    <row r="42" spans="1:116" s="46" customFormat="1" ht="30" customHeight="1" thickBot="1" x14ac:dyDescent="0.35">
      <c r="A42" s="33"/>
      <c r="B42" s="26"/>
      <c r="C42" s="64"/>
      <c r="D42" s="65"/>
      <c r="E42" s="65"/>
      <c r="F42" s="43"/>
      <c r="G42" s="44" t="str">
        <f t="shared" si="59"/>
        <v/>
      </c>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c r="AR42" s="45"/>
      <c r="AS42" s="45"/>
      <c r="AT42" s="45"/>
      <c r="AU42" s="45"/>
      <c r="AV42" s="45"/>
      <c r="AW42" s="45"/>
      <c r="AX42" s="45"/>
      <c r="AY42" s="45"/>
      <c r="AZ42" s="45"/>
      <c r="BA42" s="45"/>
      <c r="BB42" s="45"/>
      <c r="BC42" s="45"/>
      <c r="BD42" s="45"/>
      <c r="BE42" s="45"/>
      <c r="BF42" s="45"/>
      <c r="BG42" s="45"/>
      <c r="BH42" s="45"/>
      <c r="BI42" s="45"/>
      <c r="BJ42" s="45"/>
      <c r="BK42" s="45"/>
      <c r="BL42" s="45"/>
      <c r="BM42" s="45"/>
      <c r="BN42" s="45"/>
      <c r="BO42" s="45"/>
      <c r="BP42" s="45"/>
      <c r="BQ42" s="45"/>
      <c r="BR42" s="45"/>
      <c r="BS42" s="45"/>
      <c r="BT42" s="45"/>
      <c r="BU42" s="45"/>
      <c r="BV42" s="45"/>
      <c r="BW42" s="45"/>
      <c r="BX42" s="45"/>
      <c r="BY42" s="45"/>
      <c r="BZ42" s="45"/>
      <c r="CA42" s="45"/>
      <c r="CB42" s="45"/>
      <c r="CC42" s="45"/>
      <c r="CD42" s="45"/>
      <c r="CE42" s="45"/>
      <c r="CF42" s="45"/>
      <c r="CG42" s="45"/>
      <c r="CH42" s="45"/>
      <c r="CI42" s="45"/>
      <c r="CJ42" s="45"/>
      <c r="CK42" s="45"/>
      <c r="CL42" s="45"/>
      <c r="CM42" s="45"/>
      <c r="CN42" s="45"/>
      <c r="CO42" s="45"/>
      <c r="CP42" s="45"/>
      <c r="CQ42" s="45"/>
      <c r="CR42" s="45"/>
      <c r="CS42" s="45"/>
      <c r="CT42" s="45"/>
      <c r="CU42" s="45"/>
      <c r="CV42" s="45"/>
      <c r="CW42" s="45"/>
      <c r="CX42" s="45"/>
      <c r="CY42" s="45"/>
      <c r="CZ42" s="45"/>
      <c r="DA42" s="45"/>
      <c r="DB42" s="45"/>
      <c r="DC42" s="45"/>
      <c r="DD42" s="45"/>
      <c r="DE42" s="45"/>
      <c r="DF42" s="45"/>
      <c r="DG42" s="45"/>
      <c r="DH42" s="45"/>
      <c r="DI42" s="45"/>
      <c r="DJ42" s="45"/>
      <c r="DK42" s="45"/>
      <c r="DL42" s="45"/>
    </row>
    <row r="43" spans="1:116" s="46" customFormat="1" ht="30" customHeight="1" x14ac:dyDescent="0.3">
      <c r="A43" s="33"/>
      <c r="B43" s="27"/>
      <c r="C43" s="66"/>
      <c r="D43" s="67"/>
      <c r="E43" s="68"/>
      <c r="F43" s="71" t="s">
        <v>23</v>
      </c>
      <c r="G43" s="71" t="s">
        <v>23</v>
      </c>
      <c r="H43" s="71" t="s">
        <v>23</v>
      </c>
      <c r="I43" s="71" t="s">
        <v>23</v>
      </c>
      <c r="J43" s="71" t="s">
        <v>23</v>
      </c>
      <c r="K43" s="71" t="s">
        <v>23</v>
      </c>
      <c r="L43" s="71" t="s">
        <v>23</v>
      </c>
      <c r="M43" s="71" t="s">
        <v>23</v>
      </c>
      <c r="N43" s="71" t="s">
        <v>23</v>
      </c>
      <c r="O43" s="71" t="s">
        <v>23</v>
      </c>
      <c r="P43" s="71" t="s">
        <v>23</v>
      </c>
      <c r="Q43" s="71" t="s">
        <v>23</v>
      </c>
      <c r="R43" s="71" t="s">
        <v>23</v>
      </c>
      <c r="S43" s="71" t="s">
        <v>23</v>
      </c>
      <c r="T43" s="71" t="s">
        <v>23</v>
      </c>
      <c r="U43" s="71" t="s">
        <v>23</v>
      </c>
      <c r="V43" s="71" t="s">
        <v>23</v>
      </c>
      <c r="W43" s="71" t="s">
        <v>23</v>
      </c>
      <c r="X43" s="71" t="s">
        <v>23</v>
      </c>
      <c r="Y43" s="71" t="s">
        <v>23</v>
      </c>
      <c r="Z43" s="71" t="s">
        <v>23</v>
      </c>
      <c r="AA43" s="71" t="s">
        <v>23</v>
      </c>
      <c r="AB43" s="71" t="s">
        <v>23</v>
      </c>
      <c r="AC43" s="71" t="s">
        <v>23</v>
      </c>
      <c r="AD43" s="71" t="s">
        <v>23</v>
      </c>
      <c r="AE43" s="71" t="s">
        <v>23</v>
      </c>
      <c r="AF43" s="71" t="s">
        <v>23</v>
      </c>
      <c r="AG43" s="71" t="s">
        <v>23</v>
      </c>
      <c r="AH43" s="71" t="s">
        <v>23</v>
      </c>
      <c r="AI43" s="71" t="s">
        <v>23</v>
      </c>
      <c r="AJ43" s="71" t="s">
        <v>23</v>
      </c>
      <c r="AK43" s="71" t="s">
        <v>23</v>
      </c>
      <c r="AL43" s="71" t="s">
        <v>23</v>
      </c>
      <c r="AM43" s="71" t="s">
        <v>23</v>
      </c>
      <c r="AN43" s="71" t="s">
        <v>23</v>
      </c>
      <c r="AO43" s="71" t="s">
        <v>23</v>
      </c>
      <c r="AP43" s="71" t="s">
        <v>23</v>
      </c>
      <c r="AQ43" s="71" t="s">
        <v>23</v>
      </c>
      <c r="AR43" s="71" t="s">
        <v>23</v>
      </c>
      <c r="AS43" s="71" t="s">
        <v>23</v>
      </c>
      <c r="AT43" s="71" t="s">
        <v>23</v>
      </c>
      <c r="AU43" s="71" t="s">
        <v>23</v>
      </c>
      <c r="AV43" s="71" t="s">
        <v>23</v>
      </c>
      <c r="AW43" s="71" t="s">
        <v>23</v>
      </c>
      <c r="AX43" s="71" t="s">
        <v>23</v>
      </c>
      <c r="AY43" s="71" t="s">
        <v>23</v>
      </c>
      <c r="AZ43" s="71" t="s">
        <v>23</v>
      </c>
      <c r="BA43" s="71" t="s">
        <v>23</v>
      </c>
      <c r="BB43" s="71" t="s">
        <v>23</v>
      </c>
      <c r="BC43" s="71" t="s">
        <v>23</v>
      </c>
      <c r="BD43" s="71" t="s">
        <v>23</v>
      </c>
      <c r="BE43" s="71" t="s">
        <v>23</v>
      </c>
      <c r="BF43" s="71" t="s">
        <v>23</v>
      </c>
      <c r="BG43" s="71" t="s">
        <v>23</v>
      </c>
      <c r="BH43" s="71" t="s">
        <v>23</v>
      </c>
      <c r="BI43" s="71" t="s">
        <v>23</v>
      </c>
      <c r="BJ43" s="71" t="s">
        <v>23</v>
      </c>
      <c r="BK43" s="71" t="s">
        <v>23</v>
      </c>
      <c r="BL43" s="71" t="s">
        <v>23</v>
      </c>
      <c r="BM43" s="71" t="s">
        <v>23</v>
      </c>
      <c r="BN43" s="71" t="s">
        <v>23</v>
      </c>
      <c r="BO43" s="71" t="s">
        <v>23</v>
      </c>
      <c r="BP43" s="71" t="s">
        <v>23</v>
      </c>
      <c r="BQ43" s="71" t="s">
        <v>23</v>
      </c>
      <c r="BR43" s="71" t="s">
        <v>23</v>
      </c>
      <c r="BS43" s="71" t="s">
        <v>23</v>
      </c>
      <c r="BT43" s="71" t="s">
        <v>23</v>
      </c>
      <c r="BU43" s="71" t="s">
        <v>23</v>
      </c>
      <c r="BV43" s="71" t="s">
        <v>23</v>
      </c>
      <c r="BW43" s="71" t="s">
        <v>23</v>
      </c>
      <c r="BX43" s="71" t="s">
        <v>23</v>
      </c>
      <c r="BY43" s="71" t="s">
        <v>23</v>
      </c>
      <c r="BZ43" s="71" t="s">
        <v>23</v>
      </c>
      <c r="CA43" s="71" t="s">
        <v>23</v>
      </c>
      <c r="CB43" s="71" t="s">
        <v>23</v>
      </c>
      <c r="CC43" s="71" t="s">
        <v>23</v>
      </c>
      <c r="CD43" s="71" t="s">
        <v>23</v>
      </c>
      <c r="CE43" s="71" t="s">
        <v>23</v>
      </c>
      <c r="CF43" s="71" t="s">
        <v>23</v>
      </c>
      <c r="CG43" s="71" t="s">
        <v>23</v>
      </c>
      <c r="CH43" s="71" t="s">
        <v>23</v>
      </c>
      <c r="CI43" s="71" t="s">
        <v>23</v>
      </c>
      <c r="CJ43" s="71" t="s">
        <v>23</v>
      </c>
      <c r="CK43" s="71" t="s">
        <v>23</v>
      </c>
      <c r="CL43" s="71" t="s">
        <v>23</v>
      </c>
      <c r="CM43" s="71" t="s">
        <v>23</v>
      </c>
      <c r="CN43" s="71" t="s">
        <v>23</v>
      </c>
      <c r="CO43" s="71" t="s">
        <v>23</v>
      </c>
      <c r="CP43" s="71" t="s">
        <v>23</v>
      </c>
      <c r="CQ43" s="71" t="s">
        <v>23</v>
      </c>
      <c r="CR43" s="71" t="s">
        <v>23</v>
      </c>
      <c r="CS43" s="71" t="s">
        <v>23</v>
      </c>
      <c r="CT43" s="71" t="s">
        <v>23</v>
      </c>
      <c r="CU43" s="71" t="s">
        <v>23</v>
      </c>
      <c r="CV43" s="71" t="s">
        <v>23</v>
      </c>
      <c r="CW43" s="71" t="s">
        <v>23</v>
      </c>
      <c r="CX43" s="71" t="s">
        <v>23</v>
      </c>
      <c r="CY43" s="71" t="s">
        <v>23</v>
      </c>
      <c r="CZ43" s="71" t="s">
        <v>23</v>
      </c>
      <c r="DA43" s="71" t="s">
        <v>23</v>
      </c>
      <c r="DB43" s="71" t="s">
        <v>23</v>
      </c>
      <c r="DC43" s="71" t="s">
        <v>23</v>
      </c>
      <c r="DD43" s="71" t="s">
        <v>23</v>
      </c>
      <c r="DE43" s="71" t="s">
        <v>23</v>
      </c>
      <c r="DF43" s="71" t="s">
        <v>23</v>
      </c>
      <c r="DG43" s="71" t="s">
        <v>23</v>
      </c>
      <c r="DH43" s="71" t="s">
        <v>23</v>
      </c>
      <c r="DI43" s="71" t="s">
        <v>23</v>
      </c>
      <c r="DJ43" s="71" t="s">
        <v>23</v>
      </c>
      <c r="DK43" s="71" t="s">
        <v>23</v>
      </c>
      <c r="DL43" s="71" t="s">
        <v>23</v>
      </c>
    </row>
    <row r="44" spans="1:116" ht="30" customHeight="1" x14ac:dyDescent="0.3">
      <c r="F44" s="69"/>
    </row>
    <row r="45" spans="1:116" ht="30" customHeight="1" x14ac:dyDescent="0.3">
      <c r="E45" s="70"/>
    </row>
  </sheetData>
  <mergeCells count="32">
    <mergeCell ref="A19:A30"/>
    <mergeCell ref="A8:A14"/>
    <mergeCell ref="A32:A41"/>
    <mergeCell ref="BL1:BR1"/>
    <mergeCell ref="BT1:CC1"/>
    <mergeCell ref="BL2:BR2"/>
    <mergeCell ref="BT2:CC2"/>
    <mergeCell ref="BS4:BY4"/>
    <mergeCell ref="BZ4:CF4"/>
    <mergeCell ref="BL4:BR4"/>
    <mergeCell ref="P2:Y2"/>
    <mergeCell ref="P1:Y1"/>
    <mergeCell ref="H1:N1"/>
    <mergeCell ref="H2:N2"/>
    <mergeCell ref="BE4:BK4"/>
    <mergeCell ref="H4:N4"/>
    <mergeCell ref="AX4:BD4"/>
    <mergeCell ref="A5:A6"/>
    <mergeCell ref="B5:B6"/>
    <mergeCell ref="C5:C6"/>
    <mergeCell ref="D5:D6"/>
    <mergeCell ref="E5:E6"/>
    <mergeCell ref="O4:U4"/>
    <mergeCell ref="V4:AB4"/>
    <mergeCell ref="AC4:AI4"/>
    <mergeCell ref="AJ4:AP4"/>
    <mergeCell ref="AQ4:AW4"/>
    <mergeCell ref="DA4:DF4"/>
    <mergeCell ref="DG4:DL4"/>
    <mergeCell ref="CG4:CM4"/>
    <mergeCell ref="CN4:CT4"/>
    <mergeCell ref="CU4:CZ4"/>
  </mergeCells>
  <conditionalFormatting sqref="C7:C43">
    <cfRule type="dataBar" priority="64">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F31:DL31">
    <cfRule type="expression" dxfId="30" priority="31">
      <formula>AND(TODAY()&gt;=F$5, TODAY()&lt;G$5)</formula>
    </cfRule>
  </conditionalFormatting>
  <conditionalFormatting sqref="F37:DL37">
    <cfRule type="expression" dxfId="29" priority="32">
      <formula>AND(TODAY()&gt;=F$5, TODAY()&lt;G$5)</formula>
    </cfRule>
  </conditionalFormatting>
  <conditionalFormatting sqref="F43:DL43">
    <cfRule type="expression" dxfId="28" priority="29">
      <formula>AND(TODAY()&gt;=F$5, TODAY()&lt;G$5)</formula>
    </cfRule>
  </conditionalFormatting>
  <conditionalFormatting sqref="H4:BK9 AB10:BK13 H10:AA17 AB14:AD17">
    <cfRule type="expression" dxfId="27" priority="42">
      <formula>AND(TODAY()&gt;=H$5, TODAY()&lt;I$5)</formula>
    </cfRule>
  </conditionalFormatting>
  <conditionalFormatting sqref="H9:CZ9 DA9:DL13 AB10:CZ13 H10:AA17 AB14:AD17 H21:DL21">
    <cfRule type="expression" dxfId="26" priority="48" stopIfTrue="1">
      <formula>AND(task_end&gt;=H$5,task_start&lt;I$5)</formula>
    </cfRule>
  </conditionalFormatting>
  <conditionalFormatting sqref="H38:CZ41">
    <cfRule type="expression" dxfId="25" priority="38">
      <formula>AND(task_start&lt;=H$5,ROUNDDOWN((task_end-task_start+1)*task_progress,0)+task_start-1&gt;=H$5)</formula>
    </cfRule>
    <cfRule type="expression" dxfId="24" priority="39" stopIfTrue="1">
      <formula>AND(task_end&gt;=H$5,task_start&lt;I$5)</formula>
    </cfRule>
  </conditionalFormatting>
  <conditionalFormatting sqref="H21:DL21 H9:CZ9 DA9:DL13 AB10:CZ13 H10:AA17 AB14:AD17">
    <cfRule type="expression" dxfId="23" priority="47">
      <formula>AND(task_start&lt;=H$5,ROUNDDOWN((task_end-task_start+1)*task_progress,0)+task_start-1&gt;=H$5)</formula>
    </cfRule>
  </conditionalFormatting>
  <conditionalFormatting sqref="H32:DL36">
    <cfRule type="expression" dxfId="22" priority="12">
      <formula>AND(task_start&lt;=H$5,ROUNDDOWN((task_end-task_start+1)*task_progress,0)+task_start-1&gt;=H$5)</formula>
    </cfRule>
    <cfRule type="expression" dxfId="21" priority="13" stopIfTrue="1">
      <formula>AND(task_end&gt;=H$5,task_start&lt;I$5)</formula>
    </cfRule>
  </conditionalFormatting>
  <conditionalFormatting sqref="H38:DL41 F18:DL18">
    <cfRule type="expression" dxfId="20" priority="30">
      <formula>AND(TODAY()&gt;=F$5, TODAY()&lt;G$5)</formula>
    </cfRule>
  </conditionalFormatting>
  <conditionalFormatting sqref="AF14:CN14 AF15:AJ15 CS15:CZ15 AF17:CZ17 AF16:CI16">
    <cfRule type="expression" dxfId="19" priority="46" stopIfTrue="1">
      <formula>AND(task_end&gt;=AF$5,task_start&lt;AG$5)</formula>
    </cfRule>
  </conditionalFormatting>
  <conditionalFormatting sqref="AF14:CN14 AF15:CZ15 AF17:CZ17 AF16:DC16">
    <cfRule type="expression" dxfId="18" priority="35">
      <formula>AND(TODAY()&gt;=AF$5, TODAY()&lt;AG$5)</formula>
    </cfRule>
  </conditionalFormatting>
  <conditionalFormatting sqref="AF14:CN14 AF17:CZ17 AF15:AJ15 CS15:CZ15 AF16:CI16">
    <cfRule type="expression" dxfId="17" priority="45">
      <formula>AND(task_start&lt;=AF$5,ROUNDDOWN((task_end-task_start+1)*task_progress,0)+task_start-1&gt;=AF$5)</formula>
    </cfRule>
  </conditionalFormatting>
  <conditionalFormatting sqref="AK15:CR15">
    <cfRule type="expression" dxfId="16" priority="9">
      <formula>AND(task_start&lt;=AK$5,ROUNDDOWN((task_end-task_start+1)*task_progress,0)+task_start-1&gt;=AK$5)</formula>
    </cfRule>
    <cfRule type="expression" dxfId="15" priority="10" stopIfTrue="1">
      <formula>AND(task_end&gt;=AK$5,task_start&lt;AL$5)</formula>
    </cfRule>
  </conditionalFormatting>
  <conditionalFormatting sqref="BL4:DL13 DA15:DL15 H19:DL30 H32:DL36 DA17:DB17 DD16:DL16 DL17">
    <cfRule type="expression" dxfId="14" priority="11">
      <formula>AND(TODAY()&gt;=H$5, TODAY()&lt;I$5)</formula>
    </cfRule>
  </conditionalFormatting>
  <conditionalFormatting sqref="CC14:CI14 CC16:CI17">
    <cfRule type="expression" dxfId="13" priority="33">
      <formula>AND(task_start&lt;=CC$5,ROUNDDOWN((task_end-task_start+1)*task_progress,0)+task_start-1&gt;=CC$5)</formula>
    </cfRule>
    <cfRule type="expression" dxfId="12" priority="34" stopIfTrue="1">
      <formula>AND(task_end&gt;=CC$5,task_start&lt;CD$5)</formula>
    </cfRule>
  </conditionalFormatting>
  <conditionalFormatting sqref="CO14:DI14">
    <cfRule type="expression" dxfId="11" priority="6">
      <formula>AND(task_start&lt;=CO$5,ROUNDDOWN((task_end-task_start+1)*task_progress,0)+task_start-1&gt;=CO$5)</formula>
    </cfRule>
    <cfRule type="expression" dxfId="10" priority="7" stopIfTrue="1">
      <formula>AND(task_end&gt;=CO$5,task_start&lt;CP$5)</formula>
    </cfRule>
  </conditionalFormatting>
  <conditionalFormatting sqref="CO14:DL14">
    <cfRule type="expression" dxfId="9" priority="8">
      <formula>AND(TODAY()&gt;=CO$5, TODAY()&lt;CP$5)</formula>
    </cfRule>
  </conditionalFormatting>
  <conditionalFormatting sqref="DA38:DL41">
    <cfRule type="expression" dxfId="8" priority="14">
      <formula>AND(task_start&lt;=DA$5,ROUNDDOWN((task_end-task_start+1)*task_progress,0)+task_start-1&gt;=DA$5)</formula>
    </cfRule>
    <cfRule type="expression" dxfId="7" priority="15" stopIfTrue="1">
      <formula>AND(task_end&gt;=DA$5,task_start&lt;DB$5)</formula>
    </cfRule>
  </conditionalFormatting>
  <conditionalFormatting sqref="DJ14:DL14 DA15:DL15 H19:DL30 DA17:DB17 DD16:DL16 DL17">
    <cfRule type="expression" dxfId="6" priority="16">
      <formula>AND(task_start&lt;=H$5,ROUNDDOWN((task_end-task_start+1)*task_progress,0)+task_start-1&gt;=H$5)</formula>
    </cfRule>
    <cfRule type="expression" dxfId="5" priority="17" stopIfTrue="1">
      <formula>AND(task_end&gt;=H$5,task_start&lt;I$5)</formula>
    </cfRule>
  </conditionalFormatting>
  <conditionalFormatting sqref="CJ16:DC16">
    <cfRule type="expression" dxfId="4" priority="4">
      <formula>AND(task_start&lt;=CJ$5,ROUNDDOWN((task_end-task_start+1)*task_progress,0)+task_start-1&gt;=CJ$5)</formula>
    </cfRule>
    <cfRule type="expression" dxfId="3" priority="5" stopIfTrue="1">
      <formula>AND(task_end&gt;=CJ$5,task_start&lt;CK$5)</formula>
    </cfRule>
  </conditionalFormatting>
  <conditionalFormatting sqref="DC17:DK17">
    <cfRule type="expression" dxfId="2" priority="3">
      <formula>AND(TODAY()&gt;=DC$5, TODAY()&lt;DD$5)</formula>
    </cfRule>
  </conditionalFormatting>
  <conditionalFormatting sqref="DC17:DK17">
    <cfRule type="expression" dxfId="1" priority="1">
      <formula>AND(task_start&lt;=DC$5,ROUNDDOWN((task_end-task_start+1)*task_progress,0)+task_start-1&gt;=DC$5)</formula>
    </cfRule>
    <cfRule type="expression" dxfId="0" priority="2" stopIfTrue="1">
      <formula>AND(task_end&gt;=DC$5,task_start&lt;DD$5)</formula>
    </cfRule>
  </conditionalFormatting>
  <dataValidations count="8">
    <dataValidation type="whole" operator="greaterThanOrEqual" allowBlank="1" showInputMessage="1" promptTitle="Display Week" prompt="Changing this number will scroll the Gantt Chart view." sqref="P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8" xr:uid="{4F48FC41-E335-47F1-87AA-3333A52AD81C}"/>
    <dataValidation allowBlank="1" showInputMessage="1" showErrorMessage="1" prompt="Phase 3's sample block starts in cell B20." sqref="A18" xr:uid="{956902D1-D3B5-416D-BB69-9362D193BC0A}"/>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5" x14ac:dyDescent="0.25"/>
  <cols>
    <col min="1" max="1" width="87" style="2" customWidth="1"/>
    <col min="2" max="16384" width="9" style="1"/>
  </cols>
  <sheetData>
    <row r="1" spans="1:2" ht="46.5" customHeight="1" x14ac:dyDescent="0.25"/>
    <row r="2" spans="1:2" s="4" customFormat="1" ht="15.5" x14ac:dyDescent="0.3">
      <c r="A2" s="8" t="s">
        <v>7</v>
      </c>
      <c r="B2" s="3"/>
    </row>
    <row r="3" spans="1:2" s="6" customFormat="1" ht="27" customHeight="1" x14ac:dyDescent="0.3">
      <c r="A3" s="9"/>
      <c r="B3" s="7"/>
    </row>
    <row r="4" spans="1:2" s="5" customFormat="1" ht="30.5" x14ac:dyDescent="0.85">
      <c r="A4" s="10" t="s">
        <v>6</v>
      </c>
    </row>
    <row r="5" spans="1:2" ht="74.25" customHeight="1" x14ac:dyDescent="0.25">
      <c r="A5" s="11" t="s">
        <v>14</v>
      </c>
    </row>
    <row r="6" spans="1:2" ht="26.25" customHeight="1" x14ac:dyDescent="0.25">
      <c r="A6" s="10" t="s">
        <v>17</v>
      </c>
    </row>
    <row r="7" spans="1:2" s="2" customFormat="1" ht="205" customHeight="1" x14ac:dyDescent="0.3">
      <c r="A7" s="12" t="s">
        <v>16</v>
      </c>
    </row>
    <row r="8" spans="1:2" s="5" customFormat="1" ht="30.5" x14ac:dyDescent="0.85">
      <c r="A8" s="10" t="s">
        <v>8</v>
      </c>
    </row>
    <row r="9" spans="1:2" ht="42" x14ac:dyDescent="0.25">
      <c r="A9" s="11" t="s">
        <v>15</v>
      </c>
    </row>
    <row r="10" spans="1:2" s="2" customFormat="1" ht="28" customHeight="1" x14ac:dyDescent="0.3">
      <c r="A10" s="13" t="s">
        <v>13</v>
      </c>
    </row>
    <row r="11" spans="1:2" s="5" customFormat="1" ht="30.5" x14ac:dyDescent="0.85">
      <c r="A11" s="10" t="s">
        <v>5</v>
      </c>
    </row>
    <row r="12" spans="1:2" ht="28" x14ac:dyDescent="0.25">
      <c r="A12" s="11" t="s">
        <v>12</v>
      </c>
    </row>
    <row r="13" spans="1:2" s="2" customFormat="1" ht="28" customHeight="1" x14ac:dyDescent="0.3">
      <c r="A13" s="13" t="s">
        <v>1</v>
      </c>
    </row>
    <row r="14" spans="1:2" s="5" customFormat="1" ht="30.5" x14ac:dyDescent="0.85">
      <c r="A14" s="10" t="s">
        <v>9</v>
      </c>
    </row>
    <row r="15" spans="1:2" ht="75" customHeight="1" x14ac:dyDescent="0.25">
      <c r="A15" s="11" t="s">
        <v>10</v>
      </c>
    </row>
    <row r="16" spans="1:2" ht="70" x14ac:dyDescent="0.25">
      <c r="A16" s="11" t="s">
        <v>11</v>
      </c>
    </row>
    <row r="17" spans="1:1" x14ac:dyDescent="0.25">
      <c r="A17" s="14"/>
    </row>
    <row r="18" spans="1:1" x14ac:dyDescent="0.25">
      <c r="A18" s="14"/>
    </row>
    <row r="19" spans="1:1" x14ac:dyDescent="0.25">
      <c r="A19" s="14"/>
    </row>
    <row r="20" spans="1:1" x14ac:dyDescent="0.25">
      <c r="A20" s="14"/>
    </row>
    <row r="21" spans="1:1" x14ac:dyDescent="0.25">
      <c r="A21" s="14"/>
    </row>
    <row r="22" spans="1:1" x14ac:dyDescent="0.25">
      <c r="A22" s="14"/>
    </row>
    <row r="23" spans="1:1" x14ac:dyDescent="0.25">
      <c r="A23" s="14"/>
    </row>
    <row r="24" spans="1:1" x14ac:dyDescent="0.25">
      <c r="A24" s="1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berkay yericer</dc:creator>
  <dc:description/>
  <cp:lastModifiedBy>berkay yericer</cp:lastModifiedBy>
  <dcterms:created xsi:type="dcterms:W3CDTF">2022-03-11T22:41:12Z</dcterms:created>
  <dcterms:modified xsi:type="dcterms:W3CDTF">2025-06-09T13:59:30Z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