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c03364a2bd823d/Ambiente de Trabalho/Fisica/"/>
    </mc:Choice>
  </mc:AlternateContent>
  <xr:revisionPtr revIDLastSave="360" documentId="8_{4F2AE62A-7F8E-4478-B319-4E84551726EB}" xr6:coauthVersionLast="47" xr6:coauthVersionMax="47" xr10:uidLastSave="{E9633F4C-610F-4BA1-9098-D17ACDA29876}"/>
  <bookViews>
    <workbookView xWindow="-108" yWindow="-108" windowWidth="30936" windowHeight="17496" xr2:uid="{9985A3A1-6FDE-49C4-9087-E9974D1BF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2" i="1"/>
  <c r="Q3" i="1"/>
  <c r="Q4" i="1"/>
  <c r="Q5" i="1"/>
  <c r="Q6" i="1"/>
  <c r="Q7" i="1"/>
  <c r="Q8" i="1"/>
  <c r="Q9" i="1"/>
  <c r="Q10" i="1"/>
  <c r="Q11" i="1"/>
  <c r="Q2" i="1"/>
  <c r="M17" i="1"/>
  <c r="M18" i="1"/>
  <c r="M19" i="1"/>
  <c r="M20" i="1"/>
  <c r="M21" i="1"/>
  <c r="M22" i="1"/>
  <c r="M23" i="1"/>
  <c r="M24" i="1"/>
  <c r="M25" i="1"/>
  <c r="M16" i="1"/>
  <c r="L25" i="1"/>
  <c r="L24" i="1"/>
  <c r="L23" i="1"/>
  <c r="L22" i="1"/>
  <c r="L21" i="1"/>
  <c r="L20" i="1"/>
  <c r="L19" i="1"/>
  <c r="L18" i="1"/>
  <c r="L17" i="1"/>
  <c r="L16" i="1"/>
  <c r="K25" i="1"/>
  <c r="K24" i="1"/>
  <c r="K23" i="1"/>
  <c r="K22" i="1"/>
  <c r="K21" i="1"/>
  <c r="K20" i="1"/>
  <c r="K19" i="1"/>
  <c r="K18" i="1"/>
  <c r="K17" i="1"/>
  <c r="K16" i="1"/>
  <c r="J25" i="1"/>
  <c r="J24" i="1"/>
  <c r="J23" i="1"/>
  <c r="J22" i="1"/>
  <c r="J21" i="1"/>
  <c r="J20" i="1"/>
  <c r="J19" i="1"/>
  <c r="J18" i="1"/>
  <c r="J17" i="1"/>
  <c r="J16" i="1"/>
  <c r="I25" i="1"/>
  <c r="I24" i="1"/>
  <c r="I23" i="1"/>
  <c r="I22" i="1"/>
  <c r="I21" i="1"/>
  <c r="I20" i="1"/>
  <c r="I19" i="1"/>
  <c r="I18" i="1"/>
  <c r="I17" i="1"/>
  <c r="I16" i="1"/>
  <c r="H25" i="1"/>
  <c r="H24" i="1"/>
  <c r="H23" i="1"/>
  <c r="H22" i="1"/>
  <c r="H21" i="1"/>
  <c r="H20" i="1"/>
  <c r="H19" i="1"/>
  <c r="H18" i="1"/>
  <c r="H17" i="1"/>
  <c r="G25" i="1"/>
  <c r="G24" i="1"/>
  <c r="G23" i="1"/>
  <c r="G22" i="1"/>
  <c r="G21" i="1"/>
  <c r="G20" i="1"/>
  <c r="G19" i="1"/>
  <c r="G18" i="1"/>
  <c r="G17" i="1"/>
  <c r="F25" i="1"/>
  <c r="F24" i="1"/>
  <c r="F23" i="1"/>
  <c r="F22" i="1"/>
  <c r="F21" i="1"/>
  <c r="F20" i="1"/>
  <c r="F19" i="1"/>
  <c r="F18" i="1"/>
  <c r="F17" i="1"/>
  <c r="E25" i="1"/>
  <c r="E24" i="1"/>
  <c r="E23" i="1"/>
  <c r="E22" i="1"/>
  <c r="E21" i="1"/>
  <c r="E20" i="1"/>
  <c r="E19" i="1"/>
  <c r="E18" i="1"/>
  <c r="E17" i="1"/>
  <c r="D25" i="1"/>
  <c r="D24" i="1"/>
  <c r="D23" i="1"/>
  <c r="D22" i="1"/>
  <c r="D21" i="1"/>
  <c r="D20" i="1"/>
  <c r="D19" i="1"/>
  <c r="D18" i="1"/>
  <c r="D17" i="1"/>
  <c r="C25" i="1"/>
  <c r="C24" i="1"/>
  <c r="C23" i="1"/>
  <c r="C22" i="1"/>
  <c r="C21" i="1"/>
  <c r="C20" i="1"/>
  <c r="C19" i="1"/>
  <c r="C18" i="1"/>
  <c r="C17" i="1"/>
  <c r="H16" i="1"/>
  <c r="G16" i="1"/>
  <c r="F16" i="1"/>
  <c r="E16" i="1"/>
  <c r="D16" i="1"/>
  <c r="C16" i="1"/>
  <c r="N2" i="1"/>
  <c r="P11" i="1" a="1"/>
  <c r="P11" i="1" s="1"/>
  <c r="P10" i="1" a="1"/>
  <c r="P10" i="1" s="1"/>
  <c r="P9" i="1" a="1"/>
  <c r="P9" i="1" s="1"/>
  <c r="P8" i="1" a="1"/>
  <c r="P8" i="1" s="1"/>
  <c r="P7" i="1" a="1"/>
  <c r="P7" i="1" s="1"/>
  <c r="P6" i="1" a="1"/>
  <c r="P6" i="1" s="1"/>
  <c r="P5" i="1" a="1"/>
  <c r="P5" i="1" s="1"/>
  <c r="P4" i="1" a="1"/>
  <c r="P4" i="1" s="1"/>
  <c r="P3" i="1" a="1"/>
  <c r="P3" i="1" s="1"/>
  <c r="P2" i="1" a="1"/>
  <c r="P2" i="1" s="1"/>
  <c r="O3" i="1"/>
  <c r="O4" i="1"/>
  <c r="O5" i="1"/>
  <c r="O6" i="1"/>
  <c r="O7" i="1"/>
  <c r="O8" i="1"/>
  <c r="O9" i="1"/>
  <c r="O10" i="1"/>
  <c r="O11" i="1"/>
  <c r="O2" i="1"/>
  <c r="N11" i="1"/>
  <c r="N10" i="1"/>
  <c r="N9" i="1"/>
  <c r="N8" i="1"/>
  <c r="N7" i="1"/>
  <c r="N6" i="1"/>
  <c r="N5" i="1"/>
  <c r="N4" i="1"/>
  <c r="N3" i="1"/>
  <c r="B11" i="1"/>
  <c r="B10" i="1"/>
  <c r="B9" i="1"/>
  <c r="B8" i="1"/>
  <c r="B7" i="1"/>
  <c r="B6" i="1"/>
  <c r="B5" i="1"/>
  <c r="B4" i="1"/>
  <c r="B3" i="1"/>
  <c r="B2" i="1"/>
  <c r="M13" i="1"/>
  <c r="M3" i="1"/>
  <c r="M4" i="1"/>
  <c r="M5" i="1"/>
  <c r="M6" i="1"/>
  <c r="M7" i="1"/>
  <c r="M8" i="1"/>
  <c r="M9" i="1"/>
  <c r="M10" i="1"/>
  <c r="M11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<sst xmlns="http://schemas.openxmlformats.org/spreadsheetml/2006/main" count="35" uniqueCount="31">
  <si>
    <t>h(m)</t>
  </si>
  <si>
    <t>h(0)</t>
  </si>
  <si>
    <t>t(1)</t>
  </si>
  <si>
    <t>t(2)</t>
  </si>
  <si>
    <t>t(3)</t>
  </si>
  <si>
    <t>t(4)</t>
  </si>
  <si>
    <t>t(5)</t>
  </si>
  <si>
    <t>t(6)</t>
  </si>
  <si>
    <t>t(7)</t>
  </si>
  <si>
    <t>t(8)</t>
  </si>
  <si>
    <t>t(9)</t>
  </si>
  <si>
    <t>t(10)</t>
  </si>
  <si>
    <t>,</t>
  </si>
  <si>
    <t>TMED</t>
  </si>
  <si>
    <t>Média:</t>
  </si>
  <si>
    <t>s</t>
  </si>
  <si>
    <t>v(m/s)</t>
  </si>
  <si>
    <t>v^2[m/s^2]</t>
  </si>
  <si>
    <t>u(v) m/s</t>
  </si>
  <si>
    <t>u(v^2) [(m/s^2)]</t>
  </si>
  <si>
    <t>d(m)</t>
  </si>
  <si>
    <t>v(1)</t>
  </si>
  <si>
    <t>v(2)</t>
  </si>
  <si>
    <t>v(3)</t>
  </si>
  <si>
    <t>v(4)</t>
  </si>
  <si>
    <t>v(5)</t>
  </si>
  <si>
    <t>v(6)</t>
  </si>
  <si>
    <t>v(7)</t>
  </si>
  <si>
    <t>v(8)</t>
  </si>
  <si>
    <t>v(9)</t>
  </si>
  <si>
    <t>v(10)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</si>
</sst>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1" i="0" u="none" strike="noStrike" kern="1200" baseline="0">
                <a:solidFill>
                  <a:sysClr val="windowText" lastClr="000000"/>
                </a:solidFill>
              </a:rPr>
              <a:t>Gráfico de v² em função de 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Dados Experimentais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Sheet1!$Q$2:$Q$11</c:f>
                <c:numCache>
                  <c:formatCode>General</c:formatCode>
                  <c:ptCount val="10"/>
                  <c:pt idx="0">
                    <c:v>5.1123825492917406E-2</c:v>
                  </c:pt>
                  <c:pt idx="1">
                    <c:v>9.290799808332395E-2</c:v>
                  </c:pt>
                  <c:pt idx="2">
                    <c:v>4.5506955640261103E-2</c:v>
                  </c:pt>
                  <c:pt idx="3">
                    <c:v>6.5100872656900108E-2</c:v>
                  </c:pt>
                  <c:pt idx="4">
                    <c:v>7.0866623760164074E-2</c:v>
                  </c:pt>
                  <c:pt idx="5">
                    <c:v>0.14309502680806552</c:v>
                  </c:pt>
                  <c:pt idx="6">
                    <c:v>0.15000065261319254</c:v>
                  </c:pt>
                  <c:pt idx="7">
                    <c:v>0.13181298097140839</c:v>
                  </c:pt>
                  <c:pt idx="8">
                    <c:v>0.18154397536302394</c:v>
                  </c:pt>
                  <c:pt idx="9">
                    <c:v>0.12317183127591495</c:v>
                  </c:pt>
                </c:numCache>
              </c:numRef>
            </c:plus>
            <c:minus>
              <c:numRef>
                <c:f>Sheet1!$Q$2:$Q$11</c:f>
                <c:numCache>
                  <c:formatCode>General</c:formatCode>
                  <c:ptCount val="10"/>
                  <c:pt idx="0">
                    <c:v>5.1123825492917406E-2</c:v>
                  </c:pt>
                  <c:pt idx="1">
                    <c:v>9.290799808332395E-2</c:v>
                  </c:pt>
                  <c:pt idx="2">
                    <c:v>4.5506955640261103E-2</c:v>
                  </c:pt>
                  <c:pt idx="3">
                    <c:v>6.5100872656900108E-2</c:v>
                  </c:pt>
                  <c:pt idx="4">
                    <c:v>7.0866623760164074E-2</c:v>
                  </c:pt>
                  <c:pt idx="5">
                    <c:v>0.14309502680806552</c:v>
                  </c:pt>
                  <c:pt idx="6">
                    <c:v>0.15000065261319254</c:v>
                  </c:pt>
                  <c:pt idx="7">
                    <c:v>0.13181298097140839</c:v>
                  </c:pt>
                  <c:pt idx="8">
                    <c:v>0.18154397536302394</c:v>
                  </c:pt>
                  <c:pt idx="9">
                    <c:v>0.12317183127591495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Sheet1!$W$2:$W$11</c:f>
              <c:numCache>
                <c:formatCode>General</c:formatCode>
                <c:ptCount val="10"/>
                <c:pt idx="0">
                  <c:v>0.11</c:v>
                </c:pt>
                <c:pt idx="1">
                  <c:v>0.18</c:v>
                </c:pt>
                <c:pt idx="2">
                  <c:v>0.25</c:v>
                </c:pt>
                <c:pt idx="3">
                  <c:v>0.32</c:v>
                </c:pt>
                <c:pt idx="4">
                  <c:v>0.39</c:v>
                </c:pt>
                <c:pt idx="5">
                  <c:v>0.46</c:v>
                </c:pt>
                <c:pt idx="6">
                  <c:v>0.53</c:v>
                </c:pt>
                <c:pt idx="7">
                  <c:v>0.6</c:v>
                </c:pt>
                <c:pt idx="8">
                  <c:v>0.67</c:v>
                </c:pt>
                <c:pt idx="9">
                  <c:v>0.74</c:v>
                </c:pt>
              </c:numCache>
            </c:numRef>
          </c:xVal>
          <c:yVal>
            <c:numRef>
              <c:f>Sheet1!$X$2:$X$11</c:f>
              <c:numCache>
                <c:formatCode>General</c:formatCode>
                <c:ptCount val="10"/>
                <c:pt idx="0">
                  <c:v>1.8136316753679385</c:v>
                </c:pt>
                <c:pt idx="1">
                  <c:v>2.9406793245586988</c:v>
                </c:pt>
                <c:pt idx="2">
                  <c:v>3.9675640487020725</c:v>
                </c:pt>
                <c:pt idx="3">
                  <c:v>4.8809524536969358</c:v>
                </c:pt>
                <c:pt idx="4">
                  <c:v>5.8149286408249479</c:v>
                </c:pt>
                <c:pt idx="5">
                  <c:v>6.9252077562326884</c:v>
                </c:pt>
                <c:pt idx="6">
                  <c:v>7.7538327690877695</c:v>
                </c:pt>
                <c:pt idx="7">
                  <c:v>8.7994491914412833</c:v>
                </c:pt>
                <c:pt idx="8">
                  <c:v>9.519660043420112</c:v>
                </c:pt>
                <c:pt idx="9">
                  <c:v>10.584977383252989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7D8-45C7-8E25-63DB0E589DD0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197018271"/>
        <c:axId val="1197026911"/>
      </c:scatterChart>
      <c:valAx>
        <c:axId val="119701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1" i="0" u="none" strike="noStrike" kern="1200" baseline="0">
                    <a:solidFill>
                      <a:sysClr val="windowText" lastClr="000000"/>
                    </a:solidFill>
                  </a:rPr>
                  <a:t>Altura (h)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7026911"/>
        <c:crosses val="autoZero"/>
        <c:crossBetween val="midCat"/>
      </c:valAx>
      <c:valAx>
        <c:axId val="119702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1" i="0" u="none" strike="noStrike" kern="1200" baseline="0">
                    <a:solidFill>
                      <a:sysClr val="windowText" lastClr="000000"/>
                    </a:solidFill>
                  </a:rPr>
                  <a:t>Velocidade ao quadrado (v²) [m²/s²]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7018271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330063</xdr:colOff>
      <xdr:row>12</xdr:row>
      <xdr:rowOff>123265</xdr:rowOff>
    </xdr:from>
    <xdr:to>
      <xdr:col>29</xdr:col>
      <xdr:colOff>116134</xdr:colOff>
      <xdr:row>46</xdr:row>
      <xdr:rowOff>112059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36DCA1-445D-F838-0CB9-2EB0427D0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752154</xdr:colOff>
      <xdr:row>15</xdr:row>
      <xdr:rowOff>190285</xdr:rowOff>
    </xdr:from>
    <xdr:ext cx="65" cy="172227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4EBA69E2-1970-30C2-AFDE-69F564592206}"/>
            </a:ext>
          </a:extLst>
        </xdr:cNvPr>
        <xdr:cNvSpPr txBox="1"/>
      </xdr:nvSpPr>
      <xdr:spPr>
        <a:xfrm>
          <a:off x="15970750" y="307989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17</xdr:col>
      <xdr:colOff>516704</xdr:colOff>
      <xdr:row>16</xdr:row>
      <xdr:rowOff>179584</xdr:rowOff>
    </xdr:from>
    <xdr:ext cx="65" cy="172227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4841D33-5450-4C05-1C61-ADA9F6DEAE8E}"/>
            </a:ext>
          </a:extLst>
        </xdr:cNvPr>
        <xdr:cNvSpPr txBox="1"/>
      </xdr:nvSpPr>
      <xdr:spPr>
        <a:xfrm>
          <a:off x="16805524" y="326183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A552-65AC-4F7C-BC64-602ECEE41999}">
  <dimension ref="A1:X25"/>
  <sheetViews>
    <sheetView tabSelected="1" topLeftCell="I4" zoomScale="85" zoomScaleNormal="85" workbookViewId="0">
      <selection activeCell="T9" sqref="T9"/>
    </sheetView>
  </sheetViews>
  <sheetFormatPr defaultRowHeight="14.4" x14ac:dyDescent="0.3"/>
  <cols>
    <col min="2" max="16" width="14.5546875" customWidth="1"/>
    <col min="17" max="17" width="16" customWidth="1"/>
    <col min="24" max="24" width="13.33203125" customWidth="1"/>
  </cols>
  <sheetData>
    <row r="1" spans="1:24" x14ac:dyDescent="0.3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16</v>
      </c>
      <c r="O1" s="1" t="s">
        <v>17</v>
      </c>
      <c r="P1" s="1" t="s">
        <v>18</v>
      </c>
      <c r="Q1" s="1" t="s">
        <v>19</v>
      </c>
      <c r="W1" s="1" t="s">
        <v>0</v>
      </c>
      <c r="X1" s="1" t="s">
        <v>17</v>
      </c>
    </row>
    <row r="2" spans="1:24" x14ac:dyDescent="0.3">
      <c r="A2">
        <v>0.09</v>
      </c>
      <c r="B2" s="1">
        <f>0.2-A2</f>
        <v>0.11000000000000001</v>
      </c>
      <c r="C2" s="1">
        <v>2.5720000000000001E-3</v>
      </c>
      <c r="D2" s="1">
        <v>2.7079999999999999E-3</v>
      </c>
      <c r="E2" s="1">
        <v>2.614E-3</v>
      </c>
      <c r="F2" s="1">
        <v>2.6080000000000001E-3</v>
      </c>
      <c r="G2" s="1">
        <v>2.6640000000000001E-3</v>
      </c>
      <c r="H2" s="1">
        <v>2.588E-3</v>
      </c>
      <c r="I2" s="1">
        <v>2.6159999999999998E-3</v>
      </c>
      <c r="J2" s="1">
        <v>2.5920000000000001E-3</v>
      </c>
      <c r="K2" s="1">
        <v>2.6280000000000001E-3</v>
      </c>
      <c r="L2" s="1">
        <v>2.6220000000000002E-3</v>
      </c>
      <c r="M2" s="1">
        <f>AVERAGE(C2:L2)</f>
        <v>2.6211999999999997E-3</v>
      </c>
      <c r="N2" s="1">
        <f>A5/M2</f>
        <v>1.3467114298794447</v>
      </c>
      <c r="O2" s="1">
        <f>N2*N2</f>
        <v>1.8136316753679385</v>
      </c>
      <c r="P2" s="1" cm="1">
        <f t="array" ref="P2">STDEV((A5/C2:L2),N2)</f>
        <v>1.8980987447880324E-2</v>
      </c>
      <c r="Q2" s="1">
        <f>2*N2*P2</f>
        <v>5.1123825492917406E-2</v>
      </c>
      <c r="W2" s="1">
        <v>0.11</v>
      </c>
      <c r="X2" s="1">
        <f>N2*N2</f>
        <v>1.8136316753679385</v>
      </c>
    </row>
    <row r="3" spans="1:24" x14ac:dyDescent="0.3">
      <c r="B3" s="1">
        <f>0.27-A2</f>
        <v>0.18000000000000002</v>
      </c>
      <c r="C3" s="1">
        <v>2.036E-3</v>
      </c>
      <c r="D3" s="1">
        <v>2.032E-3</v>
      </c>
      <c r="E3" s="1">
        <v>2.0270000000000002E-3</v>
      </c>
      <c r="F3" s="1">
        <v>2.032E-3</v>
      </c>
      <c r="G3" s="1">
        <v>2.088E-3</v>
      </c>
      <c r="H3" s="1">
        <v>2.1419999999999998E-3</v>
      </c>
      <c r="I3" s="1">
        <v>2.0699999999999998E-3</v>
      </c>
      <c r="J3" s="1">
        <v>2.0460000000000001E-3</v>
      </c>
      <c r="K3" s="1">
        <v>2.0579999999999999E-3</v>
      </c>
      <c r="L3" s="1">
        <v>2.0539999999999998E-3</v>
      </c>
      <c r="M3" s="1">
        <f t="shared" ref="M3:M11" si="0">AVERAGE(C3:L3)</f>
        <v>2.0585E-3</v>
      </c>
      <c r="N3" s="1">
        <f>A5/M3</f>
        <v>1.7148409035705612</v>
      </c>
      <c r="O3" s="1">
        <f t="shared" ref="O3:O11" si="1">N3*N3</f>
        <v>2.9406793245586988</v>
      </c>
      <c r="P3" s="1" cm="1">
        <f t="array" ref="P3">STDEV((A5/C3:L3),N3)</f>
        <v>2.7089392925569736E-2</v>
      </c>
      <c r="Q3" s="1">
        <f t="shared" ref="Q3:Q11" si="2">2*N3*P3</f>
        <v>9.290799808332395E-2</v>
      </c>
      <c r="W3" s="1">
        <v>0.18</v>
      </c>
      <c r="X3" s="1">
        <f t="shared" ref="X3:X11" si="3">N3*N3</f>
        <v>2.9406793245586988</v>
      </c>
    </row>
    <row r="4" spans="1:24" x14ac:dyDescent="0.3">
      <c r="A4" t="s">
        <v>20</v>
      </c>
      <c r="B4" s="1">
        <f>0.34-A2</f>
        <v>0.25</v>
      </c>
      <c r="C4" s="1">
        <v>1.7639999999999999E-3</v>
      </c>
      <c r="D4" s="1">
        <v>1.7700000000000001E-3</v>
      </c>
      <c r="E4" s="1">
        <v>1.7799999999999999E-3</v>
      </c>
      <c r="F4" s="1">
        <v>1.7719999999999999E-3</v>
      </c>
      <c r="G4" s="1">
        <v>1.756E-3</v>
      </c>
      <c r="H4" s="1">
        <v>1.774E-3</v>
      </c>
      <c r="I4" s="1">
        <v>1.7719999999999999E-3</v>
      </c>
      <c r="J4" s="1">
        <v>1.7600000000000001E-3</v>
      </c>
      <c r="K4" s="1">
        <v>1.7819999999999999E-3</v>
      </c>
      <c r="L4" s="1">
        <v>1.792E-3</v>
      </c>
      <c r="M4" s="1">
        <f t="shared" si="0"/>
        <v>1.7721999999999994E-3</v>
      </c>
      <c r="N4" s="1">
        <f>A5/M4</f>
        <v>1.9918745062634022</v>
      </c>
      <c r="O4" s="1">
        <f t="shared" si="1"/>
        <v>3.9675640487020725</v>
      </c>
      <c r="P4" s="1" cm="1">
        <f t="array" ref="P4">STDEV((A5/C4:L4),N4)</f>
        <v>1.1423148269925028E-2</v>
      </c>
      <c r="Q4" s="1">
        <f t="shared" si="2"/>
        <v>4.5506955640261103E-2</v>
      </c>
      <c r="W4" s="1">
        <v>0.25</v>
      </c>
      <c r="X4" s="1">
        <f t="shared" si="3"/>
        <v>3.9675640487020725</v>
      </c>
    </row>
    <row r="5" spans="1:24" x14ac:dyDescent="0.3">
      <c r="A5">
        <v>3.5300000000000002E-3</v>
      </c>
      <c r="B5" s="1">
        <f>0.41-A2</f>
        <v>0.31999999999999995</v>
      </c>
      <c r="C5" s="1">
        <v>1.6019999999999999E-3</v>
      </c>
      <c r="D5" s="1">
        <v>1.578E-3</v>
      </c>
      <c r="E5" s="1">
        <v>1.6000000000000001E-3</v>
      </c>
      <c r="F5" s="1">
        <v>1.5939999999999999E-3</v>
      </c>
      <c r="G5" s="1">
        <v>1.58E-3</v>
      </c>
      <c r="H5" s="1">
        <v>1.604E-3</v>
      </c>
      <c r="I5" s="1">
        <v>1.6119999999999999E-3</v>
      </c>
      <c r="J5" s="1">
        <v>1.606E-3</v>
      </c>
      <c r="K5" s="1">
        <v>1.606E-3</v>
      </c>
      <c r="L5" s="1">
        <v>1.596E-3</v>
      </c>
      <c r="M5" s="1">
        <f t="shared" si="0"/>
        <v>1.5977999999999999E-3</v>
      </c>
      <c r="N5" s="1">
        <f>A5/M5</f>
        <v>2.2092877706846918</v>
      </c>
      <c r="O5" s="1">
        <f t="shared" si="1"/>
        <v>4.8809524536969358</v>
      </c>
      <c r="P5" s="1" cm="1">
        <f t="array" ref="P5">STDEV((A5/C5:L5),N5)</f>
        <v>1.473345245484348E-2</v>
      </c>
      <c r="Q5" s="1">
        <f t="shared" si="2"/>
        <v>6.5100872656900108E-2</v>
      </c>
      <c r="W5" s="1">
        <v>0.32</v>
      </c>
      <c r="X5" s="1">
        <f t="shared" si="3"/>
        <v>4.8809524536969358</v>
      </c>
    </row>
    <row r="6" spans="1:24" x14ac:dyDescent="0.3">
      <c r="B6" s="1">
        <f>0.48-A2</f>
        <v>0.39</v>
      </c>
      <c r="C6" s="1">
        <v>1.4419999999999999E-3</v>
      </c>
      <c r="D6" s="1">
        <v>1.4667E-3</v>
      </c>
      <c r="E6" s="1">
        <v>1.464E-3</v>
      </c>
      <c r="F6" s="1">
        <v>1.4580000000000001E-3</v>
      </c>
      <c r="G6" s="1">
        <v>1.4660000000000001E-3</v>
      </c>
      <c r="H6" s="1">
        <v>1.47E-3</v>
      </c>
      <c r="I6" s="1">
        <v>1.472E-3</v>
      </c>
      <c r="J6" s="1">
        <v>1.4580000000000001E-3</v>
      </c>
      <c r="K6" s="1">
        <v>1.4679999999999999E-3</v>
      </c>
      <c r="L6" s="1">
        <v>1.474E-3</v>
      </c>
      <c r="M6" s="1">
        <f t="shared" si="0"/>
        <v>1.4638700000000001E-3</v>
      </c>
      <c r="N6" s="1">
        <f>A5/M6</f>
        <v>2.4114163142902032</v>
      </c>
      <c r="O6" s="1">
        <f t="shared" si="1"/>
        <v>5.8149286408249479</v>
      </c>
      <c r="P6" s="1" cm="1">
        <f t="array" ref="P6">STDEV((A5/C6:L6),N6)</f>
        <v>1.4693983643596514E-2</v>
      </c>
      <c r="Q6" s="1">
        <f t="shared" si="2"/>
        <v>7.0866623760164074E-2</v>
      </c>
      <c r="W6" s="1">
        <v>0.39</v>
      </c>
      <c r="X6" s="1">
        <f t="shared" si="3"/>
        <v>5.8149286408249479</v>
      </c>
    </row>
    <row r="7" spans="1:24" x14ac:dyDescent="0.3">
      <c r="B7" s="1">
        <f>0.55-A2</f>
        <v>0.46000000000000008</v>
      </c>
      <c r="C7" s="1">
        <v>1.3500000000000001E-3</v>
      </c>
      <c r="D7" s="1">
        <v>1.356E-3</v>
      </c>
      <c r="E7" s="1">
        <v>1.32E-3</v>
      </c>
      <c r="F7" s="1">
        <v>1.3320000000000001E-3</v>
      </c>
      <c r="G7" s="1">
        <v>1.322E-3</v>
      </c>
      <c r="H7" s="1">
        <v>1.3339999999999999E-3</v>
      </c>
      <c r="I7" s="1">
        <v>1.366E-3</v>
      </c>
      <c r="J7" s="1">
        <v>1.3439999999999999E-3</v>
      </c>
      <c r="K7" s="1">
        <v>1.3420000000000001E-3</v>
      </c>
      <c r="L7" s="1">
        <v>1.348E-3</v>
      </c>
      <c r="M7" s="1">
        <f t="shared" si="0"/>
        <v>1.3414E-3</v>
      </c>
      <c r="N7" s="1">
        <f>A5/M7</f>
        <v>2.6315789473684212</v>
      </c>
      <c r="O7" s="1">
        <f t="shared" si="1"/>
        <v>6.9252077562326884</v>
      </c>
      <c r="P7" s="1" cm="1">
        <f t="array" ref="P7">STDEV((A5/C7:L7),N7)</f>
        <v>2.7188055093532445E-2</v>
      </c>
      <c r="Q7" s="1">
        <f t="shared" si="2"/>
        <v>0.14309502680806552</v>
      </c>
      <c r="W7" s="1">
        <v>0.46</v>
      </c>
      <c r="X7" s="1">
        <f t="shared" si="3"/>
        <v>6.9252077562326884</v>
      </c>
    </row>
    <row r="8" spans="1:24" x14ac:dyDescent="0.3">
      <c r="B8" s="1">
        <f>0.62-A2</f>
        <v>0.53</v>
      </c>
      <c r="C8" s="1">
        <v>1.2639999999999999E-3</v>
      </c>
      <c r="D8" s="1">
        <v>1.2819999999999999E-3</v>
      </c>
      <c r="E8" s="1">
        <v>1.256E-3</v>
      </c>
      <c r="F8" s="1">
        <v>1.258E-3</v>
      </c>
      <c r="G8" s="1">
        <v>1.284E-3</v>
      </c>
      <c r="H8" s="1">
        <v>1.2470000000000001E-3</v>
      </c>
      <c r="I8" s="1">
        <v>1.258E-3</v>
      </c>
      <c r="J8" s="1">
        <v>1.274E-3</v>
      </c>
      <c r="K8" s="1">
        <v>1.2719999999999999E-3</v>
      </c>
      <c r="L8" s="1">
        <v>1.2819999999999999E-3</v>
      </c>
      <c r="M8" s="1">
        <f t="shared" si="0"/>
        <v>1.2677000000000001E-3</v>
      </c>
      <c r="N8" s="1">
        <f>A5/M8</f>
        <v>2.7845704819752308</v>
      </c>
      <c r="O8" s="1">
        <f t="shared" si="1"/>
        <v>7.7538327690877695</v>
      </c>
      <c r="P8" s="1" cm="1">
        <f t="array" ref="P8">STDEV((A5/C8:L8),N8)</f>
        <v>2.6934253161153568E-2</v>
      </c>
      <c r="Q8" s="1">
        <f t="shared" si="2"/>
        <v>0.15000065261319254</v>
      </c>
      <c r="W8" s="1">
        <v>0.53</v>
      </c>
      <c r="X8" s="1">
        <f t="shared" si="3"/>
        <v>7.7538327690877695</v>
      </c>
    </row>
    <row r="9" spans="1:24" x14ac:dyDescent="0.3">
      <c r="B9" s="1">
        <f>0.69-A2</f>
        <v>0.6</v>
      </c>
      <c r="C9" s="1">
        <v>1.188E-3</v>
      </c>
      <c r="D9" s="1">
        <v>1.212E-3</v>
      </c>
      <c r="E9" s="1">
        <v>1.188E-3</v>
      </c>
      <c r="F9" s="1">
        <v>1.178E-3</v>
      </c>
      <c r="G9" s="1">
        <v>1.1900000000000001E-3</v>
      </c>
      <c r="H9" s="1">
        <v>1.1900000000000001E-3</v>
      </c>
      <c r="I9" s="1">
        <v>1.188E-3</v>
      </c>
      <c r="J9" s="1">
        <v>1.1980000000000001E-3</v>
      </c>
      <c r="K9" s="1">
        <v>1.1800000000000001E-3</v>
      </c>
      <c r="L9" s="1">
        <v>1.188E-3</v>
      </c>
      <c r="M9" s="1">
        <f t="shared" si="0"/>
        <v>1.1900000000000001E-3</v>
      </c>
      <c r="N9" s="1">
        <f>A5/M9</f>
        <v>2.9663865546218489</v>
      </c>
      <c r="O9" s="1">
        <f t="shared" si="1"/>
        <v>8.7994491914412833</v>
      </c>
      <c r="P9" s="1" cm="1">
        <f t="array" ref="P9">STDEV((A5/C9:L9),N9)</f>
        <v>2.221776874730538E-2</v>
      </c>
      <c r="Q9" s="1">
        <f t="shared" si="2"/>
        <v>0.13181298097140839</v>
      </c>
      <c r="W9" s="1">
        <v>0.6</v>
      </c>
      <c r="X9" s="1">
        <f t="shared" si="3"/>
        <v>8.7994491914412833</v>
      </c>
    </row>
    <row r="10" spans="1:24" x14ac:dyDescent="0.3">
      <c r="B10" s="1">
        <f>0.76-A2</f>
        <v>0.67</v>
      </c>
      <c r="C10" s="1">
        <v>1.152E-3</v>
      </c>
      <c r="D10" s="1">
        <v>1.1559999999999999E-3</v>
      </c>
      <c r="E10" s="1">
        <v>1.1460000000000001E-3</v>
      </c>
      <c r="F10" s="1">
        <v>1.1299999999999999E-3</v>
      </c>
      <c r="G10" s="1">
        <v>1.1280000000000001E-3</v>
      </c>
      <c r="H10" s="1">
        <v>1.155E-3</v>
      </c>
      <c r="I10" s="1">
        <v>1.152E-3</v>
      </c>
      <c r="J10" s="1">
        <v>1.1299999999999999E-3</v>
      </c>
      <c r="K10" s="1">
        <v>1.1379999999999999E-3</v>
      </c>
      <c r="L10" s="1">
        <v>1.1540000000000001E-3</v>
      </c>
      <c r="M10" s="1">
        <f t="shared" si="0"/>
        <v>1.1441000000000001E-3</v>
      </c>
      <c r="N10" s="1">
        <f>A5/M10</f>
        <v>3.0853946333362465</v>
      </c>
      <c r="O10" s="1">
        <f t="shared" si="1"/>
        <v>9.519660043420112</v>
      </c>
      <c r="P10" s="1" cm="1">
        <f t="array" ref="P10">STDEV((A5/C10:L10),N10)</f>
        <v>2.9419895497568797E-2</v>
      </c>
      <c r="Q10" s="1">
        <f t="shared" si="2"/>
        <v>0.18154397536302394</v>
      </c>
      <c r="W10" s="1">
        <v>0.67</v>
      </c>
      <c r="X10" s="1">
        <f t="shared" si="3"/>
        <v>9.519660043420112</v>
      </c>
    </row>
    <row r="11" spans="1:24" x14ac:dyDescent="0.3">
      <c r="B11" s="1">
        <f>0.83-A2</f>
        <v>0.74</v>
      </c>
      <c r="C11" s="1">
        <v>1.08E-3</v>
      </c>
      <c r="D11" s="1">
        <v>1.098E-3</v>
      </c>
      <c r="E11" s="1">
        <v>1.0939999999999999E-3</v>
      </c>
      <c r="F11" s="1">
        <v>1.0839999999999999E-3</v>
      </c>
      <c r="G11" s="1">
        <v>1.0839999999999999E-3</v>
      </c>
      <c r="H11" s="1">
        <v>1.088E-3</v>
      </c>
      <c r="I11" s="1">
        <v>1.08E-3</v>
      </c>
      <c r="J11" s="1">
        <v>1.0759999999999999E-3</v>
      </c>
      <c r="K11" s="1">
        <v>1.0820000000000001E-3</v>
      </c>
      <c r="L11" s="1">
        <v>1.0839999999999999E-3</v>
      </c>
      <c r="M11" s="1">
        <f t="shared" si="0"/>
        <v>1.085E-3</v>
      </c>
      <c r="N11" s="1">
        <f>A5/M11</f>
        <v>3.2534562211981566</v>
      </c>
      <c r="O11" s="1">
        <f t="shared" si="1"/>
        <v>10.584977383252989</v>
      </c>
      <c r="P11" s="1" cm="1">
        <f t="array" ref="P11">STDEV((A5/C11:L11),N11)</f>
        <v>1.8929382002035089E-2</v>
      </c>
      <c r="Q11" s="1">
        <f t="shared" si="2"/>
        <v>0.12317183127591495</v>
      </c>
      <c r="W11" s="1">
        <v>0.74</v>
      </c>
      <c r="X11" s="1">
        <f t="shared" si="3"/>
        <v>10.584977383252989</v>
      </c>
    </row>
    <row r="13" spans="1:24" x14ac:dyDescent="0.3">
      <c r="F13" t="s">
        <v>12</v>
      </c>
      <c r="L13" t="s">
        <v>14</v>
      </c>
      <c r="M13">
        <f>AVERAGE(C2:L11)</f>
        <v>1.5541769999999988E-3</v>
      </c>
      <c r="N13" t="s">
        <v>15</v>
      </c>
    </row>
    <row r="15" spans="1:24" x14ac:dyDescent="0.3">
      <c r="B15" s="1" t="s">
        <v>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18</v>
      </c>
    </row>
    <row r="16" spans="1:24" x14ac:dyDescent="0.3">
      <c r="B16" s="1">
        <v>0.11</v>
      </c>
      <c r="C16">
        <f>A5/C2</f>
        <v>1.3724727838258166</v>
      </c>
      <c r="D16">
        <f>A5/D2</f>
        <v>1.3035450516986706</v>
      </c>
      <c r="E16">
        <f>A5/E2</f>
        <v>1.3504208110175977</v>
      </c>
      <c r="F16">
        <f>A5/F2</f>
        <v>1.3535276073619633</v>
      </c>
      <c r="G16">
        <f>A5/G2</f>
        <v>1.325075075075075</v>
      </c>
      <c r="H16">
        <f>A5/H2</f>
        <v>1.3639876352395672</v>
      </c>
      <c r="I16">
        <f>A5/I2</f>
        <v>1.3493883792048931</v>
      </c>
      <c r="J16">
        <f>A5/J2</f>
        <v>1.3618827160493827</v>
      </c>
      <c r="K16">
        <f>A5/K2</f>
        <v>1.3432267884322679</v>
      </c>
      <c r="L16">
        <f>A5/L2</f>
        <v>1.3463005339435545</v>
      </c>
      <c r="M16">
        <f>STDEV(C16:L16,N2)</f>
        <v>1.8980987447880324E-2</v>
      </c>
    </row>
    <row r="17" spans="2:13" x14ac:dyDescent="0.3">
      <c r="B17" s="1">
        <v>0.18</v>
      </c>
      <c r="C17">
        <f>A5/C3</f>
        <v>1.7337917485265226</v>
      </c>
      <c r="D17">
        <f>A5/D3</f>
        <v>1.7372047244094488</v>
      </c>
      <c r="E17">
        <f>A5/E3</f>
        <v>1.7414898865318205</v>
      </c>
      <c r="F17">
        <f>A5/F3</f>
        <v>1.7372047244094488</v>
      </c>
      <c r="G17">
        <f>A5/G3</f>
        <v>1.6906130268199235</v>
      </c>
      <c r="H17">
        <f>A5/H3</f>
        <v>1.6479925303454717</v>
      </c>
      <c r="I17">
        <f>A5/I3</f>
        <v>1.705314009661836</v>
      </c>
      <c r="J17">
        <f>A5/J3</f>
        <v>1.7253176930596286</v>
      </c>
      <c r="K17">
        <f>A5/K3</f>
        <v>1.7152575315840624</v>
      </c>
      <c r="L17">
        <f>A5/L3</f>
        <v>1.7185978578383643</v>
      </c>
      <c r="M17">
        <f t="shared" ref="M17:M25" si="4">STDEV(C17:L17,N3)</f>
        <v>2.7089392925569736E-2</v>
      </c>
    </row>
    <row r="18" spans="2:13" x14ac:dyDescent="0.3">
      <c r="B18" s="1">
        <v>0.25</v>
      </c>
      <c r="C18">
        <f>A5/C4</f>
        <v>2.0011337868480727</v>
      </c>
      <c r="D18">
        <f>A5/D4</f>
        <v>1.9943502824858756</v>
      </c>
      <c r="E18">
        <f>A5/E4</f>
        <v>1.9831460674157306</v>
      </c>
      <c r="F18">
        <f>A5/F4</f>
        <v>1.9920993227990973</v>
      </c>
      <c r="G18">
        <f>A5/G4</f>
        <v>2.0102505694760819</v>
      </c>
      <c r="H18">
        <f>A5/H4</f>
        <v>1.9898534385569335</v>
      </c>
      <c r="I18">
        <f>A5/I4</f>
        <v>1.9920993227990973</v>
      </c>
      <c r="J18">
        <f>A5/J4</f>
        <v>2.0056818181818183</v>
      </c>
      <c r="K18">
        <f>A5/K4</f>
        <v>1.9809203142536478</v>
      </c>
      <c r="L18">
        <f>A5/L4</f>
        <v>1.9698660714285716</v>
      </c>
      <c r="M18">
        <f t="shared" si="4"/>
        <v>1.1423148269925028E-2</v>
      </c>
    </row>
    <row r="19" spans="2:13" x14ac:dyDescent="0.3">
      <c r="B19" s="1">
        <v>0.32</v>
      </c>
      <c r="C19">
        <f>A5/C5</f>
        <v>2.2034956304619229</v>
      </c>
      <c r="D19">
        <f>A5/D5</f>
        <v>2.2370088719898606</v>
      </c>
      <c r="E19">
        <f>A5/E5</f>
        <v>2.2062499999999998</v>
      </c>
      <c r="F19">
        <f>A5/F5</f>
        <v>2.2145545796737767</v>
      </c>
      <c r="G19">
        <f>A5/G5</f>
        <v>2.2341772151898733</v>
      </c>
      <c r="H19">
        <f>A5/H5</f>
        <v>2.2007481296758105</v>
      </c>
      <c r="I19">
        <f>A5/I5</f>
        <v>2.1898263027295286</v>
      </c>
      <c r="J19">
        <f>A5/J5</f>
        <v>2.1980074719800746</v>
      </c>
      <c r="K19">
        <f>A5/K5</f>
        <v>2.1980074719800746</v>
      </c>
      <c r="L19">
        <f>A5/L5</f>
        <v>2.2117794486215541</v>
      </c>
      <c r="M19">
        <f t="shared" si="4"/>
        <v>1.473345245484348E-2</v>
      </c>
    </row>
    <row r="20" spans="2:13" x14ac:dyDescent="0.3">
      <c r="B20" s="1">
        <v>0.39</v>
      </c>
      <c r="C20">
        <f>A5/C6</f>
        <v>2.4479889042995842</v>
      </c>
      <c r="D20">
        <f>A5/D6</f>
        <v>2.4067634826481217</v>
      </c>
      <c r="E20">
        <f>A5/E6</f>
        <v>2.4112021857923498</v>
      </c>
      <c r="F20">
        <f>A5/F6</f>
        <v>2.421124828532236</v>
      </c>
      <c r="G20">
        <f>A5/G6</f>
        <v>2.4079126875852661</v>
      </c>
      <c r="H20">
        <f>A5/H6</f>
        <v>2.4013605442176873</v>
      </c>
      <c r="I20">
        <f>A5/I6</f>
        <v>2.3980978260869565</v>
      </c>
      <c r="J20">
        <f>A5/J6</f>
        <v>2.421124828532236</v>
      </c>
      <c r="K20">
        <f>A5/K6</f>
        <v>2.4046321525885563</v>
      </c>
      <c r="L20">
        <f>A5/L6</f>
        <v>2.394843962008141</v>
      </c>
      <c r="M20">
        <f t="shared" si="4"/>
        <v>1.4693983643596514E-2</v>
      </c>
    </row>
    <row r="21" spans="2:13" x14ac:dyDescent="0.3">
      <c r="B21" s="1">
        <v>0.46</v>
      </c>
      <c r="C21">
        <f>A5/C7</f>
        <v>2.6148148148148147</v>
      </c>
      <c r="D21">
        <f>A5/D7</f>
        <v>2.6032448377581123</v>
      </c>
      <c r="E21">
        <f>A5/E7</f>
        <v>2.6742424242424243</v>
      </c>
      <c r="F21">
        <f>A5/F7</f>
        <v>2.6501501501501501</v>
      </c>
      <c r="G21">
        <f>A5/G7</f>
        <v>2.6701966717095309</v>
      </c>
      <c r="H21">
        <f>A5/H7</f>
        <v>2.6461769115442282</v>
      </c>
      <c r="I21">
        <f>A5/I7</f>
        <v>2.5841874084919474</v>
      </c>
      <c r="J21">
        <f>A5/J7</f>
        <v>2.6264880952380953</v>
      </c>
      <c r="K21">
        <f>A5/K7</f>
        <v>2.6304023845007451</v>
      </c>
      <c r="L21">
        <f>A5/L7</f>
        <v>2.6186943620178043</v>
      </c>
      <c r="M21">
        <f t="shared" si="4"/>
        <v>2.7188055093532445E-2</v>
      </c>
    </row>
    <row r="22" spans="2:13" x14ac:dyDescent="0.3">
      <c r="B22" s="1">
        <v>0.53</v>
      </c>
      <c r="C22">
        <f>A5/C8</f>
        <v>2.7927215189873422</v>
      </c>
      <c r="D22">
        <f>A5/D8</f>
        <v>2.7535101404056164</v>
      </c>
      <c r="E22">
        <f>A5/E8</f>
        <v>2.8105095541401277</v>
      </c>
      <c r="F22">
        <f>A5/F8</f>
        <v>2.8060413354531004</v>
      </c>
      <c r="G22">
        <f>A5/G8</f>
        <v>2.7492211838006231</v>
      </c>
      <c r="H22">
        <f>A5/H8</f>
        <v>2.8307939053728948</v>
      </c>
      <c r="I22">
        <f>A5/I8</f>
        <v>2.8060413354531004</v>
      </c>
      <c r="J22">
        <f>A5/J8</f>
        <v>2.7708006279434851</v>
      </c>
      <c r="K22">
        <f>A5/K8</f>
        <v>2.775157232704403</v>
      </c>
      <c r="L22">
        <f>A5/L8</f>
        <v>2.7535101404056164</v>
      </c>
      <c r="M22">
        <f t="shared" si="4"/>
        <v>2.6934253161153568E-2</v>
      </c>
    </row>
    <row r="23" spans="2:13" x14ac:dyDescent="0.3">
      <c r="B23" s="1">
        <v>0.6</v>
      </c>
      <c r="C23">
        <f>A5/C9</f>
        <v>2.9713804713804715</v>
      </c>
      <c r="D23">
        <f>A5/D9</f>
        <v>2.9125412541254128</v>
      </c>
      <c r="E23">
        <f>A5/E9</f>
        <v>2.9713804713804715</v>
      </c>
      <c r="F23">
        <f>A5/F9</f>
        <v>2.9966044142614603</v>
      </c>
      <c r="G23">
        <f>A5/G9</f>
        <v>2.9663865546218489</v>
      </c>
      <c r="H23">
        <f>A5/H9</f>
        <v>2.9663865546218489</v>
      </c>
      <c r="I23">
        <f>A5/I9</f>
        <v>2.9713804713804715</v>
      </c>
      <c r="J23">
        <f>A5/J9</f>
        <v>2.9465776293823036</v>
      </c>
      <c r="K23">
        <f>A5/K9</f>
        <v>2.9915254237288136</v>
      </c>
      <c r="L23">
        <f>A5/L9</f>
        <v>2.9713804713804715</v>
      </c>
      <c r="M23">
        <f t="shared" si="4"/>
        <v>2.221776874730538E-2</v>
      </c>
    </row>
    <row r="24" spans="2:13" x14ac:dyDescent="0.3">
      <c r="B24" s="1">
        <v>0.67</v>
      </c>
      <c r="C24">
        <f>A5/C10</f>
        <v>3.0642361111111112</v>
      </c>
      <c r="D24">
        <f>A5/D10</f>
        <v>3.0536332179930801</v>
      </c>
      <c r="E24">
        <f>A5/E10</f>
        <v>3.0802792321116925</v>
      </c>
      <c r="F24">
        <f>A5/F10</f>
        <v>3.1238938053097347</v>
      </c>
      <c r="G24">
        <f>A5/G10</f>
        <v>3.1294326241134751</v>
      </c>
      <c r="H24">
        <f>A5/H10</f>
        <v>3.0562770562770565</v>
      </c>
      <c r="I24">
        <f>A5/I10</f>
        <v>3.0642361111111112</v>
      </c>
      <c r="J24">
        <f>A5/J10</f>
        <v>3.1238938053097347</v>
      </c>
      <c r="K24">
        <f>A5/K10</f>
        <v>3.1019332161687174</v>
      </c>
      <c r="L24">
        <f>A5/L10</f>
        <v>3.0589254766031195</v>
      </c>
      <c r="M24">
        <f t="shared" si="4"/>
        <v>2.9419895497568797E-2</v>
      </c>
    </row>
    <row r="25" spans="2:13" x14ac:dyDescent="0.3">
      <c r="B25" s="1">
        <v>0.74</v>
      </c>
      <c r="C25">
        <f>A5/C11</f>
        <v>3.2685185185185186</v>
      </c>
      <c r="D25">
        <f>A5/D11</f>
        <v>3.2149362477231329</v>
      </c>
      <c r="E25">
        <f>A5/E11</f>
        <v>3.2266910420475323</v>
      </c>
      <c r="F25">
        <f>A5/F11</f>
        <v>3.2564575645756464</v>
      </c>
      <c r="G25">
        <f>A5/G11</f>
        <v>3.2564575645756464</v>
      </c>
      <c r="H25">
        <f>A5/H11</f>
        <v>3.2444852941176472</v>
      </c>
      <c r="I25">
        <f>A5/I11</f>
        <v>3.2685185185185186</v>
      </c>
      <c r="J25">
        <f>A5/J11</f>
        <v>3.2806691449814132</v>
      </c>
      <c r="K25">
        <f>A5/K11</f>
        <v>3.2624768946395561</v>
      </c>
      <c r="L25">
        <f>A5/L11</f>
        <v>3.2564575645756464</v>
      </c>
      <c r="M25">
        <f t="shared" si="4"/>
        <v>1.8929382002035089E-2</v>
      </c>
    </row>
  </sheetData>
  <pageMargins left="0.7" right="0.7" top="0.75" bottom="0.75" header="0.3" footer="0.3"/>
  <ignoredErrors>
    <ignoredError sqref="M2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carvalho</dc:creator>
  <cp:lastModifiedBy>diogo carvalho</cp:lastModifiedBy>
  <dcterms:created xsi:type="dcterms:W3CDTF">2025-04-08T13:57:31Z</dcterms:created>
  <dcterms:modified xsi:type="dcterms:W3CDTF">2025-05-12T00:00:54Z</dcterms:modified>
</cp:coreProperties>
</file>