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"/>
    </mc:Choice>
  </mc:AlternateContent>
  <bookViews>
    <workbookView xWindow="0" yWindow="0" windowWidth="20520" windowHeight="9465" activeTab="3" xr2:uid="{B8F4ECBD-626B-4DED-A878-2496941E8ED4}"/>
  </bookViews>
  <sheets>
    <sheet name="Hoja1" sheetId="1" r:id="rId1"/>
    <sheet name="Hoja2" sheetId="2" r:id="rId2"/>
    <sheet name="Hoja4" sheetId="4" r:id="rId3"/>
    <sheet name="Hoja7" sheetId="7" r:id="rId4"/>
  </sheets>
  <definedNames>
    <definedName name="_xlnm._FilterDatabase" localSheetId="0" hidden="1">Hoja1!$A$4:$AA$4</definedName>
    <definedName name="_xlnm._FilterDatabase" localSheetId="2" hidden="1">Hoja4!$A$1:$AA$102</definedName>
    <definedName name="_xlnm._FilterDatabase" localSheetId="3" hidden="1">Hoja7!$A$1:$S$102</definedName>
    <definedName name="_xlnm.Extract" localSheetId="2">Hoja4!$FM$1:$GM$1</definedName>
    <definedName name="_xlnm.Extract" localSheetId="3">Hoja7!$U$98:$AM$98</definedName>
    <definedName name="_xlnm.Criteria" localSheetId="2">Hoja4!$EK$1:$FK$2</definedName>
    <definedName name="_xlnm.Criteria" localSheetId="3">Hoja7!$U$95:$AM$96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B5" i="1"/>
  <c r="F5" i="1" s="1"/>
  <c r="C5" i="1"/>
  <c r="D5" i="1"/>
  <c r="E5" i="1"/>
  <c r="J5" i="1"/>
  <c r="K5" i="1"/>
  <c r="L5" i="1" s="1"/>
  <c r="N5" i="1" s="1"/>
  <c r="M5" i="1"/>
  <c r="R5" i="1"/>
  <c r="Q5" i="1" s="1"/>
  <c r="S5" i="1"/>
  <c r="T5" i="1"/>
  <c r="U5" i="1" s="1"/>
  <c r="V5" i="1"/>
  <c r="W5" i="1"/>
  <c r="X5" i="1"/>
  <c r="Y5" i="1"/>
  <c r="Z5" i="1"/>
  <c r="AA5" i="1"/>
  <c r="A6" i="1"/>
  <c r="B6" i="1"/>
  <c r="F6" i="1" s="1"/>
  <c r="C6" i="1"/>
  <c r="D6" i="1"/>
  <c r="E6" i="1"/>
  <c r="J6" i="1"/>
  <c r="K6" i="1"/>
  <c r="L6" i="1" s="1"/>
  <c r="N6" i="1" s="1"/>
  <c r="M6" i="1"/>
  <c r="R6" i="1"/>
  <c r="Q6" i="1" s="1"/>
  <c r="S6" i="1"/>
  <c r="T6" i="1"/>
  <c r="U6" i="1" s="1"/>
  <c r="V6" i="1"/>
  <c r="W6" i="1"/>
  <c r="X6" i="1"/>
  <c r="Y6" i="1"/>
  <c r="Z6" i="1"/>
  <c r="AA6" i="1"/>
  <c r="A7" i="1"/>
  <c r="B7" i="1"/>
  <c r="F7" i="1" s="1"/>
  <c r="C7" i="1"/>
  <c r="D7" i="1"/>
  <c r="E7" i="1"/>
  <c r="J7" i="1"/>
  <c r="K7" i="1"/>
  <c r="L7" i="1" s="1"/>
  <c r="N7" i="1" s="1"/>
  <c r="O7" i="1" s="1"/>
  <c r="M7" i="1"/>
  <c r="R7" i="1"/>
  <c r="Q7" i="1" s="1"/>
  <c r="S7" i="1"/>
  <c r="T7" i="1"/>
  <c r="U7" i="1" s="1"/>
  <c r="V7" i="1"/>
  <c r="W7" i="1"/>
  <c r="X7" i="1"/>
  <c r="Y7" i="1"/>
  <c r="Z7" i="1"/>
  <c r="AA7" i="1"/>
  <c r="A8" i="1"/>
  <c r="B8" i="1"/>
  <c r="F8" i="1" s="1"/>
  <c r="C8" i="1"/>
  <c r="D8" i="1"/>
  <c r="E8" i="1"/>
  <c r="J8" i="1"/>
  <c r="K8" i="1"/>
  <c r="L8" i="1" s="1"/>
  <c r="N8" i="1" s="1"/>
  <c r="M8" i="1"/>
  <c r="R8" i="1"/>
  <c r="Q8" i="1" s="1"/>
  <c r="S8" i="1"/>
  <c r="T8" i="1"/>
  <c r="U8" i="1" s="1"/>
  <c r="V8" i="1"/>
  <c r="W8" i="1"/>
  <c r="X8" i="1"/>
  <c r="Y8" i="1"/>
  <c r="Z8" i="1"/>
  <c r="AA8" i="1"/>
  <c r="A9" i="1"/>
  <c r="B9" i="1"/>
  <c r="F9" i="1" s="1"/>
  <c r="C9" i="1"/>
  <c r="D9" i="1"/>
  <c r="E9" i="1"/>
  <c r="J9" i="1"/>
  <c r="K9" i="1"/>
  <c r="L9" i="1" s="1"/>
  <c r="N9" i="1" s="1"/>
  <c r="M9" i="1"/>
  <c r="R9" i="1"/>
  <c r="Q9" i="1" s="1"/>
  <c r="S9" i="1"/>
  <c r="T9" i="1"/>
  <c r="U9" i="1" s="1"/>
  <c r="V9" i="1"/>
  <c r="W9" i="1"/>
  <c r="X9" i="1"/>
  <c r="Y9" i="1"/>
  <c r="Z9" i="1"/>
  <c r="AA9" i="1"/>
  <c r="A10" i="1"/>
  <c r="B10" i="1"/>
  <c r="F10" i="1" s="1"/>
  <c r="C10" i="1"/>
  <c r="D10" i="1"/>
  <c r="E10" i="1"/>
  <c r="J10" i="1"/>
  <c r="K10" i="1"/>
  <c r="L10" i="1" s="1"/>
  <c r="N10" i="1" s="1"/>
  <c r="M10" i="1"/>
  <c r="R10" i="1"/>
  <c r="Q10" i="1" s="1"/>
  <c r="S10" i="1"/>
  <c r="T10" i="1"/>
  <c r="U10" i="1" s="1"/>
  <c r="V10" i="1"/>
  <c r="W10" i="1"/>
  <c r="X10" i="1"/>
  <c r="Y10" i="1"/>
  <c r="Z10" i="1"/>
  <c r="AA10" i="1"/>
  <c r="A11" i="1"/>
  <c r="B11" i="1"/>
  <c r="F11" i="1" s="1"/>
  <c r="C11" i="1"/>
  <c r="D11" i="1"/>
  <c r="E11" i="1"/>
  <c r="J11" i="1"/>
  <c r="K11" i="1"/>
  <c r="L11" i="1" s="1"/>
  <c r="N11" i="1" s="1"/>
  <c r="M11" i="1"/>
  <c r="R11" i="1"/>
  <c r="Q11" i="1" s="1"/>
  <c r="S11" i="1"/>
  <c r="T11" i="1"/>
  <c r="U11" i="1" s="1"/>
  <c r="V11" i="1"/>
  <c r="W11" i="1"/>
  <c r="X11" i="1"/>
  <c r="Y11" i="1"/>
  <c r="Z11" i="1"/>
  <c r="AA11" i="1"/>
  <c r="A12" i="1"/>
  <c r="B12" i="1"/>
  <c r="F12" i="1" s="1"/>
  <c r="C12" i="1"/>
  <c r="D12" i="1"/>
  <c r="E12" i="1"/>
  <c r="J12" i="1"/>
  <c r="K12" i="1"/>
  <c r="L12" i="1" s="1"/>
  <c r="N12" i="1" s="1"/>
  <c r="O12" i="1" s="1"/>
  <c r="M12" i="1"/>
  <c r="R12" i="1"/>
  <c r="Q12" i="1" s="1"/>
  <c r="S12" i="1"/>
  <c r="T12" i="1"/>
  <c r="U12" i="1" s="1"/>
  <c r="V12" i="1"/>
  <c r="W12" i="1"/>
  <c r="X12" i="1"/>
  <c r="Y12" i="1"/>
  <c r="Z12" i="1"/>
  <c r="AA12" i="1"/>
  <c r="A13" i="1"/>
  <c r="B13" i="1"/>
  <c r="F13" i="1" s="1"/>
  <c r="C13" i="1"/>
  <c r="D13" i="1"/>
  <c r="E13" i="1"/>
  <c r="J13" i="1"/>
  <c r="K13" i="1"/>
  <c r="L13" i="1" s="1"/>
  <c r="N13" i="1" s="1"/>
  <c r="M13" i="1"/>
  <c r="R13" i="1"/>
  <c r="Q13" i="1" s="1"/>
  <c r="S13" i="1"/>
  <c r="T13" i="1"/>
  <c r="U13" i="1" s="1"/>
  <c r="V13" i="1"/>
  <c r="W13" i="1"/>
  <c r="X13" i="1"/>
  <c r="Y13" i="1"/>
  <c r="Z13" i="1"/>
  <c r="AA13" i="1"/>
  <c r="A14" i="1"/>
  <c r="B14" i="1"/>
  <c r="F14" i="1" s="1"/>
  <c r="C14" i="1"/>
  <c r="D14" i="1"/>
  <c r="E14" i="1"/>
  <c r="J14" i="1"/>
  <c r="K14" i="1"/>
  <c r="L14" i="1" s="1"/>
  <c r="N14" i="1" s="1"/>
  <c r="M14" i="1"/>
  <c r="R14" i="1"/>
  <c r="Q14" i="1" s="1"/>
  <c r="S14" i="1"/>
  <c r="T14" i="1"/>
  <c r="U14" i="1" s="1"/>
  <c r="V14" i="1"/>
  <c r="W14" i="1"/>
  <c r="X14" i="1"/>
  <c r="Y14" i="1"/>
  <c r="Z14" i="1"/>
  <c r="AA14" i="1"/>
  <c r="A15" i="1"/>
  <c r="B15" i="1"/>
  <c r="F15" i="1" s="1"/>
  <c r="C15" i="1"/>
  <c r="D15" i="1"/>
  <c r="E15" i="1"/>
  <c r="J15" i="1"/>
  <c r="K15" i="1"/>
  <c r="L15" i="1" s="1"/>
  <c r="N15" i="1" s="1"/>
  <c r="O15" i="1" s="1"/>
  <c r="M15" i="1"/>
  <c r="R15" i="1"/>
  <c r="Q15" i="1" s="1"/>
  <c r="S15" i="1"/>
  <c r="T15" i="1"/>
  <c r="U15" i="1" s="1"/>
  <c r="V15" i="1"/>
  <c r="W15" i="1"/>
  <c r="X15" i="1"/>
  <c r="Y15" i="1"/>
  <c r="Z15" i="1"/>
  <c r="AA15" i="1"/>
  <c r="A16" i="1"/>
  <c r="B16" i="1"/>
  <c r="C16" i="1"/>
  <c r="D16" i="1"/>
  <c r="E16" i="1"/>
  <c r="J16" i="1"/>
  <c r="K16" i="1"/>
  <c r="L16" i="1" s="1"/>
  <c r="N16" i="1" s="1"/>
  <c r="M16" i="1"/>
  <c r="R16" i="1"/>
  <c r="Q16" i="1" s="1"/>
  <c r="S16" i="1"/>
  <c r="T16" i="1"/>
  <c r="U16" i="1" s="1"/>
  <c r="V16" i="1"/>
  <c r="W16" i="1"/>
  <c r="X16" i="1"/>
  <c r="Y16" i="1"/>
  <c r="Z16" i="1"/>
  <c r="AA16" i="1"/>
  <c r="A17" i="1"/>
  <c r="B17" i="1"/>
  <c r="F17" i="1" s="1"/>
  <c r="C17" i="1"/>
  <c r="D17" i="1"/>
  <c r="E17" i="1"/>
  <c r="J17" i="1"/>
  <c r="K17" i="1"/>
  <c r="L17" i="1" s="1"/>
  <c r="N17" i="1" s="1"/>
  <c r="M17" i="1"/>
  <c r="R17" i="1"/>
  <c r="Q17" i="1" s="1"/>
  <c r="S17" i="1"/>
  <c r="T17" i="1"/>
  <c r="U17" i="1" s="1"/>
  <c r="V17" i="1"/>
  <c r="W17" i="1"/>
  <c r="X17" i="1"/>
  <c r="Y17" i="1"/>
  <c r="Z17" i="1"/>
  <c r="AA17" i="1"/>
  <c r="A18" i="1"/>
  <c r="B18" i="1"/>
  <c r="F18" i="1" s="1"/>
  <c r="C18" i="1"/>
  <c r="D18" i="1"/>
  <c r="E18" i="1"/>
  <c r="J18" i="1"/>
  <c r="K18" i="1"/>
  <c r="L18" i="1" s="1"/>
  <c r="N18" i="1" s="1"/>
  <c r="M18" i="1"/>
  <c r="R18" i="1"/>
  <c r="Q18" i="1" s="1"/>
  <c r="S18" i="1"/>
  <c r="T18" i="1"/>
  <c r="U18" i="1" s="1"/>
  <c r="V18" i="1"/>
  <c r="W18" i="1"/>
  <c r="X18" i="1"/>
  <c r="Y18" i="1"/>
  <c r="Z18" i="1"/>
  <c r="AA18" i="1"/>
  <c r="A19" i="1"/>
  <c r="B19" i="1"/>
  <c r="C19" i="1"/>
  <c r="D19" i="1"/>
  <c r="E19" i="1"/>
  <c r="J19" i="1"/>
  <c r="K19" i="1"/>
  <c r="L19" i="1" s="1"/>
  <c r="N19" i="1" s="1"/>
  <c r="M19" i="1"/>
  <c r="R19" i="1"/>
  <c r="Q19" i="1" s="1"/>
  <c r="S19" i="1"/>
  <c r="T19" i="1"/>
  <c r="U19" i="1" s="1"/>
  <c r="V19" i="1"/>
  <c r="W19" i="1"/>
  <c r="X19" i="1"/>
  <c r="Y19" i="1"/>
  <c r="Z19" i="1"/>
  <c r="AA19" i="1"/>
  <c r="A20" i="1"/>
  <c r="B20" i="1"/>
  <c r="F20" i="1" s="1"/>
  <c r="C20" i="1"/>
  <c r="D20" i="1"/>
  <c r="E20" i="1"/>
  <c r="J20" i="1"/>
  <c r="K20" i="1"/>
  <c r="L20" i="1" s="1"/>
  <c r="N20" i="1" s="1"/>
  <c r="O20" i="1" s="1"/>
  <c r="M20" i="1"/>
  <c r="R20" i="1"/>
  <c r="Q20" i="1" s="1"/>
  <c r="S20" i="1"/>
  <c r="T20" i="1"/>
  <c r="U20" i="1" s="1"/>
  <c r="V20" i="1"/>
  <c r="W20" i="1"/>
  <c r="X20" i="1"/>
  <c r="Y20" i="1"/>
  <c r="Z20" i="1"/>
  <c r="AA20" i="1"/>
  <c r="A21" i="1"/>
  <c r="B21" i="1"/>
  <c r="F21" i="1" s="1"/>
  <c r="C21" i="1"/>
  <c r="D21" i="1"/>
  <c r="E21" i="1"/>
  <c r="J21" i="1"/>
  <c r="K21" i="1"/>
  <c r="L21" i="1" s="1"/>
  <c r="N21" i="1" s="1"/>
  <c r="M21" i="1"/>
  <c r="R21" i="1"/>
  <c r="Q21" i="1" s="1"/>
  <c r="S21" i="1"/>
  <c r="T21" i="1"/>
  <c r="U21" i="1" s="1"/>
  <c r="V21" i="1"/>
  <c r="W21" i="1"/>
  <c r="X21" i="1"/>
  <c r="Y21" i="1"/>
  <c r="Z21" i="1"/>
  <c r="AA21" i="1"/>
  <c r="A22" i="1"/>
  <c r="B22" i="1"/>
  <c r="F22" i="1" s="1"/>
  <c r="C22" i="1"/>
  <c r="D22" i="1"/>
  <c r="E22" i="1"/>
  <c r="J22" i="1"/>
  <c r="K22" i="1"/>
  <c r="L22" i="1" s="1"/>
  <c r="N22" i="1" s="1"/>
  <c r="M22" i="1"/>
  <c r="R22" i="1"/>
  <c r="Q22" i="1" s="1"/>
  <c r="S22" i="1"/>
  <c r="T22" i="1"/>
  <c r="U22" i="1" s="1"/>
  <c r="V22" i="1"/>
  <c r="W22" i="1"/>
  <c r="X22" i="1"/>
  <c r="Y22" i="1"/>
  <c r="Z22" i="1"/>
  <c r="AA22" i="1"/>
  <c r="A23" i="1"/>
  <c r="B23" i="1"/>
  <c r="F23" i="1" s="1"/>
  <c r="C23" i="1"/>
  <c r="D23" i="1"/>
  <c r="E23" i="1"/>
  <c r="J23" i="1"/>
  <c r="K23" i="1"/>
  <c r="L23" i="1" s="1"/>
  <c r="N23" i="1" s="1"/>
  <c r="O23" i="1" s="1"/>
  <c r="M23" i="1"/>
  <c r="R23" i="1"/>
  <c r="Q23" i="1" s="1"/>
  <c r="S23" i="1"/>
  <c r="T23" i="1"/>
  <c r="U23" i="1" s="1"/>
  <c r="V23" i="1"/>
  <c r="W23" i="1"/>
  <c r="X23" i="1"/>
  <c r="Y23" i="1"/>
  <c r="Z23" i="1"/>
  <c r="AA23" i="1"/>
  <c r="A24" i="1"/>
  <c r="B24" i="1"/>
  <c r="F24" i="1" s="1"/>
  <c r="C24" i="1"/>
  <c r="D24" i="1"/>
  <c r="E24" i="1"/>
  <c r="J24" i="1"/>
  <c r="K24" i="1"/>
  <c r="L24" i="1" s="1"/>
  <c r="N24" i="1" s="1"/>
  <c r="M24" i="1"/>
  <c r="R24" i="1"/>
  <c r="Q24" i="1" s="1"/>
  <c r="S24" i="1"/>
  <c r="T24" i="1"/>
  <c r="U24" i="1" s="1"/>
  <c r="V24" i="1"/>
  <c r="W24" i="1"/>
  <c r="X24" i="1"/>
  <c r="Y24" i="1"/>
  <c r="Z24" i="1"/>
  <c r="AA24" i="1"/>
  <c r="A25" i="1"/>
  <c r="B25" i="1"/>
  <c r="F25" i="1" s="1"/>
  <c r="C25" i="1"/>
  <c r="D25" i="1"/>
  <c r="E25" i="1"/>
  <c r="J25" i="1"/>
  <c r="K25" i="1"/>
  <c r="L25" i="1" s="1"/>
  <c r="N25" i="1" s="1"/>
  <c r="M25" i="1"/>
  <c r="R25" i="1"/>
  <c r="Q25" i="1" s="1"/>
  <c r="S25" i="1"/>
  <c r="T25" i="1"/>
  <c r="U25" i="1" s="1"/>
  <c r="V25" i="1"/>
  <c r="W25" i="1"/>
  <c r="X25" i="1"/>
  <c r="Y25" i="1"/>
  <c r="Z25" i="1"/>
  <c r="AA25" i="1"/>
  <c r="A26" i="1"/>
  <c r="B26" i="1"/>
  <c r="F26" i="1" s="1"/>
  <c r="C26" i="1"/>
  <c r="D26" i="1"/>
  <c r="E26" i="1"/>
  <c r="J26" i="1"/>
  <c r="K26" i="1"/>
  <c r="L26" i="1" s="1"/>
  <c r="N26" i="1" s="1"/>
  <c r="M26" i="1"/>
  <c r="R26" i="1"/>
  <c r="Q26" i="1" s="1"/>
  <c r="S26" i="1"/>
  <c r="T26" i="1"/>
  <c r="U26" i="1" s="1"/>
  <c r="V26" i="1"/>
  <c r="W26" i="1"/>
  <c r="X26" i="1"/>
  <c r="Y26" i="1"/>
  <c r="Z26" i="1"/>
  <c r="AA26" i="1"/>
  <c r="A27" i="1"/>
  <c r="B27" i="1"/>
  <c r="F27" i="1" s="1"/>
  <c r="C27" i="1"/>
  <c r="D27" i="1"/>
  <c r="E27" i="1"/>
  <c r="J27" i="1"/>
  <c r="K27" i="1"/>
  <c r="L27" i="1" s="1"/>
  <c r="N27" i="1" s="1"/>
  <c r="M27" i="1"/>
  <c r="R27" i="1"/>
  <c r="Q27" i="1" s="1"/>
  <c r="S27" i="1"/>
  <c r="T27" i="1"/>
  <c r="U27" i="1" s="1"/>
  <c r="V27" i="1"/>
  <c r="W27" i="1"/>
  <c r="X27" i="1"/>
  <c r="Y27" i="1"/>
  <c r="Z27" i="1"/>
  <c r="AA27" i="1"/>
  <c r="A28" i="1"/>
  <c r="B28" i="1"/>
  <c r="F28" i="1" s="1"/>
  <c r="C28" i="1"/>
  <c r="D28" i="1"/>
  <c r="E28" i="1"/>
  <c r="J28" i="1"/>
  <c r="K28" i="1"/>
  <c r="L28" i="1" s="1"/>
  <c r="N28" i="1" s="1"/>
  <c r="O28" i="1" s="1"/>
  <c r="M28" i="1"/>
  <c r="R28" i="1"/>
  <c r="Q28" i="1" s="1"/>
  <c r="S28" i="1"/>
  <c r="T28" i="1"/>
  <c r="U28" i="1" s="1"/>
  <c r="V28" i="1"/>
  <c r="W28" i="1"/>
  <c r="X28" i="1"/>
  <c r="Y28" i="1"/>
  <c r="Z28" i="1"/>
  <c r="AA28" i="1"/>
  <c r="A29" i="1"/>
  <c r="B29" i="1"/>
  <c r="F29" i="1" s="1"/>
  <c r="C29" i="1"/>
  <c r="D29" i="1"/>
  <c r="E29" i="1"/>
  <c r="J29" i="1"/>
  <c r="K29" i="1"/>
  <c r="L29" i="1" s="1"/>
  <c r="N29" i="1" s="1"/>
  <c r="M29" i="1"/>
  <c r="R29" i="1"/>
  <c r="Q29" i="1" s="1"/>
  <c r="S29" i="1"/>
  <c r="T29" i="1"/>
  <c r="U29" i="1" s="1"/>
  <c r="V29" i="1"/>
  <c r="W29" i="1"/>
  <c r="X29" i="1"/>
  <c r="Y29" i="1"/>
  <c r="Z29" i="1"/>
  <c r="AA29" i="1"/>
  <c r="A30" i="1"/>
  <c r="B30" i="1"/>
  <c r="C30" i="1"/>
  <c r="D30" i="1"/>
  <c r="E30" i="1"/>
  <c r="J30" i="1"/>
  <c r="K30" i="1"/>
  <c r="L30" i="1" s="1"/>
  <c r="N30" i="1" s="1"/>
  <c r="M30" i="1"/>
  <c r="R30" i="1"/>
  <c r="Q30" i="1" s="1"/>
  <c r="S30" i="1"/>
  <c r="T30" i="1"/>
  <c r="U30" i="1" s="1"/>
  <c r="V30" i="1"/>
  <c r="W30" i="1"/>
  <c r="X30" i="1"/>
  <c r="Y30" i="1"/>
  <c r="Z30" i="1"/>
  <c r="AA30" i="1"/>
  <c r="A31" i="1"/>
  <c r="B31" i="1"/>
  <c r="F31" i="1" s="1"/>
  <c r="C31" i="1"/>
  <c r="D31" i="1"/>
  <c r="E31" i="1"/>
  <c r="J31" i="1"/>
  <c r="K31" i="1"/>
  <c r="L31" i="1" s="1"/>
  <c r="N31" i="1" s="1"/>
  <c r="O31" i="1" s="1"/>
  <c r="M31" i="1"/>
  <c r="R31" i="1"/>
  <c r="Q31" i="1" s="1"/>
  <c r="S31" i="1"/>
  <c r="T31" i="1"/>
  <c r="U31" i="1" s="1"/>
  <c r="V31" i="1"/>
  <c r="W31" i="1"/>
  <c r="X31" i="1"/>
  <c r="Y31" i="1"/>
  <c r="Z31" i="1"/>
  <c r="AA31" i="1"/>
  <c r="A32" i="1"/>
  <c r="B32" i="1"/>
  <c r="C32" i="1"/>
  <c r="D32" i="1"/>
  <c r="E32" i="1"/>
  <c r="J32" i="1"/>
  <c r="K32" i="1"/>
  <c r="L32" i="1" s="1"/>
  <c r="N32" i="1" s="1"/>
  <c r="M32" i="1"/>
  <c r="R32" i="1"/>
  <c r="Q32" i="1" s="1"/>
  <c r="S32" i="1"/>
  <c r="T32" i="1"/>
  <c r="U32" i="1" s="1"/>
  <c r="V32" i="1"/>
  <c r="W32" i="1"/>
  <c r="X32" i="1"/>
  <c r="Y32" i="1"/>
  <c r="Z32" i="1"/>
  <c r="AA32" i="1"/>
  <c r="A33" i="1"/>
  <c r="B33" i="1"/>
  <c r="C33" i="1"/>
  <c r="D33" i="1"/>
  <c r="E33" i="1"/>
  <c r="J33" i="1"/>
  <c r="K33" i="1"/>
  <c r="L33" i="1" s="1"/>
  <c r="N33" i="1" s="1"/>
  <c r="M33" i="1"/>
  <c r="R33" i="1"/>
  <c r="Q33" i="1" s="1"/>
  <c r="S33" i="1"/>
  <c r="T33" i="1"/>
  <c r="U33" i="1" s="1"/>
  <c r="V33" i="1"/>
  <c r="W33" i="1"/>
  <c r="X33" i="1"/>
  <c r="Y33" i="1"/>
  <c r="Z33" i="1"/>
  <c r="AA33" i="1"/>
  <c r="A34" i="1"/>
  <c r="B34" i="1"/>
  <c r="F34" i="1" s="1"/>
  <c r="C34" i="1"/>
  <c r="D34" i="1"/>
  <c r="E34" i="1"/>
  <c r="J34" i="1"/>
  <c r="K34" i="1"/>
  <c r="L34" i="1" s="1"/>
  <c r="N34" i="1" s="1"/>
  <c r="M34" i="1"/>
  <c r="R34" i="1"/>
  <c r="Q34" i="1" s="1"/>
  <c r="S34" i="1"/>
  <c r="T34" i="1"/>
  <c r="U34" i="1" s="1"/>
  <c r="V34" i="1"/>
  <c r="W34" i="1"/>
  <c r="X34" i="1"/>
  <c r="Y34" i="1"/>
  <c r="Z34" i="1"/>
  <c r="AA34" i="1"/>
  <c r="A35" i="1"/>
  <c r="B35" i="1"/>
  <c r="C35" i="1"/>
  <c r="D35" i="1"/>
  <c r="E35" i="1"/>
  <c r="J35" i="1"/>
  <c r="K35" i="1"/>
  <c r="L35" i="1" s="1"/>
  <c r="N35" i="1" s="1"/>
  <c r="M35" i="1"/>
  <c r="R35" i="1"/>
  <c r="Q35" i="1" s="1"/>
  <c r="S35" i="1"/>
  <c r="T35" i="1"/>
  <c r="U35" i="1" s="1"/>
  <c r="V35" i="1"/>
  <c r="W35" i="1"/>
  <c r="X35" i="1"/>
  <c r="Y35" i="1"/>
  <c r="Z35" i="1"/>
  <c r="AA35" i="1"/>
  <c r="A36" i="1"/>
  <c r="B36" i="1"/>
  <c r="F36" i="1" s="1"/>
  <c r="C36" i="1"/>
  <c r="D36" i="1"/>
  <c r="E36" i="1"/>
  <c r="J36" i="1"/>
  <c r="K36" i="1"/>
  <c r="L36" i="1" s="1"/>
  <c r="N36" i="1" s="1"/>
  <c r="O36" i="1" s="1"/>
  <c r="M36" i="1"/>
  <c r="R36" i="1"/>
  <c r="Q36" i="1" s="1"/>
  <c r="S36" i="1"/>
  <c r="T36" i="1"/>
  <c r="U36" i="1" s="1"/>
  <c r="V36" i="1"/>
  <c r="W36" i="1"/>
  <c r="X36" i="1"/>
  <c r="Y36" i="1"/>
  <c r="Z36" i="1"/>
  <c r="AA36" i="1"/>
  <c r="A37" i="1"/>
  <c r="B37" i="1"/>
  <c r="C37" i="1"/>
  <c r="D37" i="1"/>
  <c r="E37" i="1"/>
  <c r="J37" i="1"/>
  <c r="K37" i="1"/>
  <c r="L37" i="1" s="1"/>
  <c r="N37" i="1" s="1"/>
  <c r="M37" i="1"/>
  <c r="R37" i="1"/>
  <c r="Q37" i="1" s="1"/>
  <c r="S37" i="1"/>
  <c r="T37" i="1"/>
  <c r="U37" i="1" s="1"/>
  <c r="V37" i="1"/>
  <c r="W37" i="1"/>
  <c r="X37" i="1"/>
  <c r="Y37" i="1"/>
  <c r="Z37" i="1"/>
  <c r="AA37" i="1"/>
  <c r="A38" i="1"/>
  <c r="B38" i="1"/>
  <c r="F38" i="1" s="1"/>
  <c r="C38" i="1"/>
  <c r="D38" i="1"/>
  <c r="E38" i="1"/>
  <c r="J38" i="1"/>
  <c r="K38" i="1"/>
  <c r="L38" i="1" s="1"/>
  <c r="N38" i="1" s="1"/>
  <c r="M38" i="1"/>
  <c r="R38" i="1"/>
  <c r="Q38" i="1" s="1"/>
  <c r="S38" i="1"/>
  <c r="T38" i="1"/>
  <c r="U38" i="1" s="1"/>
  <c r="V38" i="1"/>
  <c r="W38" i="1"/>
  <c r="X38" i="1"/>
  <c r="Y38" i="1"/>
  <c r="Z38" i="1"/>
  <c r="AA38" i="1"/>
  <c r="A39" i="1"/>
  <c r="B39" i="1"/>
  <c r="F39" i="1" s="1"/>
  <c r="C39" i="1"/>
  <c r="D39" i="1"/>
  <c r="E39" i="1"/>
  <c r="J39" i="1"/>
  <c r="K39" i="1"/>
  <c r="L39" i="1" s="1"/>
  <c r="N39" i="1" s="1"/>
  <c r="M39" i="1"/>
  <c r="R39" i="1"/>
  <c r="Q39" i="1" s="1"/>
  <c r="S39" i="1"/>
  <c r="T39" i="1"/>
  <c r="U39" i="1" s="1"/>
  <c r="V39" i="1"/>
  <c r="W39" i="1"/>
  <c r="X39" i="1"/>
  <c r="Y39" i="1"/>
  <c r="Z39" i="1"/>
  <c r="AA39" i="1"/>
  <c r="A40" i="1"/>
  <c r="B40" i="1"/>
  <c r="C40" i="1"/>
  <c r="D40" i="1"/>
  <c r="E40" i="1"/>
  <c r="J40" i="1"/>
  <c r="K40" i="1"/>
  <c r="L40" i="1" s="1"/>
  <c r="N40" i="1" s="1"/>
  <c r="M40" i="1"/>
  <c r="R40" i="1"/>
  <c r="Q40" i="1" s="1"/>
  <c r="S40" i="1"/>
  <c r="T40" i="1"/>
  <c r="U40" i="1" s="1"/>
  <c r="V40" i="1"/>
  <c r="W40" i="1"/>
  <c r="X40" i="1"/>
  <c r="Y40" i="1"/>
  <c r="Z40" i="1"/>
  <c r="AA40" i="1"/>
  <c r="A41" i="1"/>
  <c r="B41" i="1"/>
  <c r="C41" i="1"/>
  <c r="D41" i="1"/>
  <c r="E41" i="1"/>
  <c r="J41" i="1"/>
  <c r="K41" i="1"/>
  <c r="L41" i="1" s="1"/>
  <c r="N41" i="1" s="1"/>
  <c r="M41" i="1"/>
  <c r="R41" i="1"/>
  <c r="Q41" i="1" s="1"/>
  <c r="S41" i="1"/>
  <c r="T41" i="1"/>
  <c r="U41" i="1" s="1"/>
  <c r="V41" i="1"/>
  <c r="W41" i="1"/>
  <c r="X41" i="1"/>
  <c r="Y41" i="1"/>
  <c r="Z41" i="1"/>
  <c r="AA41" i="1"/>
  <c r="A42" i="1"/>
  <c r="B42" i="1"/>
  <c r="F42" i="1" s="1"/>
  <c r="C42" i="1"/>
  <c r="D42" i="1"/>
  <c r="E42" i="1"/>
  <c r="J42" i="1"/>
  <c r="K42" i="1"/>
  <c r="L42" i="1" s="1"/>
  <c r="N42" i="1" s="1"/>
  <c r="M42" i="1"/>
  <c r="R42" i="1"/>
  <c r="Q42" i="1" s="1"/>
  <c r="S42" i="1"/>
  <c r="T42" i="1"/>
  <c r="U42" i="1" s="1"/>
  <c r="V42" i="1"/>
  <c r="W42" i="1"/>
  <c r="X42" i="1"/>
  <c r="Y42" i="1"/>
  <c r="Z42" i="1"/>
  <c r="AA42" i="1"/>
  <c r="A43" i="1"/>
  <c r="B43" i="1"/>
  <c r="F43" i="1" s="1"/>
  <c r="C43" i="1"/>
  <c r="D43" i="1"/>
  <c r="E43" i="1"/>
  <c r="J43" i="1"/>
  <c r="K43" i="1"/>
  <c r="L43" i="1" s="1"/>
  <c r="N43" i="1" s="1"/>
  <c r="M43" i="1"/>
  <c r="R43" i="1"/>
  <c r="Q43" i="1" s="1"/>
  <c r="S43" i="1"/>
  <c r="T43" i="1"/>
  <c r="U43" i="1" s="1"/>
  <c r="V43" i="1"/>
  <c r="W43" i="1"/>
  <c r="X43" i="1"/>
  <c r="Y43" i="1"/>
  <c r="Z43" i="1"/>
  <c r="AA43" i="1"/>
  <c r="A44" i="1"/>
  <c r="B44" i="1"/>
  <c r="F44" i="1" s="1"/>
  <c r="C44" i="1"/>
  <c r="D44" i="1"/>
  <c r="E44" i="1"/>
  <c r="J44" i="1"/>
  <c r="K44" i="1"/>
  <c r="L44" i="1" s="1"/>
  <c r="N44" i="1" s="1"/>
  <c r="O44" i="1" s="1"/>
  <c r="M44" i="1"/>
  <c r="R44" i="1"/>
  <c r="Q44" i="1" s="1"/>
  <c r="S44" i="1"/>
  <c r="T44" i="1"/>
  <c r="U44" i="1" s="1"/>
  <c r="V44" i="1"/>
  <c r="W44" i="1"/>
  <c r="X44" i="1"/>
  <c r="Y44" i="1"/>
  <c r="Z44" i="1"/>
  <c r="AA44" i="1"/>
  <c r="A45" i="1"/>
  <c r="B45" i="1"/>
  <c r="F45" i="1" s="1"/>
  <c r="C45" i="1"/>
  <c r="D45" i="1"/>
  <c r="E45" i="1"/>
  <c r="J45" i="1"/>
  <c r="K45" i="1"/>
  <c r="L45" i="1" s="1"/>
  <c r="N45" i="1" s="1"/>
  <c r="M45" i="1"/>
  <c r="R45" i="1"/>
  <c r="Q45" i="1" s="1"/>
  <c r="S45" i="1"/>
  <c r="T45" i="1"/>
  <c r="U45" i="1" s="1"/>
  <c r="V45" i="1"/>
  <c r="W45" i="1"/>
  <c r="X45" i="1"/>
  <c r="Y45" i="1"/>
  <c r="Z45" i="1"/>
  <c r="AA45" i="1"/>
  <c r="A46" i="1"/>
  <c r="B46" i="1"/>
  <c r="F46" i="1" s="1"/>
  <c r="C46" i="1"/>
  <c r="D46" i="1"/>
  <c r="E46" i="1"/>
  <c r="J46" i="1"/>
  <c r="K46" i="1"/>
  <c r="L46" i="1" s="1"/>
  <c r="N46" i="1" s="1"/>
  <c r="M46" i="1"/>
  <c r="R46" i="1"/>
  <c r="Q46" i="1" s="1"/>
  <c r="S46" i="1"/>
  <c r="T46" i="1"/>
  <c r="U46" i="1" s="1"/>
  <c r="V46" i="1"/>
  <c r="W46" i="1"/>
  <c r="X46" i="1"/>
  <c r="Y46" i="1"/>
  <c r="Z46" i="1"/>
  <c r="AA46" i="1"/>
  <c r="A47" i="1"/>
  <c r="B47" i="1"/>
  <c r="F47" i="1" s="1"/>
  <c r="C47" i="1"/>
  <c r="D47" i="1"/>
  <c r="E47" i="1"/>
  <c r="J47" i="1"/>
  <c r="K47" i="1"/>
  <c r="L47" i="1" s="1"/>
  <c r="N47" i="1" s="1"/>
  <c r="O47" i="1" s="1"/>
  <c r="M47" i="1"/>
  <c r="R47" i="1"/>
  <c r="Q47" i="1" s="1"/>
  <c r="S47" i="1"/>
  <c r="T47" i="1"/>
  <c r="U47" i="1" s="1"/>
  <c r="V47" i="1"/>
  <c r="W47" i="1"/>
  <c r="X47" i="1"/>
  <c r="Y47" i="1"/>
  <c r="Z47" i="1"/>
  <c r="AA47" i="1"/>
  <c r="A48" i="1"/>
  <c r="B48" i="1"/>
  <c r="F48" i="1" s="1"/>
  <c r="C48" i="1"/>
  <c r="D48" i="1"/>
  <c r="E48" i="1"/>
  <c r="J48" i="1"/>
  <c r="K48" i="1"/>
  <c r="L48" i="1" s="1"/>
  <c r="N48" i="1" s="1"/>
  <c r="O48" i="1" s="1"/>
  <c r="M48" i="1"/>
  <c r="R48" i="1"/>
  <c r="Q48" i="1" s="1"/>
  <c r="S48" i="1"/>
  <c r="T48" i="1"/>
  <c r="U48" i="1" s="1"/>
  <c r="V48" i="1"/>
  <c r="W48" i="1"/>
  <c r="X48" i="1"/>
  <c r="Y48" i="1"/>
  <c r="Z48" i="1"/>
  <c r="AA48" i="1"/>
  <c r="A49" i="1"/>
  <c r="B49" i="1"/>
  <c r="F49" i="1" s="1"/>
  <c r="C49" i="1"/>
  <c r="D49" i="1"/>
  <c r="E49" i="1"/>
  <c r="J49" i="1"/>
  <c r="K49" i="1"/>
  <c r="L49" i="1" s="1"/>
  <c r="N49" i="1" s="1"/>
  <c r="M49" i="1"/>
  <c r="R49" i="1"/>
  <c r="Q49" i="1" s="1"/>
  <c r="S49" i="1"/>
  <c r="T49" i="1"/>
  <c r="U49" i="1" s="1"/>
  <c r="V49" i="1"/>
  <c r="W49" i="1"/>
  <c r="X49" i="1"/>
  <c r="Y49" i="1"/>
  <c r="Z49" i="1"/>
  <c r="AA49" i="1"/>
  <c r="A50" i="1"/>
  <c r="B50" i="1"/>
  <c r="C50" i="1"/>
  <c r="D50" i="1"/>
  <c r="E50" i="1"/>
  <c r="J50" i="1"/>
  <c r="K50" i="1"/>
  <c r="L50" i="1" s="1"/>
  <c r="N50" i="1" s="1"/>
  <c r="M50" i="1"/>
  <c r="R50" i="1"/>
  <c r="Q50" i="1" s="1"/>
  <c r="S50" i="1"/>
  <c r="T50" i="1"/>
  <c r="U50" i="1" s="1"/>
  <c r="V50" i="1"/>
  <c r="W50" i="1"/>
  <c r="X50" i="1"/>
  <c r="Y50" i="1"/>
  <c r="Z50" i="1"/>
  <c r="AA50" i="1"/>
  <c r="A51" i="1"/>
  <c r="B51" i="1"/>
  <c r="C51" i="1"/>
  <c r="D51" i="1"/>
  <c r="E51" i="1"/>
  <c r="J51" i="1"/>
  <c r="K51" i="1"/>
  <c r="L51" i="1" s="1"/>
  <c r="N51" i="1" s="1"/>
  <c r="O51" i="1" s="1"/>
  <c r="M51" i="1"/>
  <c r="R51" i="1"/>
  <c r="Q51" i="1" s="1"/>
  <c r="S51" i="1"/>
  <c r="T51" i="1"/>
  <c r="U51" i="1" s="1"/>
  <c r="V51" i="1"/>
  <c r="W51" i="1"/>
  <c r="X51" i="1"/>
  <c r="Y51" i="1"/>
  <c r="Z51" i="1"/>
  <c r="AA51" i="1"/>
  <c r="A52" i="1"/>
  <c r="B52" i="1"/>
  <c r="F52" i="1" s="1"/>
  <c r="C52" i="1"/>
  <c r="D52" i="1"/>
  <c r="E52" i="1"/>
  <c r="J52" i="1"/>
  <c r="K52" i="1"/>
  <c r="L52" i="1" s="1"/>
  <c r="N52" i="1" s="1"/>
  <c r="M52" i="1"/>
  <c r="R52" i="1"/>
  <c r="Q52" i="1" s="1"/>
  <c r="S52" i="1"/>
  <c r="T52" i="1"/>
  <c r="U52" i="1" s="1"/>
  <c r="V52" i="1"/>
  <c r="W52" i="1"/>
  <c r="X52" i="1"/>
  <c r="Y52" i="1"/>
  <c r="Z52" i="1"/>
  <c r="AA52" i="1"/>
  <c r="A53" i="1"/>
  <c r="B53" i="1"/>
  <c r="F53" i="1" s="1"/>
  <c r="C53" i="1"/>
  <c r="D53" i="1"/>
  <c r="E53" i="1"/>
  <c r="J53" i="1"/>
  <c r="K53" i="1"/>
  <c r="L53" i="1" s="1"/>
  <c r="N53" i="1" s="1"/>
  <c r="M53" i="1"/>
  <c r="R53" i="1"/>
  <c r="Q53" i="1" s="1"/>
  <c r="S53" i="1"/>
  <c r="T53" i="1"/>
  <c r="U53" i="1" s="1"/>
  <c r="V53" i="1"/>
  <c r="W53" i="1"/>
  <c r="X53" i="1"/>
  <c r="Y53" i="1"/>
  <c r="Z53" i="1"/>
  <c r="AA53" i="1"/>
  <c r="A54" i="1"/>
  <c r="B54" i="1"/>
  <c r="F54" i="1" s="1"/>
  <c r="C54" i="1"/>
  <c r="D54" i="1"/>
  <c r="E54" i="1"/>
  <c r="J54" i="1"/>
  <c r="K54" i="1"/>
  <c r="L54" i="1" s="1"/>
  <c r="N54" i="1" s="1"/>
  <c r="M54" i="1"/>
  <c r="R54" i="1"/>
  <c r="Q54" i="1" s="1"/>
  <c r="S54" i="1"/>
  <c r="T54" i="1"/>
  <c r="U54" i="1" s="1"/>
  <c r="V54" i="1"/>
  <c r="W54" i="1"/>
  <c r="X54" i="1"/>
  <c r="Y54" i="1"/>
  <c r="Z54" i="1"/>
  <c r="AA54" i="1"/>
  <c r="A55" i="1"/>
  <c r="B55" i="1"/>
  <c r="F55" i="1" s="1"/>
  <c r="C55" i="1"/>
  <c r="D55" i="1"/>
  <c r="E55" i="1"/>
  <c r="J55" i="1"/>
  <c r="K55" i="1"/>
  <c r="L55" i="1" s="1"/>
  <c r="N55" i="1" s="1"/>
  <c r="M55" i="1"/>
  <c r="R55" i="1"/>
  <c r="Q55" i="1" s="1"/>
  <c r="S55" i="1"/>
  <c r="T55" i="1"/>
  <c r="U55" i="1" s="1"/>
  <c r="V55" i="1"/>
  <c r="W55" i="1"/>
  <c r="X55" i="1"/>
  <c r="Y55" i="1"/>
  <c r="Z55" i="1"/>
  <c r="AA55" i="1"/>
  <c r="A56" i="1"/>
  <c r="B56" i="1"/>
  <c r="F56" i="1" s="1"/>
  <c r="C56" i="1"/>
  <c r="D56" i="1"/>
  <c r="E56" i="1"/>
  <c r="J56" i="1"/>
  <c r="K56" i="1"/>
  <c r="L56" i="1" s="1"/>
  <c r="N56" i="1" s="1"/>
  <c r="M56" i="1"/>
  <c r="R56" i="1"/>
  <c r="Q56" i="1" s="1"/>
  <c r="S56" i="1"/>
  <c r="T56" i="1"/>
  <c r="U56" i="1" s="1"/>
  <c r="V56" i="1"/>
  <c r="W56" i="1"/>
  <c r="X56" i="1"/>
  <c r="Y56" i="1"/>
  <c r="Z56" i="1"/>
  <c r="AA56" i="1"/>
  <c r="A57" i="1"/>
  <c r="B57" i="1"/>
  <c r="F57" i="1" s="1"/>
  <c r="C57" i="1"/>
  <c r="D57" i="1"/>
  <c r="E57" i="1"/>
  <c r="J57" i="1"/>
  <c r="K57" i="1"/>
  <c r="L57" i="1" s="1"/>
  <c r="N57" i="1" s="1"/>
  <c r="M57" i="1"/>
  <c r="R57" i="1"/>
  <c r="Q57" i="1" s="1"/>
  <c r="S57" i="1"/>
  <c r="T57" i="1"/>
  <c r="U57" i="1" s="1"/>
  <c r="V57" i="1"/>
  <c r="W57" i="1"/>
  <c r="X57" i="1"/>
  <c r="Y57" i="1"/>
  <c r="Z57" i="1"/>
  <c r="AA57" i="1"/>
  <c r="A58" i="1"/>
  <c r="B58" i="1"/>
  <c r="F58" i="1" s="1"/>
  <c r="C58" i="1"/>
  <c r="D58" i="1"/>
  <c r="E58" i="1"/>
  <c r="J58" i="1"/>
  <c r="K58" i="1"/>
  <c r="L58" i="1" s="1"/>
  <c r="N58" i="1" s="1"/>
  <c r="M58" i="1"/>
  <c r="R58" i="1"/>
  <c r="Q58" i="1" s="1"/>
  <c r="S58" i="1"/>
  <c r="T58" i="1"/>
  <c r="U58" i="1" s="1"/>
  <c r="V58" i="1"/>
  <c r="W58" i="1"/>
  <c r="X58" i="1"/>
  <c r="Y58" i="1"/>
  <c r="Z58" i="1"/>
  <c r="AA58" i="1"/>
  <c r="A59" i="1"/>
  <c r="B59" i="1"/>
  <c r="F59" i="1" s="1"/>
  <c r="C59" i="1"/>
  <c r="D59" i="1"/>
  <c r="E59" i="1"/>
  <c r="J59" i="1"/>
  <c r="K59" i="1"/>
  <c r="L59" i="1" s="1"/>
  <c r="N59" i="1" s="1"/>
  <c r="M59" i="1"/>
  <c r="R59" i="1"/>
  <c r="Q59" i="1" s="1"/>
  <c r="S59" i="1"/>
  <c r="T59" i="1"/>
  <c r="U59" i="1" s="1"/>
  <c r="V59" i="1"/>
  <c r="W59" i="1"/>
  <c r="X59" i="1"/>
  <c r="Y59" i="1"/>
  <c r="Z59" i="1"/>
  <c r="AA59" i="1"/>
  <c r="A60" i="1"/>
  <c r="B60" i="1"/>
  <c r="F60" i="1" s="1"/>
  <c r="C60" i="1"/>
  <c r="D60" i="1"/>
  <c r="E60" i="1"/>
  <c r="J60" i="1"/>
  <c r="K60" i="1"/>
  <c r="L60" i="1" s="1"/>
  <c r="N60" i="1" s="1"/>
  <c r="O60" i="1" s="1"/>
  <c r="M60" i="1"/>
  <c r="R60" i="1"/>
  <c r="Q60" i="1" s="1"/>
  <c r="S60" i="1"/>
  <c r="T60" i="1"/>
  <c r="U60" i="1" s="1"/>
  <c r="V60" i="1"/>
  <c r="W60" i="1"/>
  <c r="X60" i="1"/>
  <c r="Y60" i="1"/>
  <c r="Z60" i="1"/>
  <c r="AA60" i="1"/>
  <c r="A61" i="1"/>
  <c r="B61" i="1"/>
  <c r="F61" i="1" s="1"/>
  <c r="C61" i="1"/>
  <c r="D61" i="1"/>
  <c r="E61" i="1"/>
  <c r="J61" i="1"/>
  <c r="K61" i="1"/>
  <c r="L61" i="1" s="1"/>
  <c r="N61" i="1" s="1"/>
  <c r="M61" i="1"/>
  <c r="R61" i="1"/>
  <c r="Q61" i="1" s="1"/>
  <c r="S61" i="1"/>
  <c r="T61" i="1"/>
  <c r="U61" i="1" s="1"/>
  <c r="V61" i="1"/>
  <c r="W61" i="1"/>
  <c r="X61" i="1"/>
  <c r="Y61" i="1"/>
  <c r="Z61" i="1"/>
  <c r="AA61" i="1"/>
  <c r="A62" i="1"/>
  <c r="B62" i="1"/>
  <c r="F62" i="1" s="1"/>
  <c r="C62" i="1"/>
  <c r="D62" i="1"/>
  <c r="E62" i="1"/>
  <c r="J62" i="1"/>
  <c r="K62" i="1"/>
  <c r="L62" i="1" s="1"/>
  <c r="N62" i="1" s="1"/>
  <c r="M62" i="1"/>
  <c r="R62" i="1"/>
  <c r="Q62" i="1" s="1"/>
  <c r="S62" i="1"/>
  <c r="T62" i="1"/>
  <c r="U62" i="1" s="1"/>
  <c r="V62" i="1"/>
  <c r="W62" i="1"/>
  <c r="X62" i="1"/>
  <c r="Y62" i="1"/>
  <c r="Z62" i="1"/>
  <c r="AA62" i="1"/>
  <c r="A63" i="1"/>
  <c r="B63" i="1"/>
  <c r="F63" i="1" s="1"/>
  <c r="C63" i="1"/>
  <c r="D63" i="1"/>
  <c r="E63" i="1"/>
  <c r="J63" i="1"/>
  <c r="K63" i="1"/>
  <c r="L63" i="1" s="1"/>
  <c r="N63" i="1" s="1"/>
  <c r="M63" i="1"/>
  <c r="R63" i="1"/>
  <c r="Q63" i="1" s="1"/>
  <c r="S63" i="1"/>
  <c r="T63" i="1"/>
  <c r="U63" i="1" s="1"/>
  <c r="V63" i="1"/>
  <c r="W63" i="1"/>
  <c r="X63" i="1"/>
  <c r="Y63" i="1"/>
  <c r="Z63" i="1"/>
  <c r="AA63" i="1"/>
  <c r="A64" i="1"/>
  <c r="B64" i="1"/>
  <c r="F64" i="1" s="1"/>
  <c r="C64" i="1"/>
  <c r="D64" i="1"/>
  <c r="E64" i="1"/>
  <c r="J64" i="1"/>
  <c r="K64" i="1"/>
  <c r="L64" i="1" s="1"/>
  <c r="N64" i="1" s="1"/>
  <c r="O64" i="1" s="1"/>
  <c r="M64" i="1"/>
  <c r="R64" i="1"/>
  <c r="Q64" i="1" s="1"/>
  <c r="S64" i="1"/>
  <c r="T64" i="1"/>
  <c r="U64" i="1" s="1"/>
  <c r="V64" i="1"/>
  <c r="W64" i="1"/>
  <c r="X64" i="1"/>
  <c r="Y64" i="1"/>
  <c r="Z64" i="1"/>
  <c r="AA64" i="1"/>
  <c r="A65" i="1"/>
  <c r="B65" i="1"/>
  <c r="F65" i="1" s="1"/>
  <c r="C65" i="1"/>
  <c r="D65" i="1"/>
  <c r="E65" i="1"/>
  <c r="J65" i="1"/>
  <c r="K65" i="1"/>
  <c r="L65" i="1" s="1"/>
  <c r="N65" i="1" s="1"/>
  <c r="M65" i="1"/>
  <c r="R65" i="1"/>
  <c r="Q65" i="1" s="1"/>
  <c r="S65" i="1"/>
  <c r="T65" i="1"/>
  <c r="U65" i="1" s="1"/>
  <c r="V65" i="1"/>
  <c r="W65" i="1"/>
  <c r="X65" i="1"/>
  <c r="Y65" i="1"/>
  <c r="Z65" i="1"/>
  <c r="AA65" i="1"/>
  <c r="A66" i="1"/>
  <c r="B66" i="1"/>
  <c r="F66" i="1" s="1"/>
  <c r="C66" i="1"/>
  <c r="D66" i="1"/>
  <c r="E66" i="1"/>
  <c r="J66" i="1"/>
  <c r="K66" i="1"/>
  <c r="L66" i="1" s="1"/>
  <c r="N66" i="1" s="1"/>
  <c r="M66" i="1"/>
  <c r="R66" i="1"/>
  <c r="Q66" i="1" s="1"/>
  <c r="S66" i="1"/>
  <c r="T66" i="1"/>
  <c r="U66" i="1" s="1"/>
  <c r="V66" i="1"/>
  <c r="W66" i="1"/>
  <c r="X66" i="1"/>
  <c r="Y66" i="1"/>
  <c r="Z66" i="1"/>
  <c r="AA66" i="1"/>
  <c r="A67" i="1"/>
  <c r="B67" i="1"/>
  <c r="F67" i="1" s="1"/>
  <c r="C67" i="1"/>
  <c r="D67" i="1"/>
  <c r="E67" i="1"/>
  <c r="J67" i="1"/>
  <c r="K67" i="1"/>
  <c r="L67" i="1" s="1"/>
  <c r="N67" i="1" s="1"/>
  <c r="M67" i="1"/>
  <c r="R67" i="1"/>
  <c r="Q67" i="1" s="1"/>
  <c r="S67" i="1"/>
  <c r="T67" i="1"/>
  <c r="U67" i="1" s="1"/>
  <c r="V67" i="1"/>
  <c r="W67" i="1"/>
  <c r="X67" i="1"/>
  <c r="Y67" i="1"/>
  <c r="Z67" i="1"/>
  <c r="AA67" i="1"/>
  <c r="A68" i="1"/>
  <c r="B68" i="1"/>
  <c r="C68" i="1"/>
  <c r="D68" i="1"/>
  <c r="E68" i="1"/>
  <c r="J68" i="1"/>
  <c r="K68" i="1"/>
  <c r="L68" i="1" s="1"/>
  <c r="N68" i="1" s="1"/>
  <c r="O68" i="1" s="1"/>
  <c r="M68" i="1"/>
  <c r="R68" i="1"/>
  <c r="Q68" i="1" s="1"/>
  <c r="S68" i="1"/>
  <c r="T68" i="1"/>
  <c r="U68" i="1" s="1"/>
  <c r="V68" i="1"/>
  <c r="W68" i="1"/>
  <c r="X68" i="1"/>
  <c r="Y68" i="1"/>
  <c r="Z68" i="1"/>
  <c r="AA68" i="1"/>
  <c r="A69" i="1"/>
  <c r="B69" i="1"/>
  <c r="F69" i="1" s="1"/>
  <c r="C69" i="1"/>
  <c r="D69" i="1"/>
  <c r="E69" i="1"/>
  <c r="J69" i="1"/>
  <c r="K69" i="1"/>
  <c r="L69" i="1" s="1"/>
  <c r="N69" i="1" s="1"/>
  <c r="M69" i="1"/>
  <c r="R69" i="1"/>
  <c r="Q69" i="1" s="1"/>
  <c r="S69" i="1"/>
  <c r="T69" i="1"/>
  <c r="U69" i="1" s="1"/>
  <c r="V69" i="1"/>
  <c r="W69" i="1"/>
  <c r="X69" i="1"/>
  <c r="Y69" i="1"/>
  <c r="Z69" i="1"/>
  <c r="AA69" i="1"/>
  <c r="A70" i="1"/>
  <c r="B70" i="1"/>
  <c r="C70" i="1"/>
  <c r="D70" i="1"/>
  <c r="E70" i="1"/>
  <c r="J70" i="1"/>
  <c r="K70" i="1"/>
  <c r="L70" i="1" s="1"/>
  <c r="N70" i="1" s="1"/>
  <c r="M70" i="1"/>
  <c r="R70" i="1"/>
  <c r="Q70" i="1" s="1"/>
  <c r="S70" i="1"/>
  <c r="T70" i="1"/>
  <c r="U70" i="1" s="1"/>
  <c r="V70" i="1"/>
  <c r="W70" i="1"/>
  <c r="X70" i="1"/>
  <c r="Y70" i="1"/>
  <c r="Z70" i="1"/>
  <c r="AA70" i="1"/>
  <c r="A71" i="1"/>
  <c r="B71" i="1"/>
  <c r="F71" i="1" s="1"/>
  <c r="C71" i="1"/>
  <c r="D71" i="1"/>
  <c r="E71" i="1"/>
  <c r="J71" i="1"/>
  <c r="K71" i="1"/>
  <c r="L71" i="1" s="1"/>
  <c r="N71" i="1" s="1"/>
  <c r="O71" i="1" s="1"/>
  <c r="M71" i="1"/>
  <c r="R71" i="1"/>
  <c r="Q71" i="1" s="1"/>
  <c r="S71" i="1"/>
  <c r="T71" i="1"/>
  <c r="U71" i="1" s="1"/>
  <c r="V71" i="1"/>
  <c r="W71" i="1"/>
  <c r="X71" i="1"/>
  <c r="Y71" i="1"/>
  <c r="Z71" i="1"/>
  <c r="AA71" i="1"/>
  <c r="A72" i="1"/>
  <c r="B72" i="1"/>
  <c r="F72" i="1" s="1"/>
  <c r="C72" i="1"/>
  <c r="D72" i="1"/>
  <c r="E72" i="1"/>
  <c r="J72" i="1"/>
  <c r="K72" i="1"/>
  <c r="L72" i="1" s="1"/>
  <c r="N72" i="1" s="1"/>
  <c r="O72" i="1" s="1"/>
  <c r="M72" i="1"/>
  <c r="R72" i="1"/>
  <c r="Q72" i="1" s="1"/>
  <c r="S72" i="1"/>
  <c r="T72" i="1"/>
  <c r="U72" i="1" s="1"/>
  <c r="V72" i="1"/>
  <c r="W72" i="1"/>
  <c r="X72" i="1"/>
  <c r="Y72" i="1"/>
  <c r="Z72" i="1"/>
  <c r="AA72" i="1"/>
  <c r="A73" i="1"/>
  <c r="B73" i="1"/>
  <c r="C73" i="1"/>
  <c r="D73" i="1"/>
  <c r="E73" i="1"/>
  <c r="J73" i="1"/>
  <c r="K73" i="1"/>
  <c r="L73" i="1" s="1"/>
  <c r="N73" i="1" s="1"/>
  <c r="O73" i="1" s="1"/>
  <c r="M73" i="1"/>
  <c r="R73" i="1"/>
  <c r="Q73" i="1" s="1"/>
  <c r="S73" i="1"/>
  <c r="T73" i="1"/>
  <c r="U73" i="1" s="1"/>
  <c r="V73" i="1"/>
  <c r="W73" i="1"/>
  <c r="X73" i="1"/>
  <c r="Y73" i="1"/>
  <c r="Z73" i="1"/>
  <c r="AA73" i="1"/>
  <c r="A74" i="1"/>
  <c r="B74" i="1"/>
  <c r="F74" i="1" s="1"/>
  <c r="C74" i="1"/>
  <c r="D74" i="1"/>
  <c r="E74" i="1"/>
  <c r="J74" i="1"/>
  <c r="K74" i="1"/>
  <c r="L74" i="1" s="1"/>
  <c r="N74" i="1" s="1"/>
  <c r="O74" i="1" s="1"/>
  <c r="M74" i="1"/>
  <c r="R74" i="1"/>
  <c r="Q74" i="1" s="1"/>
  <c r="S74" i="1"/>
  <c r="T74" i="1"/>
  <c r="U74" i="1" s="1"/>
  <c r="V74" i="1"/>
  <c r="W74" i="1"/>
  <c r="X74" i="1"/>
  <c r="Y74" i="1"/>
  <c r="Z74" i="1"/>
  <c r="AA74" i="1"/>
  <c r="A75" i="1"/>
  <c r="B75" i="1"/>
  <c r="F75" i="1" s="1"/>
  <c r="C75" i="1"/>
  <c r="D75" i="1"/>
  <c r="E75" i="1"/>
  <c r="J75" i="1"/>
  <c r="K75" i="1"/>
  <c r="L75" i="1" s="1"/>
  <c r="N75" i="1" s="1"/>
  <c r="M75" i="1"/>
  <c r="R75" i="1"/>
  <c r="Q75" i="1" s="1"/>
  <c r="S75" i="1"/>
  <c r="T75" i="1"/>
  <c r="U75" i="1" s="1"/>
  <c r="V75" i="1"/>
  <c r="W75" i="1"/>
  <c r="X75" i="1"/>
  <c r="Y75" i="1"/>
  <c r="Z75" i="1"/>
  <c r="AA75" i="1"/>
  <c r="A76" i="1"/>
  <c r="B76" i="1"/>
  <c r="F76" i="1" s="1"/>
  <c r="C76" i="1"/>
  <c r="D76" i="1"/>
  <c r="E76" i="1"/>
  <c r="J76" i="1"/>
  <c r="K76" i="1"/>
  <c r="L76" i="1" s="1"/>
  <c r="N76" i="1" s="1"/>
  <c r="M76" i="1"/>
  <c r="R76" i="1"/>
  <c r="Q76" i="1" s="1"/>
  <c r="S76" i="1"/>
  <c r="T76" i="1"/>
  <c r="U76" i="1" s="1"/>
  <c r="V76" i="1"/>
  <c r="W76" i="1"/>
  <c r="X76" i="1"/>
  <c r="Y76" i="1"/>
  <c r="Z76" i="1"/>
  <c r="AA76" i="1"/>
  <c r="A77" i="1"/>
  <c r="B77" i="1"/>
  <c r="F77" i="1" s="1"/>
  <c r="C77" i="1"/>
  <c r="D77" i="1"/>
  <c r="E77" i="1"/>
  <c r="J77" i="1"/>
  <c r="K77" i="1"/>
  <c r="L77" i="1" s="1"/>
  <c r="N77" i="1" s="1"/>
  <c r="O77" i="1" s="1"/>
  <c r="M77" i="1"/>
  <c r="R77" i="1"/>
  <c r="Q77" i="1" s="1"/>
  <c r="S77" i="1"/>
  <c r="T77" i="1"/>
  <c r="U77" i="1" s="1"/>
  <c r="V77" i="1"/>
  <c r="W77" i="1"/>
  <c r="X77" i="1"/>
  <c r="Y77" i="1"/>
  <c r="Z77" i="1"/>
  <c r="AA77" i="1"/>
  <c r="A78" i="1"/>
  <c r="B78" i="1"/>
  <c r="F78" i="1" s="1"/>
  <c r="C78" i="1"/>
  <c r="D78" i="1"/>
  <c r="E78" i="1"/>
  <c r="J78" i="1"/>
  <c r="K78" i="1"/>
  <c r="L78" i="1" s="1"/>
  <c r="N78" i="1" s="1"/>
  <c r="O78" i="1" s="1"/>
  <c r="M78" i="1"/>
  <c r="R78" i="1"/>
  <c r="Q78" i="1" s="1"/>
  <c r="S78" i="1"/>
  <c r="T78" i="1"/>
  <c r="U78" i="1" s="1"/>
  <c r="V78" i="1"/>
  <c r="W78" i="1"/>
  <c r="X78" i="1"/>
  <c r="Y78" i="1"/>
  <c r="Z78" i="1"/>
  <c r="AA78" i="1"/>
  <c r="A79" i="1"/>
  <c r="B79" i="1"/>
  <c r="F79" i="1" s="1"/>
  <c r="C79" i="1"/>
  <c r="D79" i="1"/>
  <c r="E79" i="1"/>
  <c r="J79" i="1"/>
  <c r="K79" i="1"/>
  <c r="L79" i="1" s="1"/>
  <c r="N79" i="1" s="1"/>
  <c r="M79" i="1"/>
  <c r="R79" i="1"/>
  <c r="Q79" i="1" s="1"/>
  <c r="S79" i="1"/>
  <c r="T79" i="1"/>
  <c r="U79" i="1" s="1"/>
  <c r="V79" i="1"/>
  <c r="W79" i="1"/>
  <c r="X79" i="1"/>
  <c r="Y79" i="1"/>
  <c r="Z79" i="1"/>
  <c r="AA79" i="1"/>
  <c r="A80" i="1"/>
  <c r="B80" i="1"/>
  <c r="F80" i="1" s="1"/>
  <c r="C80" i="1"/>
  <c r="D80" i="1"/>
  <c r="E80" i="1"/>
  <c r="J80" i="1"/>
  <c r="K80" i="1"/>
  <c r="L80" i="1" s="1"/>
  <c r="N80" i="1" s="1"/>
  <c r="O80" i="1" s="1"/>
  <c r="M80" i="1"/>
  <c r="R80" i="1"/>
  <c r="Q80" i="1" s="1"/>
  <c r="S80" i="1"/>
  <c r="T80" i="1"/>
  <c r="U80" i="1" s="1"/>
  <c r="V80" i="1"/>
  <c r="W80" i="1"/>
  <c r="X80" i="1"/>
  <c r="Y80" i="1"/>
  <c r="Z80" i="1"/>
  <c r="AA80" i="1"/>
  <c r="A81" i="1"/>
  <c r="B81" i="1"/>
  <c r="F81" i="1" s="1"/>
  <c r="C81" i="1"/>
  <c r="D81" i="1"/>
  <c r="E81" i="1"/>
  <c r="J81" i="1"/>
  <c r="K81" i="1"/>
  <c r="L81" i="1" s="1"/>
  <c r="N81" i="1" s="1"/>
  <c r="M81" i="1"/>
  <c r="R81" i="1"/>
  <c r="Q81" i="1" s="1"/>
  <c r="S81" i="1"/>
  <c r="T81" i="1"/>
  <c r="U81" i="1" s="1"/>
  <c r="V81" i="1"/>
  <c r="W81" i="1"/>
  <c r="X81" i="1"/>
  <c r="Y81" i="1"/>
  <c r="Z81" i="1"/>
  <c r="AA81" i="1"/>
  <c r="A82" i="1"/>
  <c r="B82" i="1"/>
  <c r="C82" i="1"/>
  <c r="D82" i="1"/>
  <c r="E82" i="1"/>
  <c r="J82" i="1"/>
  <c r="K82" i="1"/>
  <c r="L82" i="1" s="1"/>
  <c r="N82" i="1" s="1"/>
  <c r="M82" i="1"/>
  <c r="R82" i="1"/>
  <c r="Q82" i="1" s="1"/>
  <c r="S82" i="1"/>
  <c r="T82" i="1"/>
  <c r="U82" i="1" s="1"/>
  <c r="V82" i="1"/>
  <c r="W82" i="1"/>
  <c r="X82" i="1"/>
  <c r="Y82" i="1"/>
  <c r="Z82" i="1"/>
  <c r="AA82" i="1"/>
  <c r="A83" i="1"/>
  <c r="B83" i="1"/>
  <c r="C83" i="1"/>
  <c r="D83" i="1"/>
  <c r="E83" i="1"/>
  <c r="J83" i="1"/>
  <c r="K83" i="1"/>
  <c r="L83" i="1" s="1"/>
  <c r="N83" i="1" s="1"/>
  <c r="M83" i="1"/>
  <c r="R83" i="1"/>
  <c r="Q83" i="1" s="1"/>
  <c r="S83" i="1"/>
  <c r="T83" i="1"/>
  <c r="U83" i="1" s="1"/>
  <c r="V83" i="1"/>
  <c r="W83" i="1"/>
  <c r="X83" i="1"/>
  <c r="Y83" i="1"/>
  <c r="Z83" i="1"/>
  <c r="AA83" i="1"/>
  <c r="A84" i="1"/>
  <c r="B84" i="1"/>
  <c r="C84" i="1"/>
  <c r="D84" i="1"/>
  <c r="E84" i="1"/>
  <c r="J84" i="1"/>
  <c r="K84" i="1"/>
  <c r="L84" i="1" s="1"/>
  <c r="N84" i="1" s="1"/>
  <c r="M84" i="1"/>
  <c r="R84" i="1"/>
  <c r="Q84" i="1" s="1"/>
  <c r="S84" i="1"/>
  <c r="T84" i="1"/>
  <c r="U84" i="1" s="1"/>
  <c r="V84" i="1"/>
  <c r="W84" i="1"/>
  <c r="X84" i="1"/>
  <c r="Y84" i="1"/>
  <c r="Z84" i="1"/>
  <c r="AA84" i="1"/>
  <c r="A85" i="1"/>
  <c r="B85" i="1"/>
  <c r="F85" i="1" s="1"/>
  <c r="C85" i="1"/>
  <c r="D85" i="1"/>
  <c r="E85" i="1"/>
  <c r="J85" i="1"/>
  <c r="K85" i="1"/>
  <c r="L85" i="1" s="1"/>
  <c r="N85" i="1" s="1"/>
  <c r="M85" i="1"/>
  <c r="R85" i="1"/>
  <c r="Q85" i="1" s="1"/>
  <c r="S85" i="1"/>
  <c r="T85" i="1"/>
  <c r="U85" i="1" s="1"/>
  <c r="V85" i="1"/>
  <c r="W85" i="1"/>
  <c r="X85" i="1"/>
  <c r="Y85" i="1"/>
  <c r="Z85" i="1"/>
  <c r="AA85" i="1"/>
  <c r="A86" i="1"/>
  <c r="B86" i="1"/>
  <c r="F86" i="1" s="1"/>
  <c r="C86" i="1"/>
  <c r="D86" i="1"/>
  <c r="E86" i="1"/>
  <c r="J86" i="1"/>
  <c r="K86" i="1"/>
  <c r="L86" i="1" s="1"/>
  <c r="N86" i="1" s="1"/>
  <c r="O86" i="1" s="1"/>
  <c r="M86" i="1"/>
  <c r="R86" i="1"/>
  <c r="Q86" i="1" s="1"/>
  <c r="S86" i="1"/>
  <c r="T86" i="1"/>
  <c r="U86" i="1" s="1"/>
  <c r="V86" i="1"/>
  <c r="W86" i="1"/>
  <c r="X86" i="1"/>
  <c r="Y86" i="1"/>
  <c r="Z86" i="1"/>
  <c r="AA86" i="1"/>
  <c r="A87" i="1"/>
  <c r="B87" i="1"/>
  <c r="F87" i="1" s="1"/>
  <c r="C87" i="1"/>
  <c r="D87" i="1"/>
  <c r="E87" i="1"/>
  <c r="J87" i="1"/>
  <c r="K87" i="1"/>
  <c r="L87" i="1" s="1"/>
  <c r="N87" i="1" s="1"/>
  <c r="M87" i="1"/>
  <c r="R87" i="1"/>
  <c r="Q87" i="1" s="1"/>
  <c r="S87" i="1"/>
  <c r="T87" i="1"/>
  <c r="U87" i="1" s="1"/>
  <c r="V87" i="1"/>
  <c r="W87" i="1"/>
  <c r="X87" i="1"/>
  <c r="Y87" i="1"/>
  <c r="Z87" i="1"/>
  <c r="AA87" i="1"/>
  <c r="A88" i="1"/>
  <c r="B88" i="1"/>
  <c r="F88" i="1" s="1"/>
  <c r="C88" i="1"/>
  <c r="D88" i="1"/>
  <c r="E88" i="1"/>
  <c r="J88" i="1"/>
  <c r="K88" i="1"/>
  <c r="L88" i="1" s="1"/>
  <c r="N88" i="1" s="1"/>
  <c r="O88" i="1" s="1"/>
  <c r="M88" i="1"/>
  <c r="R88" i="1"/>
  <c r="Q88" i="1" s="1"/>
  <c r="S88" i="1"/>
  <c r="T88" i="1"/>
  <c r="U88" i="1" s="1"/>
  <c r="V88" i="1"/>
  <c r="W88" i="1"/>
  <c r="X88" i="1"/>
  <c r="Y88" i="1"/>
  <c r="Z88" i="1"/>
  <c r="AA88" i="1"/>
  <c r="A89" i="1"/>
  <c r="B89" i="1"/>
  <c r="F89" i="1" s="1"/>
  <c r="C89" i="1"/>
  <c r="D89" i="1"/>
  <c r="E89" i="1"/>
  <c r="J89" i="1"/>
  <c r="K89" i="1"/>
  <c r="L89" i="1" s="1"/>
  <c r="N89" i="1" s="1"/>
  <c r="O89" i="1" s="1"/>
  <c r="M89" i="1"/>
  <c r="R89" i="1"/>
  <c r="Q89" i="1" s="1"/>
  <c r="S89" i="1"/>
  <c r="T89" i="1"/>
  <c r="U89" i="1" s="1"/>
  <c r="V89" i="1"/>
  <c r="W89" i="1"/>
  <c r="X89" i="1"/>
  <c r="Y89" i="1"/>
  <c r="Z89" i="1"/>
  <c r="AA89" i="1"/>
  <c r="A90" i="1"/>
  <c r="B90" i="1"/>
  <c r="C90" i="1"/>
  <c r="D90" i="1"/>
  <c r="E90" i="1"/>
  <c r="J90" i="1"/>
  <c r="K90" i="1"/>
  <c r="L90" i="1" s="1"/>
  <c r="N90" i="1" s="1"/>
  <c r="O90" i="1" s="1"/>
  <c r="M90" i="1"/>
  <c r="R90" i="1"/>
  <c r="Q90" i="1" s="1"/>
  <c r="S90" i="1"/>
  <c r="T90" i="1"/>
  <c r="U90" i="1" s="1"/>
  <c r="V90" i="1"/>
  <c r="W90" i="1"/>
  <c r="X90" i="1"/>
  <c r="Y90" i="1"/>
  <c r="Z90" i="1"/>
  <c r="AA90" i="1"/>
  <c r="A91" i="1"/>
  <c r="B91" i="1"/>
  <c r="F91" i="1" s="1"/>
  <c r="C91" i="1"/>
  <c r="D91" i="1"/>
  <c r="E91" i="1"/>
  <c r="J91" i="1"/>
  <c r="K91" i="1"/>
  <c r="L91" i="1" s="1"/>
  <c r="N91" i="1" s="1"/>
  <c r="M91" i="1"/>
  <c r="R91" i="1"/>
  <c r="Q91" i="1" s="1"/>
  <c r="S91" i="1"/>
  <c r="T91" i="1"/>
  <c r="U91" i="1" s="1"/>
  <c r="V91" i="1"/>
  <c r="W91" i="1"/>
  <c r="X91" i="1"/>
  <c r="Y91" i="1"/>
  <c r="Z91" i="1"/>
  <c r="AA91" i="1"/>
  <c r="A92" i="1"/>
  <c r="B92" i="1"/>
  <c r="F92" i="1" s="1"/>
  <c r="C92" i="1"/>
  <c r="D92" i="1"/>
  <c r="E92" i="1"/>
  <c r="J92" i="1"/>
  <c r="K92" i="1"/>
  <c r="L92" i="1" s="1"/>
  <c r="N92" i="1" s="1"/>
  <c r="M92" i="1"/>
  <c r="R92" i="1"/>
  <c r="Q92" i="1" s="1"/>
  <c r="S92" i="1"/>
  <c r="T92" i="1"/>
  <c r="U92" i="1" s="1"/>
  <c r="V92" i="1"/>
  <c r="W92" i="1"/>
  <c r="X92" i="1"/>
  <c r="Y92" i="1"/>
  <c r="Z92" i="1"/>
  <c r="AA92" i="1"/>
  <c r="A93" i="1"/>
  <c r="B93" i="1"/>
  <c r="F93" i="1" s="1"/>
  <c r="C93" i="1"/>
  <c r="D93" i="1"/>
  <c r="E93" i="1"/>
  <c r="J93" i="1"/>
  <c r="K93" i="1"/>
  <c r="L93" i="1" s="1"/>
  <c r="N93" i="1" s="1"/>
  <c r="O93" i="1" s="1"/>
  <c r="M93" i="1"/>
  <c r="R93" i="1"/>
  <c r="Q93" i="1" s="1"/>
  <c r="S93" i="1"/>
  <c r="T93" i="1"/>
  <c r="U93" i="1" s="1"/>
  <c r="V93" i="1"/>
  <c r="W93" i="1"/>
  <c r="X93" i="1"/>
  <c r="Y93" i="1"/>
  <c r="Z93" i="1"/>
  <c r="AA93" i="1"/>
  <c r="A94" i="1"/>
  <c r="B94" i="1"/>
  <c r="F94" i="1" s="1"/>
  <c r="C94" i="1"/>
  <c r="D94" i="1"/>
  <c r="E94" i="1"/>
  <c r="J94" i="1"/>
  <c r="K94" i="1"/>
  <c r="L94" i="1" s="1"/>
  <c r="N94" i="1" s="1"/>
  <c r="M94" i="1"/>
  <c r="R94" i="1"/>
  <c r="Q94" i="1" s="1"/>
  <c r="S94" i="1"/>
  <c r="T94" i="1"/>
  <c r="U94" i="1" s="1"/>
  <c r="V94" i="1"/>
  <c r="W94" i="1"/>
  <c r="X94" i="1"/>
  <c r="Y94" i="1"/>
  <c r="Z94" i="1"/>
  <c r="AA94" i="1"/>
  <c r="A95" i="1"/>
  <c r="B95" i="1"/>
  <c r="C95" i="1"/>
  <c r="D95" i="1"/>
  <c r="E95" i="1"/>
  <c r="J95" i="1"/>
  <c r="K95" i="1"/>
  <c r="L95" i="1" s="1"/>
  <c r="N95" i="1" s="1"/>
  <c r="M95" i="1"/>
  <c r="R95" i="1"/>
  <c r="Q95" i="1" s="1"/>
  <c r="S95" i="1"/>
  <c r="T95" i="1"/>
  <c r="U95" i="1" s="1"/>
  <c r="V95" i="1"/>
  <c r="W95" i="1"/>
  <c r="X95" i="1"/>
  <c r="Y95" i="1"/>
  <c r="Z95" i="1"/>
  <c r="AA95" i="1"/>
  <c r="A96" i="1"/>
  <c r="B96" i="1"/>
  <c r="C96" i="1"/>
  <c r="D96" i="1"/>
  <c r="E96" i="1"/>
  <c r="J96" i="1"/>
  <c r="K96" i="1"/>
  <c r="L96" i="1" s="1"/>
  <c r="N96" i="1" s="1"/>
  <c r="M96" i="1"/>
  <c r="R96" i="1"/>
  <c r="Q96" i="1" s="1"/>
  <c r="S96" i="1"/>
  <c r="T96" i="1"/>
  <c r="U96" i="1" s="1"/>
  <c r="V96" i="1"/>
  <c r="W96" i="1"/>
  <c r="X96" i="1"/>
  <c r="Y96" i="1"/>
  <c r="Z96" i="1"/>
  <c r="AA96" i="1"/>
  <c r="A97" i="1"/>
  <c r="B97" i="1"/>
  <c r="C97" i="1"/>
  <c r="D97" i="1"/>
  <c r="E97" i="1"/>
  <c r="J97" i="1"/>
  <c r="K97" i="1"/>
  <c r="L97" i="1" s="1"/>
  <c r="N97" i="1" s="1"/>
  <c r="O97" i="1" s="1"/>
  <c r="M97" i="1"/>
  <c r="R97" i="1"/>
  <c r="Q97" i="1" s="1"/>
  <c r="S97" i="1"/>
  <c r="T97" i="1"/>
  <c r="U97" i="1" s="1"/>
  <c r="V97" i="1"/>
  <c r="W97" i="1"/>
  <c r="X97" i="1"/>
  <c r="Y97" i="1"/>
  <c r="Z97" i="1"/>
  <c r="AA97" i="1"/>
  <c r="A98" i="1"/>
  <c r="B98" i="1"/>
  <c r="F98" i="1" s="1"/>
  <c r="C98" i="1"/>
  <c r="D98" i="1"/>
  <c r="E98" i="1"/>
  <c r="J98" i="1"/>
  <c r="K98" i="1"/>
  <c r="L98" i="1" s="1"/>
  <c r="N98" i="1" s="1"/>
  <c r="O98" i="1" s="1"/>
  <c r="M98" i="1"/>
  <c r="R98" i="1"/>
  <c r="Q98" i="1" s="1"/>
  <c r="S98" i="1"/>
  <c r="T98" i="1"/>
  <c r="U98" i="1" s="1"/>
  <c r="V98" i="1"/>
  <c r="W98" i="1"/>
  <c r="X98" i="1"/>
  <c r="Y98" i="1"/>
  <c r="Z98" i="1"/>
  <c r="AA98" i="1"/>
  <c r="A99" i="1"/>
  <c r="B99" i="1"/>
  <c r="F99" i="1" s="1"/>
  <c r="C99" i="1"/>
  <c r="D99" i="1"/>
  <c r="E99" i="1"/>
  <c r="J99" i="1"/>
  <c r="K99" i="1"/>
  <c r="L99" i="1" s="1"/>
  <c r="N99" i="1" s="1"/>
  <c r="O99" i="1" s="1"/>
  <c r="M99" i="1"/>
  <c r="R99" i="1"/>
  <c r="Q99" i="1" s="1"/>
  <c r="S99" i="1"/>
  <c r="T99" i="1"/>
  <c r="U99" i="1" s="1"/>
  <c r="V99" i="1"/>
  <c r="W99" i="1"/>
  <c r="X99" i="1"/>
  <c r="Y99" i="1"/>
  <c r="Z99" i="1"/>
  <c r="AA99" i="1"/>
  <c r="A100" i="1"/>
  <c r="B100" i="1"/>
  <c r="F100" i="1" s="1"/>
  <c r="C100" i="1"/>
  <c r="D100" i="1"/>
  <c r="E100" i="1"/>
  <c r="J100" i="1"/>
  <c r="K100" i="1"/>
  <c r="L100" i="1" s="1"/>
  <c r="N100" i="1" s="1"/>
  <c r="M100" i="1"/>
  <c r="R100" i="1"/>
  <c r="Q100" i="1" s="1"/>
  <c r="S100" i="1"/>
  <c r="T100" i="1"/>
  <c r="U100" i="1" s="1"/>
  <c r="V100" i="1"/>
  <c r="W100" i="1"/>
  <c r="X100" i="1"/>
  <c r="Y100" i="1"/>
  <c r="Z100" i="1"/>
  <c r="AA100" i="1"/>
  <c r="A101" i="1"/>
  <c r="B101" i="1"/>
  <c r="F101" i="1" s="1"/>
  <c r="C101" i="1"/>
  <c r="D101" i="1"/>
  <c r="E101" i="1"/>
  <c r="J101" i="1"/>
  <c r="K101" i="1"/>
  <c r="L101" i="1" s="1"/>
  <c r="N101" i="1" s="1"/>
  <c r="M101" i="1"/>
  <c r="R101" i="1"/>
  <c r="Q101" i="1" s="1"/>
  <c r="S101" i="1"/>
  <c r="T101" i="1"/>
  <c r="U101" i="1" s="1"/>
  <c r="V101" i="1"/>
  <c r="W101" i="1"/>
  <c r="X101" i="1"/>
  <c r="Y101" i="1"/>
  <c r="Z101" i="1"/>
  <c r="AA101" i="1"/>
  <c r="A102" i="1"/>
  <c r="B102" i="1"/>
  <c r="F102" i="1" s="1"/>
  <c r="C102" i="1"/>
  <c r="D102" i="1"/>
  <c r="E102" i="1"/>
  <c r="J102" i="1"/>
  <c r="K102" i="1"/>
  <c r="L102" i="1" s="1"/>
  <c r="N102" i="1" s="1"/>
  <c r="M102" i="1"/>
  <c r="R102" i="1"/>
  <c r="Q102" i="1" s="1"/>
  <c r="S102" i="1"/>
  <c r="T102" i="1"/>
  <c r="U102" i="1" s="1"/>
  <c r="V102" i="1"/>
  <c r="W102" i="1"/>
  <c r="X102" i="1"/>
  <c r="Y102" i="1"/>
  <c r="Z102" i="1"/>
  <c r="AA102" i="1"/>
  <c r="A103" i="1"/>
  <c r="B103" i="1"/>
  <c r="C103" i="1"/>
  <c r="D103" i="1"/>
  <c r="E103" i="1"/>
  <c r="J103" i="1"/>
  <c r="K103" i="1"/>
  <c r="L103" i="1" s="1"/>
  <c r="N103" i="1" s="1"/>
  <c r="O103" i="1" s="1"/>
  <c r="M103" i="1"/>
  <c r="R103" i="1"/>
  <c r="Q103" i="1" s="1"/>
  <c r="S103" i="1"/>
  <c r="T103" i="1"/>
  <c r="U103" i="1" s="1"/>
  <c r="V103" i="1"/>
  <c r="W103" i="1"/>
  <c r="X103" i="1"/>
  <c r="Y103" i="1"/>
  <c r="Z103" i="1"/>
  <c r="AA103" i="1"/>
  <c r="A104" i="1"/>
  <c r="B104" i="1"/>
  <c r="C104" i="1"/>
  <c r="D104" i="1"/>
  <c r="E104" i="1"/>
  <c r="J104" i="1"/>
  <c r="K104" i="1"/>
  <c r="L104" i="1" s="1"/>
  <c r="N104" i="1" s="1"/>
  <c r="M104" i="1"/>
  <c r="R104" i="1"/>
  <c r="Q104" i="1" s="1"/>
  <c r="S104" i="1"/>
  <c r="T104" i="1"/>
  <c r="U104" i="1" s="1"/>
  <c r="V104" i="1"/>
  <c r="W104" i="1"/>
  <c r="X104" i="1"/>
  <c r="Y104" i="1"/>
  <c r="Z104" i="1"/>
  <c r="AA104" i="1"/>
  <c r="A105" i="1"/>
  <c r="B105" i="1"/>
  <c r="C105" i="1"/>
  <c r="D105" i="1"/>
  <c r="E105" i="1"/>
  <c r="J105" i="1"/>
  <c r="K105" i="1"/>
  <c r="L105" i="1" s="1"/>
  <c r="N105" i="1" s="1"/>
  <c r="M105" i="1"/>
  <c r="R105" i="1"/>
  <c r="Q105" i="1" s="1"/>
  <c r="S105" i="1"/>
  <c r="T105" i="1"/>
  <c r="U105" i="1" s="1"/>
  <c r="V105" i="1"/>
  <c r="W105" i="1"/>
  <c r="X105" i="1"/>
  <c r="Y105" i="1"/>
  <c r="Z105" i="1"/>
  <c r="AA105" i="1"/>
  <c r="G5" i="1" l="1"/>
  <c r="H65" i="1"/>
  <c r="I50" i="1"/>
  <c r="H89" i="1"/>
  <c r="I82" i="1"/>
  <c r="H37" i="1"/>
  <c r="G32" i="1"/>
  <c r="H13" i="1"/>
  <c r="H44" i="1"/>
  <c r="I26" i="1"/>
  <c r="I57" i="1"/>
  <c r="G36" i="1"/>
  <c r="G35" i="1"/>
  <c r="H29" i="1"/>
  <c r="F37" i="1"/>
  <c r="H69" i="1"/>
  <c r="H77" i="1"/>
  <c r="I44" i="1"/>
  <c r="H41" i="1"/>
  <c r="H36" i="1"/>
  <c r="I13" i="1"/>
  <c r="P12" i="1"/>
  <c r="F50" i="1"/>
  <c r="H73" i="1"/>
  <c r="H68" i="1"/>
  <c r="H40" i="1"/>
  <c r="P36" i="1"/>
  <c r="I17" i="1"/>
  <c r="F73" i="1"/>
  <c r="F41" i="1"/>
  <c r="F82" i="1"/>
  <c r="H95" i="1"/>
  <c r="I90" i="1"/>
  <c r="H84" i="1"/>
  <c r="G67" i="1"/>
  <c r="H60" i="1"/>
  <c r="G51" i="1"/>
  <c r="G28" i="1"/>
  <c r="H25" i="1"/>
  <c r="G19" i="1"/>
  <c r="I14" i="1"/>
  <c r="H75" i="1"/>
  <c r="G68" i="1"/>
  <c r="I41" i="1"/>
  <c r="G41" i="1"/>
  <c r="I33" i="1"/>
  <c r="H21" i="1"/>
  <c r="G16" i="1"/>
  <c r="F68" i="1"/>
  <c r="F40" i="1"/>
  <c r="G103" i="1"/>
  <c r="H101" i="1"/>
  <c r="H87" i="1"/>
  <c r="I86" i="1"/>
  <c r="H83" i="1"/>
  <c r="I74" i="1"/>
  <c r="I68" i="1"/>
  <c r="I30" i="1"/>
  <c r="I29" i="1"/>
  <c r="G24" i="1"/>
  <c r="H20" i="1"/>
  <c r="H9" i="1"/>
  <c r="I5" i="1"/>
  <c r="O57" i="1"/>
  <c r="P57" i="1" s="1"/>
  <c r="F33" i="1"/>
  <c r="F30" i="1"/>
  <c r="H104" i="1"/>
  <c r="H96" i="1"/>
  <c r="H91" i="1"/>
  <c r="G60" i="1"/>
  <c r="H56" i="1"/>
  <c r="G47" i="1"/>
  <c r="I34" i="1"/>
  <c r="I18" i="1"/>
  <c r="F95" i="1"/>
  <c r="F84" i="1"/>
  <c r="F83" i="1"/>
  <c r="F51" i="1"/>
  <c r="F35" i="1"/>
  <c r="I60" i="1"/>
  <c r="I54" i="1"/>
  <c r="G52" i="1"/>
  <c r="G48" i="1"/>
  <c r="H42" i="1"/>
  <c r="I38" i="1"/>
  <c r="H24" i="1"/>
  <c r="I21" i="1"/>
  <c r="G21" i="1"/>
  <c r="G12" i="1"/>
  <c r="I9" i="1"/>
  <c r="G9" i="1"/>
  <c r="H8" i="1"/>
  <c r="H5" i="1"/>
  <c r="F90" i="1"/>
  <c r="F32" i="1"/>
  <c r="F16" i="1"/>
  <c r="G97" i="1"/>
  <c r="H105" i="1"/>
  <c r="I85" i="1"/>
  <c r="H33" i="1"/>
  <c r="H32" i="1"/>
  <c r="G29" i="1"/>
  <c r="H28" i="1"/>
  <c r="G27" i="1"/>
  <c r="I22" i="1"/>
  <c r="H17" i="1"/>
  <c r="H16" i="1"/>
  <c r="G13" i="1"/>
  <c r="H12" i="1"/>
  <c r="I10" i="1"/>
  <c r="I6" i="1"/>
  <c r="G104" i="1"/>
  <c r="F103" i="1"/>
  <c r="G100" i="1"/>
  <c r="G99" i="1"/>
  <c r="H92" i="1"/>
  <c r="H81" i="1"/>
  <c r="I81" i="1"/>
  <c r="G78" i="1"/>
  <c r="H72" i="1"/>
  <c r="I72" i="1"/>
  <c r="H53" i="1"/>
  <c r="I53" i="1"/>
  <c r="O45" i="1"/>
  <c r="P45" i="1" s="1"/>
  <c r="P44" i="1"/>
  <c r="O42" i="1"/>
  <c r="P42" i="1" s="1"/>
  <c r="I25" i="1"/>
  <c r="G20" i="1"/>
  <c r="I98" i="1"/>
  <c r="H102" i="1"/>
  <c r="H100" i="1"/>
  <c r="I93" i="1"/>
  <c r="H76" i="1"/>
  <c r="I76" i="1"/>
  <c r="I69" i="1"/>
  <c r="I49" i="1"/>
  <c r="H49" i="1"/>
  <c r="F97" i="1"/>
  <c r="I94" i="1"/>
  <c r="O85" i="1"/>
  <c r="P85" i="1" s="1"/>
  <c r="F19" i="1"/>
  <c r="I105" i="1"/>
  <c r="F96" i="1"/>
  <c r="G105" i="1"/>
  <c r="G102" i="1"/>
  <c r="G101" i="1"/>
  <c r="H99" i="1"/>
  <c r="P97" i="1"/>
  <c r="G96" i="1"/>
  <c r="G88" i="1"/>
  <c r="G87" i="1"/>
  <c r="I77" i="1"/>
  <c r="G64" i="1"/>
  <c r="O61" i="1"/>
  <c r="P61" i="1" s="1"/>
  <c r="O56" i="1"/>
  <c r="P56" i="1" s="1"/>
  <c r="H39" i="1"/>
  <c r="I39" i="1"/>
  <c r="I37" i="1"/>
  <c r="G82" i="1"/>
  <c r="G63" i="1"/>
  <c r="I58" i="1"/>
  <c r="G31" i="1"/>
  <c r="G23" i="1"/>
  <c r="I16" i="1"/>
  <c r="G15" i="1"/>
  <c r="G11" i="1"/>
  <c r="G7" i="1"/>
  <c r="G86" i="1"/>
  <c r="G84" i="1"/>
  <c r="G80" i="1"/>
  <c r="G76" i="1"/>
  <c r="G72" i="1"/>
  <c r="G65" i="1"/>
  <c r="G61" i="1"/>
  <c r="G56" i="1"/>
  <c r="I40" i="1"/>
  <c r="I101" i="1"/>
  <c r="I96" i="1"/>
  <c r="G95" i="1"/>
  <c r="G94" i="1"/>
  <c r="I92" i="1"/>
  <c r="H88" i="1"/>
  <c r="I84" i="1"/>
  <c r="O83" i="1"/>
  <c r="P83" i="1" s="1"/>
  <c r="G83" i="1"/>
  <c r="I65" i="1"/>
  <c r="H57" i="1"/>
  <c r="I56" i="1"/>
  <c r="I52" i="1"/>
  <c r="G49" i="1"/>
  <c r="P48" i="1"/>
  <c r="G45" i="1"/>
  <c r="G44" i="1"/>
  <c r="G37" i="1"/>
  <c r="G33" i="1"/>
  <c r="G25" i="1"/>
  <c r="G17" i="1"/>
  <c r="O84" i="1"/>
  <c r="P84" i="1" s="1"/>
  <c r="O102" i="1"/>
  <c r="P102" i="1" s="1"/>
  <c r="O92" i="1"/>
  <c r="P92" i="1" s="1"/>
  <c r="O87" i="1"/>
  <c r="P87" i="1" s="1"/>
  <c r="O67" i="1"/>
  <c r="P67" i="1" s="1"/>
  <c r="O100" i="1"/>
  <c r="P100" i="1" s="1"/>
  <c r="O95" i="1"/>
  <c r="P95" i="1" s="1"/>
  <c r="O91" i="1"/>
  <c r="P91" i="1" s="1"/>
  <c r="O75" i="1"/>
  <c r="P75" i="1" s="1"/>
  <c r="O105" i="1"/>
  <c r="P105" i="1" s="1"/>
  <c r="O104" i="1"/>
  <c r="P104" i="1" s="1"/>
  <c r="O101" i="1"/>
  <c r="P101" i="1" s="1"/>
  <c r="O81" i="1"/>
  <c r="P81" i="1" s="1"/>
  <c r="O79" i="1"/>
  <c r="P79" i="1" s="1"/>
  <c r="I102" i="1"/>
  <c r="G92" i="1"/>
  <c r="I88" i="1"/>
  <c r="O52" i="1"/>
  <c r="P52" i="1" s="1"/>
  <c r="O39" i="1"/>
  <c r="P39" i="1" s="1"/>
  <c r="O82" i="1"/>
  <c r="P82" i="1" s="1"/>
  <c r="I79" i="1"/>
  <c r="H79" i="1"/>
  <c r="G70" i="1"/>
  <c r="H70" i="1"/>
  <c r="O55" i="1"/>
  <c r="P55" i="1" s="1"/>
  <c r="O27" i="1"/>
  <c r="P27" i="1" s="1"/>
  <c r="O13" i="1"/>
  <c r="P13" i="1" s="1"/>
  <c r="F104" i="1"/>
  <c r="I103" i="1"/>
  <c r="P98" i="1"/>
  <c r="P90" i="1"/>
  <c r="P74" i="1"/>
  <c r="O50" i="1"/>
  <c r="P50" i="1" s="1"/>
  <c r="I48" i="1"/>
  <c r="H48" i="1"/>
  <c r="H45" i="1"/>
  <c r="I45" i="1"/>
  <c r="H43" i="1"/>
  <c r="G43" i="1"/>
  <c r="I43" i="1"/>
  <c r="O37" i="1"/>
  <c r="P37" i="1" s="1"/>
  <c r="O19" i="1"/>
  <c r="P19" i="1" s="1"/>
  <c r="O10" i="1"/>
  <c r="P10" i="1" s="1"/>
  <c r="O8" i="1"/>
  <c r="P8" i="1" s="1"/>
  <c r="O5" i="1"/>
  <c r="P5" i="1" s="1"/>
  <c r="I104" i="1"/>
  <c r="I100" i="1"/>
  <c r="P99" i="1"/>
  <c r="G98" i="1"/>
  <c r="I97" i="1"/>
  <c r="O96" i="1"/>
  <c r="P96" i="1" s="1"/>
  <c r="I95" i="1"/>
  <c r="H93" i="1"/>
  <c r="H90" i="1"/>
  <c r="G90" i="1"/>
  <c r="G89" i="1"/>
  <c r="I89" i="1"/>
  <c r="H82" i="1"/>
  <c r="P80" i="1"/>
  <c r="H80" i="1"/>
  <c r="H78" i="1"/>
  <c r="I78" i="1"/>
  <c r="G77" i="1"/>
  <c r="H74" i="1"/>
  <c r="G74" i="1"/>
  <c r="G73" i="1"/>
  <c r="I73" i="1"/>
  <c r="H71" i="1"/>
  <c r="I71" i="1"/>
  <c r="G71" i="1"/>
  <c r="O69" i="1"/>
  <c r="P69" i="1" s="1"/>
  <c r="O65" i="1"/>
  <c r="P65" i="1" s="1"/>
  <c r="P64" i="1"/>
  <c r="O62" i="1"/>
  <c r="P62" i="1" s="1"/>
  <c r="P60" i="1"/>
  <c r="O58" i="1"/>
  <c r="P58" i="1" s="1"/>
  <c r="H55" i="1"/>
  <c r="I55" i="1"/>
  <c r="G55" i="1"/>
  <c r="O53" i="1"/>
  <c r="P53" i="1" s="1"/>
  <c r="P47" i="1"/>
  <c r="P71" i="1"/>
  <c r="F70" i="1"/>
  <c r="G66" i="1"/>
  <c r="H66" i="1"/>
  <c r="G62" i="1"/>
  <c r="H62" i="1"/>
  <c r="I62" i="1"/>
  <c r="H59" i="1"/>
  <c r="I59" i="1"/>
  <c r="O49" i="1"/>
  <c r="P49" i="1" s="1"/>
  <c r="O46" i="1"/>
  <c r="P46" i="1" s="1"/>
  <c r="O18" i="1"/>
  <c r="P18" i="1" s="1"/>
  <c r="O16" i="1"/>
  <c r="P16" i="1" s="1"/>
  <c r="G8" i="1"/>
  <c r="O43" i="1"/>
  <c r="P43" i="1" s="1"/>
  <c r="I8" i="1"/>
  <c r="F105" i="1"/>
  <c r="P103" i="1"/>
  <c r="H103" i="1"/>
  <c r="H94" i="1"/>
  <c r="P51" i="1"/>
  <c r="G50" i="1"/>
  <c r="H50" i="1"/>
  <c r="G46" i="1"/>
  <c r="H46" i="1"/>
  <c r="I46" i="1"/>
  <c r="O41" i="1"/>
  <c r="P41" i="1" s="1"/>
  <c r="O40" i="1"/>
  <c r="P40" i="1" s="1"/>
  <c r="O34" i="1"/>
  <c r="P34" i="1" s="1"/>
  <c r="O32" i="1"/>
  <c r="P32" i="1" s="1"/>
  <c r="I32" i="1"/>
  <c r="O29" i="1"/>
  <c r="P29" i="1" s="1"/>
  <c r="P28" i="1"/>
  <c r="O11" i="1"/>
  <c r="P11" i="1" s="1"/>
  <c r="I99" i="1"/>
  <c r="H98" i="1"/>
  <c r="H97" i="1"/>
  <c r="O94" i="1"/>
  <c r="P94" i="1" s="1"/>
  <c r="P93" i="1"/>
  <c r="G93" i="1"/>
  <c r="I91" i="1"/>
  <c r="G91" i="1"/>
  <c r="P89" i="1"/>
  <c r="P88" i="1"/>
  <c r="P86" i="1"/>
  <c r="G85" i="1"/>
  <c r="H85" i="1"/>
  <c r="I83" i="1"/>
  <c r="I80" i="1"/>
  <c r="G79" i="1"/>
  <c r="P78" i="1"/>
  <c r="P77" i="1"/>
  <c r="O76" i="1"/>
  <c r="P76" i="1" s="1"/>
  <c r="I75" i="1"/>
  <c r="G75" i="1"/>
  <c r="P73" i="1"/>
  <c r="P72" i="1"/>
  <c r="O70" i="1"/>
  <c r="P70" i="1" s="1"/>
  <c r="I70" i="1"/>
  <c r="G69" i="1"/>
  <c r="P68" i="1"/>
  <c r="O66" i="1"/>
  <c r="P66" i="1" s="1"/>
  <c r="I66" i="1"/>
  <c r="I64" i="1"/>
  <c r="H64" i="1"/>
  <c r="O63" i="1"/>
  <c r="P63" i="1" s="1"/>
  <c r="H61" i="1"/>
  <c r="I61" i="1"/>
  <c r="O59" i="1"/>
  <c r="P59" i="1" s="1"/>
  <c r="G59" i="1"/>
  <c r="O54" i="1"/>
  <c r="P54" i="1" s="1"/>
  <c r="H52" i="1"/>
  <c r="O35" i="1"/>
  <c r="P35" i="1" s="1"/>
  <c r="O26" i="1"/>
  <c r="P26" i="1" s="1"/>
  <c r="O24" i="1"/>
  <c r="P24" i="1" s="1"/>
  <c r="I24" i="1"/>
  <c r="O21" i="1"/>
  <c r="P21" i="1" s="1"/>
  <c r="P20" i="1"/>
  <c r="H63" i="1"/>
  <c r="I63" i="1"/>
  <c r="G54" i="1"/>
  <c r="H54" i="1"/>
  <c r="G53" i="1"/>
  <c r="H47" i="1"/>
  <c r="I47" i="1"/>
  <c r="O38" i="1"/>
  <c r="P38" i="1" s="1"/>
  <c r="O30" i="1"/>
  <c r="P30" i="1" s="1"/>
  <c r="O22" i="1"/>
  <c r="P22" i="1" s="1"/>
  <c r="O14" i="1"/>
  <c r="P14" i="1" s="1"/>
  <c r="O6" i="1"/>
  <c r="P6" i="1" s="1"/>
  <c r="I87" i="1"/>
  <c r="H86" i="1"/>
  <c r="G81" i="1"/>
  <c r="H67" i="1"/>
  <c r="I67" i="1"/>
  <c r="G58" i="1"/>
  <c r="H58" i="1"/>
  <c r="G57" i="1"/>
  <c r="H51" i="1"/>
  <c r="I51" i="1"/>
  <c r="G42" i="1"/>
  <c r="I42" i="1"/>
  <c r="I36" i="1"/>
  <c r="O33" i="1"/>
  <c r="P33" i="1" s="1"/>
  <c r="P31" i="1"/>
  <c r="I28" i="1"/>
  <c r="O25" i="1"/>
  <c r="P25" i="1" s="1"/>
  <c r="P23" i="1"/>
  <c r="I20" i="1"/>
  <c r="O17" i="1"/>
  <c r="P17" i="1" s="1"/>
  <c r="P15" i="1"/>
  <c r="I12" i="1"/>
  <c r="O9" i="1"/>
  <c r="P9" i="1" s="1"/>
  <c r="P7" i="1"/>
  <c r="G40" i="1"/>
  <c r="G39" i="1"/>
  <c r="G38" i="1"/>
  <c r="H38" i="1"/>
  <c r="G34" i="1"/>
  <c r="H34" i="1"/>
  <c r="G30" i="1"/>
  <c r="H30" i="1"/>
  <c r="G26" i="1"/>
  <c r="H26" i="1"/>
  <c r="G22" i="1"/>
  <c r="H22" i="1"/>
  <c r="G18" i="1"/>
  <c r="H18" i="1"/>
  <c r="G14" i="1"/>
  <c r="H14" i="1"/>
  <c r="G10" i="1"/>
  <c r="H10" i="1"/>
  <c r="G6" i="1"/>
  <c r="H6" i="1"/>
  <c r="H35" i="1"/>
  <c r="I35" i="1"/>
  <c r="H31" i="1"/>
  <c r="I31" i="1"/>
  <c r="H27" i="1"/>
  <c r="I27" i="1"/>
  <c r="H23" i="1"/>
  <c r="I23" i="1"/>
  <c r="H19" i="1"/>
  <c r="I19" i="1"/>
  <c r="H15" i="1"/>
  <c r="I15" i="1"/>
  <c r="H11" i="1"/>
  <c r="I11" i="1"/>
  <c r="H7" i="1"/>
  <c r="I7" i="1"/>
  <c r="AO8" i="1"/>
  <c r="AO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EL2" authorId="0" shapeId="0" xr:uid="{03CF1035-26EE-4BB3-A6E0-87DCA43003D2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Este criterio es todos los nombres que tengan p. O poener P* para traer todos los que su nombre empieze con P</t>
        </r>
      </text>
    </comment>
  </commentList>
</comments>
</file>

<file path=xl/sharedStrings.xml><?xml version="1.0" encoding="utf-8"?>
<sst xmlns="http://schemas.openxmlformats.org/spreadsheetml/2006/main" count="4443" uniqueCount="560">
  <si>
    <t>Estudiantes:</t>
  </si>
  <si>
    <t>Clave Unica</t>
  </si>
  <si>
    <t>Nombre</t>
  </si>
  <si>
    <t>Apellido</t>
  </si>
  <si>
    <t>Estudiantes</t>
  </si>
  <si>
    <t>Apellido Paterno</t>
  </si>
  <si>
    <t>Apellido Materno</t>
  </si>
  <si>
    <t>Fecha de nacimineto</t>
  </si>
  <si>
    <t>Sexo</t>
  </si>
  <si>
    <t>Correo</t>
  </si>
  <si>
    <t>Carrera</t>
  </si>
  <si>
    <t>Semestre</t>
  </si>
  <si>
    <t>Promedio</t>
  </si>
  <si>
    <t>Materias cursadas</t>
  </si>
  <si>
    <t>Beca</t>
  </si>
  <si>
    <t>Percentaje beca</t>
  </si>
  <si>
    <t>Tarjeton</t>
  </si>
  <si>
    <t>Foraneo</t>
  </si>
  <si>
    <t>Ciudad origen</t>
  </si>
  <si>
    <t>Materias Aprobadas</t>
  </si>
  <si>
    <t>Materias Reprobadas</t>
  </si>
  <si>
    <t>Horas servicio social</t>
  </si>
  <si>
    <t>Trabaja</t>
  </si>
  <si>
    <t>Seguro medico</t>
  </si>
  <si>
    <t>Seguro de orfandad</t>
  </si>
  <si>
    <t>Año ingreso</t>
  </si>
  <si>
    <t>RFC</t>
  </si>
  <si>
    <t>Tabla auxiliar</t>
  </si>
  <si>
    <t>Numero de poliza</t>
  </si>
  <si>
    <t>Hobbies</t>
  </si>
  <si>
    <t>James</t>
  </si>
  <si>
    <t>John</t>
  </si>
  <si>
    <t>Robert</t>
  </si>
  <si>
    <t>Michael</t>
  </si>
  <si>
    <t>David</t>
  </si>
  <si>
    <t>Willian</t>
  </si>
  <si>
    <t>Richard</t>
  </si>
  <si>
    <t>Charles</t>
  </si>
  <si>
    <t>Joseph</t>
  </si>
  <si>
    <t>Thomas</t>
  </si>
  <si>
    <t>Christopher</t>
  </si>
  <si>
    <t>Daniel</t>
  </si>
  <si>
    <t>Paul</t>
  </si>
  <si>
    <t>Mark</t>
  </si>
  <si>
    <t>Edward</t>
  </si>
  <si>
    <t>Bernard</t>
  </si>
  <si>
    <t>Mary</t>
  </si>
  <si>
    <t>Patricia</t>
  </si>
  <si>
    <t>Linda</t>
  </si>
  <si>
    <t>Barbara</t>
  </si>
  <si>
    <t>Elizabeth</t>
  </si>
  <si>
    <t>Maria</t>
  </si>
  <si>
    <t>Susan</t>
  </si>
  <si>
    <t>Charlotte</t>
  </si>
  <si>
    <t>Lisa</t>
  </si>
  <si>
    <t>Karen</t>
  </si>
  <si>
    <t>Beth</t>
  </si>
  <si>
    <t>Carol</t>
  </si>
  <si>
    <t>Sharon</t>
  </si>
  <si>
    <t>Jessica</t>
  </si>
  <si>
    <t>Angela</t>
  </si>
  <si>
    <t>Amanda</t>
  </si>
  <si>
    <t>Victoria</t>
  </si>
  <si>
    <t>Christine</t>
  </si>
  <si>
    <t>Diane</t>
  </si>
  <si>
    <t>Alice</t>
  </si>
  <si>
    <t>Rose</t>
  </si>
  <si>
    <t>Joan</t>
  </si>
  <si>
    <t>Irene</t>
  </si>
  <si>
    <t>Judy</t>
  </si>
  <si>
    <t>Rachel</t>
  </si>
  <si>
    <t>Tabla auxiliar de apellidos</t>
  </si>
  <si>
    <t>FLORES</t>
  </si>
  <si>
    <t>CABRERA</t>
  </si>
  <si>
    <t>CAMPOS</t>
  </si>
  <si>
    <t>VEGA</t>
  </si>
  <si>
    <t>FUENTES</t>
  </si>
  <si>
    <t>CARRASCO</t>
  </si>
  <si>
    <t>DIEZ</t>
  </si>
  <si>
    <t>CABALLERO</t>
  </si>
  <si>
    <t>REYES</t>
  </si>
  <si>
    <t>NIETO</t>
  </si>
  <si>
    <t>AGUILAR</t>
  </si>
  <si>
    <t>PASCUAL</t>
  </si>
  <si>
    <t>SANTANA</t>
  </si>
  <si>
    <t>HERRERO</t>
  </si>
  <si>
    <t>LORENZO</t>
  </si>
  <si>
    <t>MONTERO</t>
  </si>
  <si>
    <t>HIDALGO</t>
  </si>
  <si>
    <t>GIMENEZ</t>
  </si>
  <si>
    <t>IBAÑEZ</t>
  </si>
  <si>
    <t>FERRER</t>
  </si>
  <si>
    <t>DURAN</t>
  </si>
  <si>
    <t>SANTIAGO</t>
  </si>
  <si>
    <t>BENITEZ</t>
  </si>
  <si>
    <t>MORA</t>
  </si>
  <si>
    <t>VICENTE</t>
  </si>
  <si>
    <t>VARGAS</t>
  </si>
  <si>
    <t>ARIAS</t>
  </si>
  <si>
    <t>CARMONA</t>
  </si>
  <si>
    <t>CRESPO</t>
  </si>
  <si>
    <t>ROMAN</t>
  </si>
  <si>
    <t>PASTOR</t>
  </si>
  <si>
    <t>SOTO</t>
  </si>
  <si>
    <t>SAEZ</t>
  </si>
  <si>
    <t>VELASCO</t>
  </si>
  <si>
    <t>MOYA</t>
  </si>
  <si>
    <t>SOLER</t>
  </si>
  <si>
    <t>PARRA</t>
  </si>
  <si>
    <t>ESTEBAN</t>
  </si>
  <si>
    <t>BRAVO</t>
  </si>
  <si>
    <t>GALLARDO</t>
  </si>
  <si>
    <t>ROJAS</t>
  </si>
  <si>
    <t>M</t>
  </si>
  <si>
    <t>H</t>
  </si>
  <si>
    <t>Tabala auxiliar de correos</t>
  </si>
  <si>
    <t>gmail.com</t>
  </si>
  <si>
    <t>hotmail.com</t>
  </si>
  <si>
    <t>live.mx</t>
  </si>
  <si>
    <t>outlook.com</t>
  </si>
  <si>
    <t>yahoo.com</t>
  </si>
  <si>
    <t>yahoo.mx</t>
  </si>
  <si>
    <t>Tabla auxiliar de carreras</t>
  </si>
  <si>
    <t>Servicio social</t>
  </si>
  <si>
    <t>No materias</t>
  </si>
  <si>
    <t>Plan conjunto</t>
  </si>
  <si>
    <t>Correo ITAM</t>
  </si>
  <si>
    <t>Actuaria</t>
  </si>
  <si>
    <t>Actuaria y Matematicas Aplicadas</t>
  </si>
  <si>
    <t>Economia</t>
  </si>
  <si>
    <t>Economia y Derecho</t>
  </si>
  <si>
    <t>Matematicas Aplicadas</t>
  </si>
  <si>
    <t>Computacion</t>
  </si>
  <si>
    <t>Matematicas y Computacion</t>
  </si>
  <si>
    <t>Mecatronica</t>
  </si>
  <si>
    <t>Telematica</t>
  </si>
  <si>
    <t>Derecho</t>
  </si>
  <si>
    <t>Administracion</t>
  </si>
  <si>
    <t>Contabilidad</t>
  </si>
  <si>
    <t>SI</t>
  </si>
  <si>
    <t>Tabla auxiliar de ciudades</t>
  </si>
  <si>
    <t>Ciduad</t>
  </si>
  <si>
    <t>CDMX</t>
  </si>
  <si>
    <t>Monterrey</t>
  </si>
  <si>
    <t>Guadalajara</t>
  </si>
  <si>
    <t>Cancun</t>
  </si>
  <si>
    <t>Merida</t>
  </si>
  <si>
    <t>Puebla</t>
  </si>
  <si>
    <t>Leon</t>
  </si>
  <si>
    <t>Toluca</t>
  </si>
  <si>
    <t>Acapulco</t>
  </si>
  <si>
    <t>Pachuca</t>
  </si>
  <si>
    <t>NO</t>
  </si>
  <si>
    <t>Tabla de Hobbies</t>
  </si>
  <si>
    <t>Futbol</t>
  </si>
  <si>
    <t>Comer</t>
  </si>
  <si>
    <t>Fiesta</t>
  </si>
  <si>
    <t>Caza</t>
  </si>
  <si>
    <t>Golf</t>
  </si>
  <si>
    <t>Viajes</t>
  </si>
  <si>
    <t>Compras</t>
  </si>
  <si>
    <t>Cocinar</t>
  </si>
  <si>
    <t>Nadar</t>
  </si>
  <si>
    <t>Leer</t>
  </si>
  <si>
    <t>Escribir</t>
  </si>
  <si>
    <t>Colocar filtros en la tabla: seleccionar los nombres de la tabla y en el memu de Ordenar y Filtrar.</t>
  </si>
  <si>
    <t>ITAM</t>
  </si>
  <si>
    <t>OTRO</t>
  </si>
  <si>
    <t>EdMONI16111995</t>
  </si>
  <si>
    <t>EMONTERO16@yahoo.com</t>
  </si>
  <si>
    <t>EMONTERO16@itam.com.mx</t>
  </si>
  <si>
    <t>ThPARE08051993</t>
  </si>
  <si>
    <t>TPASCUAL8@yahoo.com</t>
  </si>
  <si>
    <t>TPASCUAL8@itam.com.mx</t>
  </si>
  <si>
    <t>JaSOCA05051994</t>
  </si>
  <si>
    <t>JSOTO5@yahoo.com</t>
  </si>
  <si>
    <t>JSOTO5@itam.com.mx</t>
  </si>
  <si>
    <t>AnNIIB25121993</t>
  </si>
  <si>
    <t>ANIETO25@outlook.com</t>
  </si>
  <si>
    <t>ANIETO25@itam.com.mx</t>
  </si>
  <si>
    <t>LiCAFU20061993</t>
  </si>
  <si>
    <t>LCARRASCO20@hotmail.com</t>
  </si>
  <si>
    <t>LCARRASCO20@itam.com.mx</t>
  </si>
  <si>
    <t>DiVEFL07061993</t>
  </si>
  <si>
    <t>DVELASCO7@outlook.com</t>
  </si>
  <si>
    <t>DVELASCO7@itam.com.mx</t>
  </si>
  <si>
    <t>MaFUGI14111993</t>
  </si>
  <si>
    <t>MFUENTES14@gmail.com</t>
  </si>
  <si>
    <t>MFUENTES14@itam.com.mx</t>
  </si>
  <si>
    <t>MaNIGA05101995</t>
  </si>
  <si>
    <t>MNIETO5@gmail.com</t>
  </si>
  <si>
    <t>MNIETO5@itam.com.mx</t>
  </si>
  <si>
    <t>DaPACA24011995</t>
  </si>
  <si>
    <t>DPASCUAL24@gmail.com</t>
  </si>
  <si>
    <t>DPASCUAL24@itam.com.mx</t>
  </si>
  <si>
    <t>JoRENI28081995</t>
  </si>
  <si>
    <t>JREYES28@yahoo.com</t>
  </si>
  <si>
    <t>JREYES28@itam.com.mx</t>
  </si>
  <si>
    <t>JoCAGI11011995</t>
  </si>
  <si>
    <t>JCARMONA11@outlook.com</t>
  </si>
  <si>
    <t>JCARMONA11@itam.com.mx</t>
  </si>
  <si>
    <t>IrFUGI28051995</t>
  </si>
  <si>
    <t>IFUENTES28@outlook.com</t>
  </si>
  <si>
    <t>IFUENTES28@itam.com.mx</t>
  </si>
  <si>
    <t>MaRECA30071995</t>
  </si>
  <si>
    <t>MREYES30@yahoo.com</t>
  </si>
  <si>
    <t>MREYES30@itam.com.mx</t>
  </si>
  <si>
    <t>WiFECA15091993</t>
  </si>
  <si>
    <t>WFERRER15@yahoo.mx</t>
  </si>
  <si>
    <t>WFERRER15@itam.com.mx</t>
  </si>
  <si>
    <t>BeSASA23091994</t>
  </si>
  <si>
    <t>BSANTIAGO23@gmail.com</t>
  </si>
  <si>
    <t>BSANTIAGO23@itam.com.mx</t>
  </si>
  <si>
    <t>MaCANI08011993</t>
  </si>
  <si>
    <t>MCABALLERO8@hotmail.com</t>
  </si>
  <si>
    <t>MCABALLERO8@itam.com.mx</t>
  </si>
  <si>
    <t>KaHISO10061993</t>
  </si>
  <si>
    <t>KHIDALGO10@yahoo.com</t>
  </si>
  <si>
    <t>KHIDALGO10@itam.com.mx</t>
  </si>
  <si>
    <t>ChFEGA13011995</t>
  </si>
  <si>
    <t>CFERRER13@live.mx</t>
  </si>
  <si>
    <t>CFERRER13@itam.com.mx</t>
  </si>
  <si>
    <t>ChHECA24031994</t>
  </si>
  <si>
    <t>CHERRERO24@outlook.com</t>
  </si>
  <si>
    <t>CHERRERO24@itam.com.mx</t>
  </si>
  <si>
    <t>DaSAVA14011993</t>
  </si>
  <si>
    <t>DSANTIAGO14@hotmail.com</t>
  </si>
  <si>
    <t>DSANTIAGO14@itam.com.mx</t>
  </si>
  <si>
    <t>EdSAHE01081994</t>
  </si>
  <si>
    <t>ESANTIAGO1@live.mx</t>
  </si>
  <si>
    <t>ESANTIAGO1@itam.com.mx</t>
  </si>
  <si>
    <t>MaCASA12031994</t>
  </si>
  <si>
    <t>MCABALLERO12@live.mx</t>
  </si>
  <si>
    <t>MCABALLERO12@itam.com.mx</t>
  </si>
  <si>
    <t>MaLOVE17071995</t>
  </si>
  <si>
    <t>MLORENZO17@gmail.com</t>
  </si>
  <si>
    <t>MLORENZO17@itam.com.mx</t>
  </si>
  <si>
    <t>RiMOHE18081994</t>
  </si>
  <si>
    <t>RMOYA18@outlook.com</t>
  </si>
  <si>
    <t>RMOYA18@itam.com.mx</t>
  </si>
  <si>
    <t>CaCAPA30081993</t>
  </si>
  <si>
    <t>CCAMPOS30@live.mx</t>
  </si>
  <si>
    <t>CCAMPOS30@itam.com.mx</t>
  </si>
  <si>
    <t>BaFLDU01061994</t>
  </si>
  <si>
    <t>BFLORES1@yahoo.com</t>
  </si>
  <si>
    <t>BFLORES1@itam.com.mx</t>
  </si>
  <si>
    <t>JoMOMO26031995</t>
  </si>
  <si>
    <t>JMORA26@outlook.com</t>
  </si>
  <si>
    <t>JMORA26@itam.com.mx</t>
  </si>
  <si>
    <t>ThHIES01051995</t>
  </si>
  <si>
    <t>THIDALGO1@outlook.com</t>
  </si>
  <si>
    <t>THIDALGO1@itam.com.mx</t>
  </si>
  <si>
    <t>JaPAFE02111994</t>
  </si>
  <si>
    <t>JPARRA2@live.mx</t>
  </si>
  <si>
    <t>JPARRA2@itam.com.mx</t>
  </si>
  <si>
    <t>JaCRPA28051995</t>
  </si>
  <si>
    <t>JCRESPO28@yahoo.mx</t>
  </si>
  <si>
    <t>JCRESPO28@itam.com.mx</t>
  </si>
  <si>
    <t>DaCRSA30051995</t>
  </si>
  <si>
    <t>DCRESPO30@yahoo.mx</t>
  </si>
  <si>
    <t>DCRESPO30@itam.com.mx</t>
  </si>
  <si>
    <t>ThNIBE23091994</t>
  </si>
  <si>
    <t>TNIETO23@outlook.com</t>
  </si>
  <si>
    <t>TNIETO23@itam.com.mx</t>
  </si>
  <si>
    <t>EdPACA24071993</t>
  </si>
  <si>
    <t>EPASTOR24@live.mx</t>
  </si>
  <si>
    <t>EPASTOR24@itam.com.mx</t>
  </si>
  <si>
    <t>DaCRIB20011994</t>
  </si>
  <si>
    <t>DCRESPO20@outlook.com</t>
  </si>
  <si>
    <t>DCRESPO20@itam.com.mx</t>
  </si>
  <si>
    <t>MaSOFU30081994</t>
  </si>
  <si>
    <t>MSOTO30@live.mx</t>
  </si>
  <si>
    <t>MSOTO30@itam.com.mx</t>
  </si>
  <si>
    <t>RoFUMO27051995</t>
  </si>
  <si>
    <t>RFUENTES27@yahoo.com</t>
  </si>
  <si>
    <t>RFUENTES27@itam.com.mx</t>
  </si>
  <si>
    <t>RoIBCA07081995</t>
  </si>
  <si>
    <t>RIBAÑEZ7@yahoo.com</t>
  </si>
  <si>
    <t>RIBAÑEZ7@itam.com.mx</t>
  </si>
  <si>
    <t>MaSASO23021995</t>
  </si>
  <si>
    <t>MSANTANA23@outlook.com</t>
  </si>
  <si>
    <t>MSANTANA23@itam.com.mx</t>
  </si>
  <si>
    <t>IrCAVE14071993</t>
  </si>
  <si>
    <t>ICARRASCO14@live.mx</t>
  </si>
  <si>
    <t>ICARRASCO14@itam.com.mx</t>
  </si>
  <si>
    <t>PaDIHI06091993</t>
  </si>
  <si>
    <t>PDIEZ6@yahoo.com</t>
  </si>
  <si>
    <t>PDIEZ6@itam.com.mx</t>
  </si>
  <si>
    <t>DaVECA21021993</t>
  </si>
  <si>
    <t>DVELASCO21@yahoo.com</t>
  </si>
  <si>
    <t>DVELASCO21@itam.com.mx</t>
  </si>
  <si>
    <t>RiFLPA01081993</t>
  </si>
  <si>
    <t>RFLORES1@yahoo.com</t>
  </si>
  <si>
    <t>RFLORES1@itam.com.mx</t>
  </si>
  <si>
    <t>PaSOFE05101995</t>
  </si>
  <si>
    <t>PSOTO5@outlook.com</t>
  </si>
  <si>
    <t>PSOTO5@itam.com.mx</t>
  </si>
  <si>
    <t>MiBEGI01101994</t>
  </si>
  <si>
    <t>MBENITEZ1@live.mx</t>
  </si>
  <si>
    <t>MBENITEZ1@itam.com.mx</t>
  </si>
  <si>
    <t>MaMOSA04081995</t>
  </si>
  <si>
    <t>MMOYA4@live.mx</t>
  </si>
  <si>
    <t>MMOYA4@itam.com.mx</t>
  </si>
  <si>
    <t>ViNIPA31071995</t>
  </si>
  <si>
    <t>VNIETO31@outlook.com</t>
  </si>
  <si>
    <t>VNIETO31@itam.com.mx</t>
  </si>
  <si>
    <t>MaFLVE26041995</t>
  </si>
  <si>
    <t>MFLORES26@live.mx</t>
  </si>
  <si>
    <t>MFLORES26@itam.com.mx</t>
  </si>
  <si>
    <t>JoCASA16031993</t>
  </si>
  <si>
    <t>JCAMPOS16@live.mx</t>
  </si>
  <si>
    <t>JCAMPOS16@itam.com.mx</t>
  </si>
  <si>
    <t>MiBRNI15121995</t>
  </si>
  <si>
    <t>MBRAVO15@outlook.com</t>
  </si>
  <si>
    <t>MBRAVO15@itam.com.mx</t>
  </si>
  <si>
    <t>BaMOAR05091994</t>
  </si>
  <si>
    <t>BMORA5@yahoo.com</t>
  </si>
  <si>
    <t>BMORA5@itam.com.mx</t>
  </si>
  <si>
    <t>WiGIFU10051995</t>
  </si>
  <si>
    <t>WGIMENEZ10@gmail.com</t>
  </si>
  <si>
    <t>WGIMENEZ10@itam.com.mx</t>
  </si>
  <si>
    <t>JoIBGA12011993</t>
  </si>
  <si>
    <t>JIBAÑEZ12@hotmail.com</t>
  </si>
  <si>
    <t>JIBAÑEZ12@itam.com.mx</t>
  </si>
  <si>
    <t>SuFUCA17041995</t>
  </si>
  <si>
    <t>SFUENTES17@yahoo.mx</t>
  </si>
  <si>
    <t>SFUENTES17@itam.com.mx</t>
  </si>
  <si>
    <t>JeSODI31071993</t>
  </si>
  <si>
    <t>JSOLER31@gmail.com</t>
  </si>
  <si>
    <t>JSOLER31@itam.com.mx</t>
  </si>
  <si>
    <t>ElLOAR04041993</t>
  </si>
  <si>
    <t>ELORENZO4@outlook.com</t>
  </si>
  <si>
    <t>ELORENZO4@itam.com.mx</t>
  </si>
  <si>
    <t>AmPACR17091994</t>
  </si>
  <si>
    <t>APARRA17@hotmail.com</t>
  </si>
  <si>
    <t>APARRA17@itam.com.mx</t>
  </si>
  <si>
    <t>DaROMO21041995</t>
  </si>
  <si>
    <t>DROMAN21@live.mx</t>
  </si>
  <si>
    <t>DROMAN21@itam.com.mx</t>
  </si>
  <si>
    <t>DaROIB19101994</t>
  </si>
  <si>
    <t>DROMAN19@gmail.com</t>
  </si>
  <si>
    <t>DROMAN19@itam.com.mx</t>
  </si>
  <si>
    <t>AnROSA12101995</t>
  </si>
  <si>
    <t>AROMAN12@gmail.com</t>
  </si>
  <si>
    <t>AROMAN12@itam.com.mx</t>
  </si>
  <si>
    <t>MaDUFE06031994</t>
  </si>
  <si>
    <t>MDURAN6@live.mx</t>
  </si>
  <si>
    <t>MDURAN6@itam.com.mx</t>
  </si>
  <si>
    <t>MaBEPA03041993</t>
  </si>
  <si>
    <t>MBENITEZ3@gmail.com</t>
  </si>
  <si>
    <t>MBENITEZ3@itam.com.mx</t>
  </si>
  <si>
    <t>PaFUPA20011993</t>
  </si>
  <si>
    <t>PFUENTES20@hotmail.com</t>
  </si>
  <si>
    <t>PFUENTES20@itam.com.mx</t>
  </si>
  <si>
    <t>ElARVA29031995</t>
  </si>
  <si>
    <t>EARIAS29@hotmail.com</t>
  </si>
  <si>
    <t>EARIAS29@itam.com.mx</t>
  </si>
  <si>
    <t>RoREFL30121995</t>
  </si>
  <si>
    <t>RREYES30@hotmail.com</t>
  </si>
  <si>
    <t>RREYES30@itam.com.mx</t>
  </si>
  <si>
    <t>PaCRRO07051995</t>
  </si>
  <si>
    <t>PCRESPO7@gmail.com</t>
  </si>
  <si>
    <t>PCRESPO7@itam.com.mx</t>
  </si>
  <si>
    <t>DaSAIB18011995</t>
  </si>
  <si>
    <t>DSAEZ18@gmail.com</t>
  </si>
  <si>
    <t>DSAEZ18@itam.com.mx</t>
  </si>
  <si>
    <t>KaMOGA26111995</t>
  </si>
  <si>
    <t>KMONTERO26@hotmail.com</t>
  </si>
  <si>
    <t>KMONTERO26@itam.com.mx</t>
  </si>
  <si>
    <t>DaVAMO08041995</t>
  </si>
  <si>
    <t>DVARGAS8@gmail.com</t>
  </si>
  <si>
    <t>DVARGAS8@itam.com.mx</t>
  </si>
  <si>
    <t>LiROCA19111994</t>
  </si>
  <si>
    <t>LROMAN19@yahoo.com</t>
  </si>
  <si>
    <t>LROMAN19@itam.com.mx</t>
  </si>
  <si>
    <t>ThSAFU25091994</t>
  </si>
  <si>
    <t>TSAEZ25@hotmail.com</t>
  </si>
  <si>
    <t>TSAEZ25@itam.com.mx</t>
  </si>
  <si>
    <t>BeNISA15031994</t>
  </si>
  <si>
    <t>BNIETO15@live.mx</t>
  </si>
  <si>
    <t>BNIETO15@itam.com.mx</t>
  </si>
  <si>
    <t>JaVEHE12091994</t>
  </si>
  <si>
    <t>JVELASCO12@yahoo.mx</t>
  </si>
  <si>
    <t>JVELASCO12@itam.com.mx</t>
  </si>
  <si>
    <t>JeCAVA11021994</t>
  </si>
  <si>
    <t>JCARRASCO11@yahoo.com</t>
  </si>
  <si>
    <t>JCARRASCO11@itam.com.mx</t>
  </si>
  <si>
    <t>BeMOCA13121994</t>
  </si>
  <si>
    <t>BMOYA13@yahoo.mx</t>
  </si>
  <si>
    <t>BMOYA13@itam.com.mx</t>
  </si>
  <si>
    <t>AmMOSA18051993</t>
  </si>
  <si>
    <t>AMORA18@outlook.com</t>
  </si>
  <si>
    <t>AMORA18@itam.com.mx</t>
  </si>
  <si>
    <t>MaREMO30111995</t>
  </si>
  <si>
    <t>MREYES30@live.mx</t>
  </si>
  <si>
    <t>AmPAIB03081994</t>
  </si>
  <si>
    <t>APASCUAL3@outlook.com</t>
  </si>
  <si>
    <t>APASCUAL3@itam.com.mx</t>
  </si>
  <si>
    <t>IrFLHI26081994</t>
  </si>
  <si>
    <t>IFLORES26@yahoo.com</t>
  </si>
  <si>
    <t>IFLORES26@itam.com.mx</t>
  </si>
  <si>
    <t>ChRODU17051995</t>
  </si>
  <si>
    <t>CROMAN17@gmail.com</t>
  </si>
  <si>
    <t>CROMAN17@itam.com.mx</t>
  </si>
  <si>
    <t>MaVEPA19101993</t>
  </si>
  <si>
    <t>MVEGA19@yahoo.com</t>
  </si>
  <si>
    <t>MVEGA19@itam.com.mx</t>
  </si>
  <si>
    <t>RoCADI13071993</t>
  </si>
  <si>
    <t>RCARRASCO13@yahoo.mx</t>
  </si>
  <si>
    <t>RCARRASCO13@itam.com.mx</t>
  </si>
  <si>
    <t>RoCAFL22071995</t>
  </si>
  <si>
    <t>RCABRERA22@outlook.com</t>
  </si>
  <si>
    <t>RCABRERA22@itam.com.mx</t>
  </si>
  <si>
    <t>AlROHI31031993</t>
  </si>
  <si>
    <t>AROMAN31@yahoo.mx</t>
  </si>
  <si>
    <t>AROMAN31@itam.com.mx</t>
  </si>
  <si>
    <t>JaBEMO15021995</t>
  </si>
  <si>
    <t>JBENITEZ15@outlook.com</t>
  </si>
  <si>
    <t>JBENITEZ15@itam.com.mx</t>
  </si>
  <si>
    <t>RoFLSO06081994</t>
  </si>
  <si>
    <t>RFLORES6@hotmail.com</t>
  </si>
  <si>
    <t>RFLORES6@itam.com.mx</t>
  </si>
  <si>
    <t>ChFEFL25071994</t>
  </si>
  <si>
    <t>CFERRER25@outlook.com</t>
  </si>
  <si>
    <t>CFERRER25@itam.com.mx</t>
  </si>
  <si>
    <t>ChCACA13071995</t>
  </si>
  <si>
    <t>CCARMONA13@yahoo.com</t>
  </si>
  <si>
    <t>CCARMONA13@itam.com.mx</t>
  </si>
  <si>
    <t>JoFEES17031995</t>
  </si>
  <si>
    <t>JFERRER17@hotmail.com</t>
  </si>
  <si>
    <t>JFERRER17@itam.com.mx</t>
  </si>
  <si>
    <t>SuGAAR06091993</t>
  </si>
  <si>
    <t>SGALLARDO6@hotmail.com</t>
  </si>
  <si>
    <t>SGALLARDO6@itam.com.mx</t>
  </si>
  <si>
    <t>SuMOPA29071994</t>
  </si>
  <si>
    <t>SMORA29@yahoo.com</t>
  </si>
  <si>
    <t>SMORA29@itam.com.mx</t>
  </si>
  <si>
    <t>MaPAES17061994</t>
  </si>
  <si>
    <t>MPARRA17@yahoo.com</t>
  </si>
  <si>
    <t>MPARRA17@itam.com.mx</t>
  </si>
  <si>
    <t>KaCAFE10061993</t>
  </si>
  <si>
    <t>KCARRASCO10@yahoo.com</t>
  </si>
  <si>
    <t>KCARRASCO10@itam.com.mx</t>
  </si>
  <si>
    <t>LiHEHI20071994</t>
  </si>
  <si>
    <t>LHERRERO20@outlook.com</t>
  </si>
  <si>
    <t>LHERRERO20@itam.com.mx</t>
  </si>
  <si>
    <t>JaDUAG08111993</t>
  </si>
  <si>
    <t>JDURAN8@yahoo.com</t>
  </si>
  <si>
    <t>JDURAN8@itam.com.mx</t>
  </si>
  <si>
    <t>JeGABR25021994</t>
  </si>
  <si>
    <t>JGALLARDO25@yahoo.com</t>
  </si>
  <si>
    <t>JGALLARDO25@itam.com.mx</t>
  </si>
  <si>
    <t>JeVEVI26031995</t>
  </si>
  <si>
    <t>JVELASCO26@hotmail.com</t>
  </si>
  <si>
    <t>JVELASCO26@itam.com.mx</t>
  </si>
  <si>
    <t>ChVEES11051994</t>
  </si>
  <si>
    <t>CVEGA11@yahoo.com</t>
  </si>
  <si>
    <t>CVEGA11@itam.com.mx</t>
  </si>
  <si>
    <t>SuREFL27021993</t>
  </si>
  <si>
    <t>SREYES27@outlook.com</t>
  </si>
  <si>
    <t>SREYES27@itam.com.mx</t>
  </si>
  <si>
    <t>IrRENI18071995</t>
  </si>
  <si>
    <t>IREYES18@yahoo.com</t>
  </si>
  <si>
    <t>IREYES18@itam.com.mx</t>
  </si>
  <si>
    <t>MaDUSA29051995</t>
  </si>
  <si>
    <t>MDURAN29@yahoo.com</t>
  </si>
  <si>
    <t>MDURAN29@itam.com.mx</t>
  </si>
  <si>
    <t>CaMOBR22081993</t>
  </si>
  <si>
    <t>CMONTERO22@yahoo.com</t>
  </si>
  <si>
    <t>CMONTERO22@itam.com.mx</t>
  </si>
  <si>
    <t>&gt;=0.5</t>
  </si>
  <si>
    <t>&lt;&gt;CDMX</t>
  </si>
  <si>
    <t>Filtrado chingon: Datos, avanzado, filtro avanzado, seleccionar copiar a otro lugar</t>
  </si>
  <si>
    <t>*p</t>
  </si>
  <si>
    <t>Hora Inicial</t>
  </si>
  <si>
    <t>Hora Final</t>
  </si>
  <si>
    <t>Duracion</t>
  </si>
  <si>
    <t>Objetivo</t>
  </si>
  <si>
    <t>Costo</t>
  </si>
  <si>
    <t>IMEI</t>
  </si>
  <si>
    <t>Cell ID</t>
  </si>
  <si>
    <t>Digitos adicionales</t>
  </si>
  <si>
    <t>Conexion</t>
  </si>
  <si>
    <t>Tipo de llamada</t>
  </si>
  <si>
    <t>Distancia</t>
  </si>
  <si>
    <t>Latitud</t>
  </si>
  <si>
    <t>Longitud</t>
  </si>
  <si>
    <t>Direccion</t>
  </si>
  <si>
    <t>Pais</t>
  </si>
  <si>
    <t>Mexico</t>
  </si>
  <si>
    <t>Nacional</t>
  </si>
  <si>
    <t>Si</t>
  </si>
  <si>
    <t>Internacional</t>
  </si>
  <si>
    <t>Numero llamado</t>
  </si>
  <si>
    <t>Servicio</t>
  </si>
  <si>
    <t>SMS</t>
  </si>
  <si>
    <t>Llamada</t>
  </si>
  <si>
    <t>Entrante</t>
  </si>
  <si>
    <t>Saliente</t>
  </si>
  <si>
    <t xml:space="preserve">Si </t>
  </si>
  <si>
    <t>No</t>
  </si>
  <si>
    <t>Internet</t>
  </si>
  <si>
    <t>Estados Unidos</t>
  </si>
  <si>
    <t>Alemania</t>
  </si>
  <si>
    <t>NA</t>
  </si>
  <si>
    <t>kilobytes</t>
  </si>
  <si>
    <t>Polanco, Ciudad de México, CDMX, México</t>
  </si>
  <si>
    <t>ITAM, Río Hondo, Altavista, Ciudad de México, CDMX, México</t>
  </si>
  <si>
    <t>Washington D. C., Distrito de Columbia, EE. UU.</t>
  </si>
  <si>
    <t>Winter Park, Colorado, EE. UU.</t>
  </si>
  <si>
    <t>Potsdamer Platz, Berlín, Alemania</t>
  </si>
  <si>
    <t>0:10:17</t>
  </si>
  <si>
    <t>0:18:28</t>
  </si>
  <si>
    <t>0:01:44</t>
  </si>
  <si>
    <t>0:10:10</t>
  </si>
  <si>
    <t>0:05:06</t>
  </si>
  <si>
    <t>0:21:52</t>
  </si>
  <si>
    <t>0:41:05</t>
  </si>
  <si>
    <t>0:42:09</t>
  </si>
  <si>
    <t>0:15:38</t>
  </si>
  <si>
    <t>0:43:37</t>
  </si>
  <si>
    <t>0:02:01</t>
  </si>
  <si>
    <t>0:51:48</t>
  </si>
  <si>
    <t>0:47:30</t>
  </si>
  <si>
    <t>0:14:43</t>
  </si>
  <si>
    <t>0:11:54</t>
  </si>
  <si>
    <t>0:32:58</t>
  </si>
  <si>
    <t>0:28:18</t>
  </si>
  <si>
    <t>0:59:26</t>
  </si>
  <si>
    <t>0:31:16</t>
  </si>
  <si>
    <t>0:13:00</t>
  </si>
  <si>
    <t>0:03:19</t>
  </si>
  <si>
    <t>0:19:33</t>
  </si>
  <si>
    <t>0:59:10</t>
  </si>
  <si>
    <t>0:55:00</t>
  </si>
  <si>
    <t>0:47:44</t>
  </si>
  <si>
    <t>0:06:07</t>
  </si>
  <si>
    <t>0:21:03</t>
  </si>
  <si>
    <t>0:12:06</t>
  </si>
  <si>
    <t>0:04:43</t>
  </si>
  <si>
    <t>0:40:11</t>
  </si>
  <si>
    <t>0:10:16</t>
  </si>
  <si>
    <t>0:01:53</t>
  </si>
  <si>
    <t>0:51:12</t>
  </si>
  <si>
    <t>0:09:19</t>
  </si>
  <si>
    <t>0:11:07</t>
  </si>
  <si>
    <t>0:58:28</t>
  </si>
  <si>
    <t>0:00:57</t>
  </si>
  <si>
    <t>0:24:23</t>
  </si>
  <si>
    <t>0:46:06</t>
  </si>
  <si>
    <t>0:22:41</t>
  </si>
  <si>
    <t>0:12:36</t>
  </si>
  <si>
    <t>0:27:01</t>
  </si>
  <si>
    <t>0:31:48</t>
  </si>
  <si>
    <t>0:26:55</t>
  </si>
  <si>
    <t>0:46:35</t>
  </si>
  <si>
    <t>0:42:48</t>
  </si>
  <si>
    <t>0:44:04</t>
  </si>
  <si>
    <t>Indice</t>
  </si>
  <si>
    <t>&gt;=10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</si>
</sst>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indexed="8"/>
      <name val="Arial"/>
      <family val="2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2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0" fillId="0" borderId="1" xfId="0" applyFill="1" applyBorder="1"/>
    <xf numFmtId="0" fontId="2" fillId="2" borderId="0" xfId="1" quotePrefix="1" applyNumberFormat="1" applyFont="1" applyFill="1" applyBorder="1" applyAlignment="1">
      <alignment horizontal="left" indent="1"/>
    </xf>
    <xf numFmtId="0" fontId="3" fillId="0" borderId="0" xfId="0" applyFon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/>
  </cellXfs>
  <cellStyles count="2">
    <cellStyle name="Normal" xfId="0" builtinId="0"/>
    <cellStyle name="Normal_Primer Apellido (por Provincia de Residencia y de Nacimiento)" xfId="1" xr:uid="{F1985614-6161-4304-A988-8414C19385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6F582-E8A0-4565-9704-3A3D81B844B2}">
  <dimension ref="A1:AT1048576"/>
  <sheetViews>
    <sheetView showWhiteSpace="0" topLeftCell="AC1" zoomScaleNormal="100" workbookViewId="0">
      <selection activeCell="AD7" sqref="AD7"/>
    </sheetView>
  </sheetViews>
  <sheetFormatPr baseColWidth="10" defaultRowHeight="14.25" x14ac:dyDescent="0.45"/>
  <cols>
    <col min="7" max="7" width="14.53125" bestFit="1" customWidth="1"/>
    <col min="8" max="8" width="21" bestFit="1" customWidth="1"/>
    <col min="9" max="9" width="22.9296875" bestFit="1" customWidth="1"/>
    <col min="10" max="10" width="7.265625" bestFit="1" customWidth="1"/>
    <col min="24" max="24" width="6.46484375" bestFit="1" customWidth="1"/>
    <col min="25" max="25" width="11.59765625" bestFit="1" customWidth="1"/>
    <col min="38" max="39" width="10.86328125" customWidth="1"/>
    <col min="40" max="40" width="12.1328125" customWidth="1"/>
  </cols>
  <sheetData>
    <row r="1" spans="1:46" x14ac:dyDescent="0.45">
      <c r="A1" t="s">
        <v>0</v>
      </c>
      <c r="B1">
        <v>100</v>
      </c>
    </row>
    <row r="3" spans="1:46" x14ac:dyDescent="0.45">
      <c r="A3" s="13" t="s">
        <v>4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</row>
    <row r="4" spans="1:46" ht="42.75" x14ac:dyDescent="0.45">
      <c r="A4" s="7" t="s">
        <v>1</v>
      </c>
      <c r="B4" s="7" t="s">
        <v>2</v>
      </c>
      <c r="C4" s="8" t="s">
        <v>5</v>
      </c>
      <c r="D4" s="8" t="s">
        <v>6</v>
      </c>
      <c r="E4" s="8" t="s">
        <v>7</v>
      </c>
      <c r="F4" s="8" t="s">
        <v>8</v>
      </c>
      <c r="G4" s="8" t="s">
        <v>26</v>
      </c>
      <c r="H4" s="8" t="s">
        <v>9</v>
      </c>
      <c r="I4" s="8" t="s">
        <v>126</v>
      </c>
      <c r="J4" s="8" t="s">
        <v>10</v>
      </c>
      <c r="K4" s="8" t="s">
        <v>25</v>
      </c>
      <c r="L4" s="8" t="s">
        <v>11</v>
      </c>
      <c r="M4" s="8" t="s">
        <v>12</v>
      </c>
      <c r="N4" s="8" t="s">
        <v>13</v>
      </c>
      <c r="O4" s="8" t="s">
        <v>19</v>
      </c>
      <c r="P4" s="8" t="s">
        <v>20</v>
      </c>
      <c r="Q4" s="8" t="s">
        <v>14</v>
      </c>
      <c r="R4" s="8" t="s">
        <v>15</v>
      </c>
      <c r="S4" s="8" t="s">
        <v>16</v>
      </c>
      <c r="T4" s="8" t="s">
        <v>18</v>
      </c>
      <c r="U4" s="8" t="s">
        <v>17</v>
      </c>
      <c r="V4" s="8" t="s">
        <v>21</v>
      </c>
      <c r="W4" s="8" t="s">
        <v>22</v>
      </c>
      <c r="X4" s="8" t="s">
        <v>23</v>
      </c>
      <c r="Y4" s="8" t="s">
        <v>28</v>
      </c>
      <c r="Z4" s="8" t="s">
        <v>24</v>
      </c>
      <c r="AA4" s="8" t="s">
        <v>29</v>
      </c>
      <c r="AB4" s="6"/>
    </row>
    <row r="5" spans="1:46" x14ac:dyDescent="0.45">
      <c r="A5" s="1">
        <f ca="1">RANDBETWEEN(1000,2000)</f>
        <v>1331</v>
      </c>
      <c r="B5" s="1" t="str">
        <f ca="1">INDEX($AC$7:$AD$46,RANDBETWEEN(1,39),1)</f>
        <v>Mark</v>
      </c>
      <c r="C5" s="1" t="str">
        <f ca="1">INDEX($AF$7:$AF$47,RANDBETWEEN(1,40),1)</f>
        <v>GIMENEZ</v>
      </c>
      <c r="D5" s="1" t="str">
        <f ca="1">INDEX($AF$7:$AF$47,RANDBETWEEN(1,40),1)</f>
        <v>MORA</v>
      </c>
      <c r="E5" s="9">
        <f ca="1">RANDBETWEEN("01/01/1993","12/31/1995")</f>
        <v>34799</v>
      </c>
      <c r="F5" s="1" t="str">
        <f ca="1">VLOOKUP(B5,$AC$7:$AD$47,2,FALSE)</f>
        <v>H</v>
      </c>
      <c r="G5" s="1" t="str">
        <f ca="1">_xlfn.CONCAT(LEFT(B5,2),LEFT(C5,2),LEFT(D5,2),IF(DAY(E5)&lt;10,_xlfn.CONCAT(0,DAY(E5)),DAY(E5)),IF(MONTH(E5)&lt;10,_xlfn.CONCAT(0,MONTH(E5)),MONTH(E5)),YEAR(E5))</f>
        <v>MaGIMO10041995</v>
      </c>
      <c r="H5" s="10" t="str">
        <f ca="1">_xlfn.CONCAT(LEFT(B5,1),C5,DAY(E5),"@",INDEX($AI$6:$AI$11,RANDBETWEEN(1,6)))</f>
        <v>MGIMENEZ10@outlook.com</v>
      </c>
      <c r="I5" s="10" t="str">
        <f ca="1">_xlfn.CONCAT(LEFT(B5,1),C5,DAY(E5),"@","itam.com.mx")</f>
        <v>MGIMENEZ10@itam.com.mx</v>
      </c>
      <c r="J5" s="10" t="str">
        <f ca="1">INDEX($AL$7:$AO$18,RANDBETWEEN(1,12),1)</f>
        <v>Telematica</v>
      </c>
      <c r="K5" s="1">
        <f ca="1">YEAR(RANDBETWEEN("01/01/2011","12/31/2013"))</f>
        <v>2011</v>
      </c>
      <c r="L5" s="1">
        <f ca="1">(2018-K5)*2</f>
        <v>14</v>
      </c>
      <c r="M5" s="1">
        <f ca="1">ROUND(RAND()*(6-10)+10,1)</f>
        <v>7.7</v>
      </c>
      <c r="N5" s="1">
        <f ca="1">IF(RANDBETWEEN((L5*4)-6,(L5*4)+6)&gt;48,48,RANDBETWEEN((L5*4)-6,(L5*4)+6))</f>
        <v>48</v>
      </c>
      <c r="O5" s="1">
        <f ca="1">ROUND((RANDBETWEEN(60,100)/100)*N5,0)</f>
        <v>45</v>
      </c>
      <c r="P5" s="1">
        <f ca="1">N5-O5</f>
        <v>3</v>
      </c>
      <c r="Q5" s="1" t="str">
        <f ca="1">IF(R5&gt;0,"SI","NO")</f>
        <v>SI</v>
      </c>
      <c r="R5" s="1">
        <f ca="1">(RANDBETWEEN(1,10)*10)/100</f>
        <v>0.1</v>
      </c>
      <c r="S5" s="1" t="str">
        <f ca="1">CHOOSE(RANDBETWEEN(1,2),"SI","NO")</f>
        <v>NO</v>
      </c>
      <c r="T5" s="1" t="str">
        <f ca="1">INDEX($AQ$7:$AR$23,RANDBETWEEN(1,9),1)</f>
        <v>Merida</v>
      </c>
      <c r="U5" s="1" t="str">
        <f ca="1">VLOOKUP(T5,$AQ$7:$AR$16,2,FALSE)</f>
        <v>SI</v>
      </c>
      <c r="V5" s="1">
        <f ca="1">RANDBETWEEN(0,180)</f>
        <v>6</v>
      </c>
      <c r="W5" s="1" t="str">
        <f ca="1">CHOOSE(RANDBETWEEN(1,2),"SI","NO")</f>
        <v>SI</v>
      </c>
      <c r="X5" s="1" t="str">
        <f ca="1">CHOOSE(RANDBETWEEN(1,2),"ITAM","OTRO")</f>
        <v>OTRO</v>
      </c>
      <c r="Y5" s="1">
        <f ca="1">RANDBETWEEN(1012000000,1012999999)</f>
        <v>1012759400</v>
      </c>
      <c r="Z5" s="1" t="str">
        <f ca="1">CHOOSE(RANDBETWEEN(1,2),"SI","NO")</f>
        <v>SI</v>
      </c>
      <c r="AA5" s="1" t="str">
        <f ca="1">INDEX($AT$6:$AT$16,RANDBETWEEN(1,10))</f>
        <v>Compras</v>
      </c>
      <c r="AC5" s="12" t="s">
        <v>27</v>
      </c>
      <c r="AD5" s="12"/>
      <c r="AF5" t="s">
        <v>71</v>
      </c>
      <c r="AI5" t="s">
        <v>115</v>
      </c>
      <c r="AL5" t="s">
        <v>122</v>
      </c>
      <c r="AQ5" t="s">
        <v>140</v>
      </c>
      <c r="AT5" t="s">
        <v>153</v>
      </c>
    </row>
    <row r="6" spans="1:46" x14ac:dyDescent="0.45">
      <c r="A6" s="1">
        <f t="shared" ref="A6:A69" ca="1" si="0">RANDBETWEEN(1000,2000)</f>
        <v>1535</v>
      </c>
      <c r="B6" s="1" t="str">
        <f t="shared" ref="B6:B69" ca="1" si="1">INDEX($AC$7:$AD$46,RANDBETWEEN(1,39),1)</f>
        <v>Linda</v>
      </c>
      <c r="C6" s="1" t="str">
        <f t="shared" ref="C6:D69" ca="1" si="2">INDEX($AF$7:$AF$47,RANDBETWEEN(1,40),1)</f>
        <v>VEGA</v>
      </c>
      <c r="D6" s="1" t="str">
        <f t="shared" ca="1" si="2"/>
        <v>FUENTES</v>
      </c>
      <c r="E6" s="9">
        <f t="shared" ref="E6:E69" ca="1" si="3">RANDBETWEEN("01/01/1993","12/31/1995")</f>
        <v>34606</v>
      </c>
      <c r="F6" s="1" t="str">
        <f t="shared" ref="F6:F69" ca="1" si="4">VLOOKUP(B6,$AC$7:$AD$47,2,FALSE)</f>
        <v>M</v>
      </c>
      <c r="G6" s="1" t="str">
        <f t="shared" ref="G6:G69" ca="1" si="5">_xlfn.CONCAT(LEFT(B6,2),LEFT(C6,2),LEFT(D6,2),IF(DAY(E6)&lt;10,_xlfn.CONCAT(0,DAY(E6)),DAY(E6)),IF(MONTH(E6)&lt;10,_xlfn.CONCAT(0,MONTH(E6)),MONTH(E6)),YEAR(E6))</f>
        <v>LiVEFU29091994</v>
      </c>
      <c r="H6" s="10" t="str">
        <f t="shared" ref="H6:H69" ca="1" si="6">_xlfn.CONCAT(LEFT(B6,1),C6,DAY(E6),"@",INDEX($AI$6:$AI$11,RANDBETWEEN(1,6)))</f>
        <v>LVEGA29@yahoo.com</v>
      </c>
      <c r="I6" s="10" t="str">
        <f t="shared" ref="I6:I69" ca="1" si="7">_xlfn.CONCAT(LEFT(B6,1),C6,DAY(E6),"@","itam.com.mx")</f>
        <v>LVEGA29@itam.com.mx</v>
      </c>
      <c r="J6" s="10" t="str">
        <f t="shared" ref="J6:J69" ca="1" si="8">INDEX($AL$7:$AO$18,RANDBETWEEN(1,12),1)</f>
        <v>Derecho</v>
      </c>
      <c r="K6" s="1">
        <f t="shared" ref="K6:K69" ca="1" si="9">YEAR(RANDBETWEEN("01/01/2011","12/31/2013"))</f>
        <v>2013</v>
      </c>
      <c r="L6" s="1">
        <f t="shared" ref="L6:L69" ca="1" si="10">(2018-K6)*2</f>
        <v>10</v>
      </c>
      <c r="M6" s="1">
        <f t="shared" ref="M6:M69" ca="1" si="11">ROUND(RAND()*(6-10)+10,1)</f>
        <v>10</v>
      </c>
      <c r="N6" s="1">
        <f t="shared" ref="N6:N69" ca="1" si="12">IF(RANDBETWEEN((L6*4)-6,(L6*4)+6)&gt;48,48,RANDBETWEEN((L6*4)-6,(L6*4)+6))</f>
        <v>37</v>
      </c>
      <c r="O6" s="1">
        <f t="shared" ref="O6:O69" ca="1" si="13">ROUND((RANDBETWEEN(60,100)/100)*N6,0)</f>
        <v>34</v>
      </c>
      <c r="P6" s="1">
        <f t="shared" ref="P6:P69" ca="1" si="14">N6-O6</f>
        <v>3</v>
      </c>
      <c r="Q6" s="1" t="str">
        <f t="shared" ref="Q6:Q69" ca="1" si="15">IF(R6&gt;0,"SI","NO")</f>
        <v>SI</v>
      </c>
      <c r="R6" s="1">
        <f t="shared" ref="R6:R69" ca="1" si="16">(RANDBETWEEN(1,10)*10)/100</f>
        <v>0.3</v>
      </c>
      <c r="S6" s="1" t="str">
        <f t="shared" ref="S6:S69" ca="1" si="17">CHOOSE(RANDBETWEEN(1,2),"SI","NO")</f>
        <v>NO</v>
      </c>
      <c r="T6" s="1" t="str">
        <f t="shared" ref="T6:T69" ca="1" si="18">INDEX($AQ$7:$AR$23,RANDBETWEEN(1,9),1)</f>
        <v>Guadalajara</v>
      </c>
      <c r="U6" s="1" t="str">
        <f t="shared" ref="U6:U69" ca="1" si="19">VLOOKUP(T6,$AQ$7:$AR$16,2,FALSE)</f>
        <v>SI</v>
      </c>
      <c r="V6" s="1">
        <f t="shared" ref="V6:V69" ca="1" si="20">RANDBETWEEN(0,180)</f>
        <v>87</v>
      </c>
      <c r="W6" s="1" t="str">
        <f t="shared" ref="W6:W69" ca="1" si="21">CHOOSE(RANDBETWEEN(1,2),"SI","NO")</f>
        <v>NO</v>
      </c>
      <c r="X6" s="1" t="str">
        <f t="shared" ref="X6:X69" ca="1" si="22">CHOOSE(RANDBETWEEN(1,2),"ITAM","OTRO")</f>
        <v>OTRO</v>
      </c>
      <c r="Y6" s="1">
        <f t="shared" ref="Y6:Y69" ca="1" si="23">RANDBETWEEN(1012000000,1012999999)</f>
        <v>1012523854</v>
      </c>
      <c r="Z6" s="1" t="str">
        <f t="shared" ref="Z6:Z69" ca="1" si="24">CHOOSE(RANDBETWEEN(1,2),"SI","NO")</f>
        <v>NO</v>
      </c>
      <c r="AA6" s="1" t="str">
        <f t="shared" ref="AA6:AA69" ca="1" si="25">INDEX($AT$6:$AT$16,RANDBETWEEN(1,10))</f>
        <v>Comer</v>
      </c>
      <c r="AC6" s="3" t="s">
        <v>2</v>
      </c>
      <c r="AD6" s="3" t="s">
        <v>8</v>
      </c>
      <c r="AF6" t="s">
        <v>3</v>
      </c>
      <c r="AI6" s="2" t="s">
        <v>116</v>
      </c>
      <c r="AL6" t="s">
        <v>10</v>
      </c>
      <c r="AM6" t="s">
        <v>125</v>
      </c>
      <c r="AN6" t="s">
        <v>123</v>
      </c>
      <c r="AO6" t="s">
        <v>124</v>
      </c>
      <c r="AQ6" t="s">
        <v>141</v>
      </c>
      <c r="AR6" t="s">
        <v>17</v>
      </c>
      <c r="AT6" t="s">
        <v>154</v>
      </c>
    </row>
    <row r="7" spans="1:46" x14ac:dyDescent="0.45">
      <c r="A7" s="1">
        <f t="shared" ca="1" si="0"/>
        <v>1663</v>
      </c>
      <c r="B7" s="1" t="str">
        <f t="shared" ca="1" si="1"/>
        <v>Beth</v>
      </c>
      <c r="C7" s="1" t="str">
        <f t="shared" ca="1" si="2"/>
        <v>MONTERO</v>
      </c>
      <c r="D7" s="1" t="str">
        <f t="shared" ca="1" si="2"/>
        <v>SAEZ</v>
      </c>
      <c r="E7" s="9">
        <f t="shared" ca="1" si="3"/>
        <v>34581</v>
      </c>
      <c r="F7" s="1" t="str">
        <f t="shared" ca="1" si="4"/>
        <v>M</v>
      </c>
      <c r="G7" s="1" t="str">
        <f t="shared" ca="1" si="5"/>
        <v>BeMOSA04091994</v>
      </c>
      <c r="H7" s="10" t="str">
        <f t="shared" ca="1" si="6"/>
        <v>BMONTERO4@gmail.com</v>
      </c>
      <c r="I7" s="11" t="str">
        <f t="shared" ca="1" si="7"/>
        <v>BMONTERO4@itam.com.mx</v>
      </c>
      <c r="J7" s="10" t="str">
        <f t="shared" ca="1" si="8"/>
        <v>Telematica</v>
      </c>
      <c r="K7" s="1">
        <f t="shared" ca="1" si="9"/>
        <v>2013</v>
      </c>
      <c r="L7" s="1">
        <f t="shared" ca="1" si="10"/>
        <v>10</v>
      </c>
      <c r="M7" s="1">
        <f t="shared" ca="1" si="11"/>
        <v>9.6999999999999993</v>
      </c>
      <c r="N7" s="1">
        <f t="shared" ca="1" si="12"/>
        <v>44</v>
      </c>
      <c r="O7" s="1">
        <f t="shared" ca="1" si="13"/>
        <v>37</v>
      </c>
      <c r="P7" s="1">
        <f t="shared" ca="1" si="14"/>
        <v>7</v>
      </c>
      <c r="Q7" s="1" t="str">
        <f t="shared" ca="1" si="15"/>
        <v>SI</v>
      </c>
      <c r="R7" s="1">
        <f t="shared" ca="1" si="16"/>
        <v>0.3</v>
      </c>
      <c r="S7" s="1" t="str">
        <f t="shared" ca="1" si="17"/>
        <v>NO</v>
      </c>
      <c r="T7" s="1" t="str">
        <f t="shared" ca="1" si="18"/>
        <v>Acapulco</v>
      </c>
      <c r="U7" s="1" t="str">
        <f t="shared" ca="1" si="19"/>
        <v>SI</v>
      </c>
      <c r="V7" s="1">
        <f t="shared" ca="1" si="20"/>
        <v>108</v>
      </c>
      <c r="W7" s="1" t="str">
        <f t="shared" ca="1" si="21"/>
        <v>NO</v>
      </c>
      <c r="X7" s="1" t="str">
        <f t="shared" ca="1" si="22"/>
        <v>ITAM</v>
      </c>
      <c r="Y7" s="1">
        <f t="shared" ca="1" si="23"/>
        <v>1012818121</v>
      </c>
      <c r="Z7" s="1" t="str">
        <f t="shared" ca="1" si="24"/>
        <v>NO</v>
      </c>
      <c r="AA7" s="1" t="str">
        <f t="shared" ca="1" si="25"/>
        <v>Golf</v>
      </c>
      <c r="AC7" s="3" t="s">
        <v>30</v>
      </c>
      <c r="AD7" s="3" t="s">
        <v>114</v>
      </c>
      <c r="AF7" s="5" t="s">
        <v>72</v>
      </c>
      <c r="AI7" t="s">
        <v>117</v>
      </c>
      <c r="AL7" t="s">
        <v>127</v>
      </c>
      <c r="AM7">
        <v>0</v>
      </c>
      <c r="AN7">
        <v>90</v>
      </c>
      <c r="AO7">
        <f>8*6</f>
        <v>48</v>
      </c>
      <c r="AQ7" t="s">
        <v>142</v>
      </c>
      <c r="AR7" t="s">
        <v>152</v>
      </c>
      <c r="AT7" t="s">
        <v>155</v>
      </c>
    </row>
    <row r="8" spans="1:46" x14ac:dyDescent="0.45">
      <c r="A8" s="1">
        <f t="shared" ca="1" si="0"/>
        <v>1727</v>
      </c>
      <c r="B8" s="1" t="str">
        <f t="shared" ca="1" si="1"/>
        <v>Richard</v>
      </c>
      <c r="C8" s="1" t="str">
        <f t="shared" ca="1" si="2"/>
        <v>CRESPO</v>
      </c>
      <c r="D8" s="1" t="str">
        <f t="shared" ca="1" si="2"/>
        <v>CARMONA</v>
      </c>
      <c r="E8" s="9">
        <f t="shared" ca="1" si="3"/>
        <v>34527</v>
      </c>
      <c r="F8" s="1" t="str">
        <f t="shared" ca="1" si="4"/>
        <v>H</v>
      </c>
      <c r="G8" s="1" t="str">
        <f t="shared" ca="1" si="5"/>
        <v>RiCRCA12071994</v>
      </c>
      <c r="H8" s="10" t="str">
        <f t="shared" ca="1" si="6"/>
        <v>RCRESPO12@yahoo.mx</v>
      </c>
      <c r="I8" s="10" t="str">
        <f t="shared" ca="1" si="7"/>
        <v>RCRESPO12@itam.com.mx</v>
      </c>
      <c r="J8" s="10" t="str">
        <f t="shared" ca="1" si="8"/>
        <v>Economia y Derecho</v>
      </c>
      <c r="K8" s="1">
        <f t="shared" ca="1" si="9"/>
        <v>2011</v>
      </c>
      <c r="L8" s="1">
        <f t="shared" ca="1" si="10"/>
        <v>14</v>
      </c>
      <c r="M8" s="1">
        <f t="shared" ca="1" si="11"/>
        <v>6.9</v>
      </c>
      <c r="N8" s="1">
        <f t="shared" ca="1" si="12"/>
        <v>48</v>
      </c>
      <c r="O8" s="1">
        <f t="shared" ca="1" si="13"/>
        <v>46</v>
      </c>
      <c r="P8" s="1">
        <f t="shared" ca="1" si="14"/>
        <v>2</v>
      </c>
      <c r="Q8" s="1" t="str">
        <f t="shared" ca="1" si="15"/>
        <v>SI</v>
      </c>
      <c r="R8" s="1">
        <f t="shared" ca="1" si="16"/>
        <v>0.4</v>
      </c>
      <c r="S8" s="1" t="str">
        <f t="shared" ca="1" si="17"/>
        <v>NO</v>
      </c>
      <c r="T8" s="1" t="str">
        <f t="shared" ca="1" si="18"/>
        <v>Toluca</v>
      </c>
      <c r="U8" s="1" t="str">
        <f t="shared" ca="1" si="19"/>
        <v>SI</v>
      </c>
      <c r="V8" s="1">
        <f t="shared" ca="1" si="20"/>
        <v>91</v>
      </c>
      <c r="W8" s="1" t="str">
        <f t="shared" ca="1" si="21"/>
        <v>SI</v>
      </c>
      <c r="X8" s="1" t="str">
        <f t="shared" ca="1" si="22"/>
        <v>OTRO</v>
      </c>
      <c r="Y8" s="1">
        <f t="shared" ca="1" si="23"/>
        <v>1012077556</v>
      </c>
      <c r="Z8" s="1" t="str">
        <f t="shared" ca="1" si="24"/>
        <v>SI</v>
      </c>
      <c r="AA8" s="1" t="str">
        <f t="shared" ca="1" si="25"/>
        <v>Golf</v>
      </c>
      <c r="AC8" s="3" t="s">
        <v>31</v>
      </c>
      <c r="AD8" s="3" t="s">
        <v>114</v>
      </c>
      <c r="AF8" s="5" t="s">
        <v>73</v>
      </c>
      <c r="AI8" t="s">
        <v>118</v>
      </c>
      <c r="AL8" t="s">
        <v>128</v>
      </c>
      <c r="AM8">
        <v>1</v>
      </c>
      <c r="AN8">
        <v>180</v>
      </c>
      <c r="AO8">
        <f>8*6+6</f>
        <v>54</v>
      </c>
      <c r="AQ8" t="s">
        <v>143</v>
      </c>
      <c r="AR8" t="s">
        <v>139</v>
      </c>
      <c r="AT8" t="s">
        <v>156</v>
      </c>
    </row>
    <row r="9" spans="1:46" x14ac:dyDescent="0.45">
      <c r="A9" s="1">
        <f t="shared" ca="1" si="0"/>
        <v>1913</v>
      </c>
      <c r="B9" s="1" t="str">
        <f t="shared" ca="1" si="1"/>
        <v>Carol</v>
      </c>
      <c r="C9" s="1" t="str">
        <f t="shared" ca="1" si="2"/>
        <v>SAEZ</v>
      </c>
      <c r="D9" s="1" t="str">
        <f t="shared" ca="1" si="2"/>
        <v>BRAVO</v>
      </c>
      <c r="E9" s="9">
        <f t="shared" ca="1" si="3"/>
        <v>34959</v>
      </c>
      <c r="F9" s="1" t="str">
        <f t="shared" ca="1" si="4"/>
        <v>M</v>
      </c>
      <c r="G9" s="1" t="str">
        <f t="shared" ca="1" si="5"/>
        <v>CaSABR17091995</v>
      </c>
      <c r="H9" s="10" t="str">
        <f t="shared" ca="1" si="6"/>
        <v>CSAEZ17@outlook.com</v>
      </c>
      <c r="I9" s="10" t="str">
        <f t="shared" ca="1" si="7"/>
        <v>CSAEZ17@itam.com.mx</v>
      </c>
      <c r="J9" s="10" t="str">
        <f t="shared" ca="1" si="8"/>
        <v>Matematicas Aplicadas</v>
      </c>
      <c r="K9" s="1">
        <f t="shared" ca="1" si="9"/>
        <v>2012</v>
      </c>
      <c r="L9" s="1">
        <f t="shared" ca="1" si="10"/>
        <v>12</v>
      </c>
      <c r="M9" s="1">
        <f t="shared" ca="1" si="11"/>
        <v>9</v>
      </c>
      <c r="N9" s="1">
        <f t="shared" ca="1" si="12"/>
        <v>51</v>
      </c>
      <c r="O9" s="1">
        <f t="shared" ca="1" si="13"/>
        <v>49</v>
      </c>
      <c r="P9" s="1">
        <f t="shared" ca="1" si="14"/>
        <v>2</v>
      </c>
      <c r="Q9" s="1" t="str">
        <f t="shared" ca="1" si="15"/>
        <v>SI</v>
      </c>
      <c r="R9" s="1">
        <f t="shared" ca="1" si="16"/>
        <v>0.2</v>
      </c>
      <c r="S9" s="1" t="str">
        <f t="shared" ca="1" si="17"/>
        <v>NO</v>
      </c>
      <c r="T9" s="1" t="str">
        <f t="shared" ca="1" si="18"/>
        <v>Toluca</v>
      </c>
      <c r="U9" s="1" t="str">
        <f t="shared" ca="1" si="19"/>
        <v>SI</v>
      </c>
      <c r="V9" s="1">
        <f t="shared" ca="1" si="20"/>
        <v>96</v>
      </c>
      <c r="W9" s="1" t="str">
        <f t="shared" ca="1" si="21"/>
        <v>SI</v>
      </c>
      <c r="X9" s="1" t="str">
        <f t="shared" ca="1" si="22"/>
        <v>OTRO</v>
      </c>
      <c r="Y9" s="1">
        <f t="shared" ca="1" si="23"/>
        <v>1012001823</v>
      </c>
      <c r="Z9" s="1" t="str">
        <f t="shared" ca="1" si="24"/>
        <v>NO</v>
      </c>
      <c r="AA9" s="1" t="str">
        <f t="shared" ca="1" si="25"/>
        <v>Comer</v>
      </c>
      <c r="AC9" s="3" t="s">
        <v>32</v>
      </c>
      <c r="AD9" s="3" t="s">
        <v>114</v>
      </c>
      <c r="AF9" s="5" t="s">
        <v>74</v>
      </c>
      <c r="AI9" t="s">
        <v>119</v>
      </c>
      <c r="AL9" t="s">
        <v>129</v>
      </c>
      <c r="AM9">
        <v>0</v>
      </c>
      <c r="AN9">
        <v>90</v>
      </c>
      <c r="AO9">
        <v>48</v>
      </c>
      <c r="AQ9" t="s">
        <v>144</v>
      </c>
      <c r="AR9" t="s">
        <v>139</v>
      </c>
      <c r="AT9" t="s">
        <v>159</v>
      </c>
    </row>
    <row r="10" spans="1:46" x14ac:dyDescent="0.45">
      <c r="A10" s="1">
        <f t="shared" ca="1" si="0"/>
        <v>1535</v>
      </c>
      <c r="B10" s="1" t="str">
        <f t="shared" ca="1" si="1"/>
        <v>Victoria</v>
      </c>
      <c r="C10" s="1" t="str">
        <f t="shared" ca="1" si="2"/>
        <v>PASTOR</v>
      </c>
      <c r="D10" s="1" t="str">
        <f t="shared" ca="1" si="2"/>
        <v>GIMENEZ</v>
      </c>
      <c r="E10" s="9">
        <f t="shared" ca="1" si="3"/>
        <v>34578</v>
      </c>
      <c r="F10" s="1" t="str">
        <f t="shared" ca="1" si="4"/>
        <v>M</v>
      </c>
      <c r="G10" s="1" t="str">
        <f t="shared" ca="1" si="5"/>
        <v>ViPAGI01091994</v>
      </c>
      <c r="H10" s="10" t="str">
        <f t="shared" ca="1" si="6"/>
        <v>VPASTOR1@yahoo.mx</v>
      </c>
      <c r="I10" s="10" t="str">
        <f t="shared" ca="1" si="7"/>
        <v>VPASTOR1@itam.com.mx</v>
      </c>
      <c r="J10" s="10" t="str">
        <f t="shared" ca="1" si="8"/>
        <v>Telematica</v>
      </c>
      <c r="K10" s="1">
        <f t="shared" ca="1" si="9"/>
        <v>2011</v>
      </c>
      <c r="L10" s="1">
        <f t="shared" ca="1" si="10"/>
        <v>14</v>
      </c>
      <c r="M10" s="1">
        <f t="shared" ca="1" si="11"/>
        <v>9.3000000000000007</v>
      </c>
      <c r="N10" s="1">
        <f t="shared" ca="1" si="12"/>
        <v>48</v>
      </c>
      <c r="O10" s="1">
        <f t="shared" ca="1" si="13"/>
        <v>40</v>
      </c>
      <c r="P10" s="1">
        <f t="shared" ca="1" si="14"/>
        <v>8</v>
      </c>
      <c r="Q10" s="1" t="str">
        <f t="shared" ca="1" si="15"/>
        <v>SI</v>
      </c>
      <c r="R10" s="1">
        <f t="shared" ca="1" si="16"/>
        <v>0.6</v>
      </c>
      <c r="S10" s="1" t="str">
        <f t="shared" ca="1" si="17"/>
        <v>SI</v>
      </c>
      <c r="T10" s="1" t="str">
        <f t="shared" ca="1" si="18"/>
        <v>Toluca</v>
      </c>
      <c r="U10" s="1" t="str">
        <f t="shared" ca="1" si="19"/>
        <v>SI</v>
      </c>
      <c r="V10" s="1">
        <f t="shared" ca="1" si="20"/>
        <v>58</v>
      </c>
      <c r="W10" s="1" t="str">
        <f t="shared" ca="1" si="21"/>
        <v>SI</v>
      </c>
      <c r="X10" s="1" t="str">
        <f t="shared" ca="1" si="22"/>
        <v>OTRO</v>
      </c>
      <c r="Y10" s="1">
        <f t="shared" ca="1" si="23"/>
        <v>1012300278</v>
      </c>
      <c r="Z10" s="1" t="str">
        <f t="shared" ca="1" si="24"/>
        <v>NO</v>
      </c>
      <c r="AA10" s="1" t="str">
        <f t="shared" ca="1" si="25"/>
        <v>Caza</v>
      </c>
      <c r="AC10" s="3" t="s">
        <v>33</v>
      </c>
      <c r="AD10" s="3" t="s">
        <v>114</v>
      </c>
      <c r="AF10" s="5" t="s">
        <v>75</v>
      </c>
      <c r="AI10" t="s">
        <v>120</v>
      </c>
      <c r="AL10" t="s">
        <v>130</v>
      </c>
      <c r="AM10">
        <v>1</v>
      </c>
      <c r="AN10">
        <v>180</v>
      </c>
      <c r="AO10">
        <v>54</v>
      </c>
      <c r="AQ10" t="s">
        <v>145</v>
      </c>
      <c r="AR10" t="s">
        <v>139</v>
      </c>
      <c r="AT10" t="s">
        <v>157</v>
      </c>
    </row>
    <row r="11" spans="1:46" x14ac:dyDescent="0.45">
      <c r="A11" s="1">
        <f t="shared" ca="1" si="0"/>
        <v>1822</v>
      </c>
      <c r="B11" s="1" t="str">
        <f t="shared" ca="1" si="1"/>
        <v>Jessica</v>
      </c>
      <c r="C11" s="1" t="str">
        <f t="shared" ca="1" si="2"/>
        <v>MORA</v>
      </c>
      <c r="D11" s="1" t="str">
        <f t="shared" ca="1" si="2"/>
        <v>GALLARDO</v>
      </c>
      <c r="E11" s="9">
        <f t="shared" ca="1" si="3"/>
        <v>34736</v>
      </c>
      <c r="F11" s="1" t="str">
        <f t="shared" ca="1" si="4"/>
        <v>M</v>
      </c>
      <c r="G11" s="1" t="str">
        <f t="shared" ca="1" si="5"/>
        <v>JeMOGA06021995</v>
      </c>
      <c r="H11" s="10" t="str">
        <f t="shared" ca="1" si="6"/>
        <v>JMORA6@yahoo.mx</v>
      </c>
      <c r="I11" s="10" t="str">
        <f t="shared" ca="1" si="7"/>
        <v>JMORA6@itam.com.mx</v>
      </c>
      <c r="J11" s="10" t="str">
        <f t="shared" ca="1" si="8"/>
        <v>Contabilidad</v>
      </c>
      <c r="K11" s="1">
        <f t="shared" ca="1" si="9"/>
        <v>2013</v>
      </c>
      <c r="L11" s="1">
        <f t="shared" ca="1" si="10"/>
        <v>10</v>
      </c>
      <c r="M11" s="1">
        <f t="shared" ca="1" si="11"/>
        <v>7.8</v>
      </c>
      <c r="N11" s="1">
        <f t="shared" ca="1" si="12"/>
        <v>36</v>
      </c>
      <c r="O11" s="1">
        <f t="shared" ca="1" si="13"/>
        <v>25</v>
      </c>
      <c r="P11" s="1">
        <f t="shared" ca="1" si="14"/>
        <v>11</v>
      </c>
      <c r="Q11" s="1" t="str">
        <f t="shared" ca="1" si="15"/>
        <v>SI</v>
      </c>
      <c r="R11" s="1">
        <f t="shared" ca="1" si="16"/>
        <v>0.3</v>
      </c>
      <c r="S11" s="1" t="str">
        <f t="shared" ca="1" si="17"/>
        <v>NO</v>
      </c>
      <c r="T11" s="1" t="str">
        <f t="shared" ca="1" si="18"/>
        <v>Cancun</v>
      </c>
      <c r="U11" s="1" t="str">
        <f t="shared" ca="1" si="19"/>
        <v>SI</v>
      </c>
      <c r="V11" s="1">
        <f t="shared" ca="1" si="20"/>
        <v>77</v>
      </c>
      <c r="W11" s="1" t="str">
        <f t="shared" ca="1" si="21"/>
        <v>NO</v>
      </c>
      <c r="X11" s="1" t="str">
        <f t="shared" ca="1" si="22"/>
        <v>ITAM</v>
      </c>
      <c r="Y11" s="1">
        <f t="shared" ca="1" si="23"/>
        <v>1012379188</v>
      </c>
      <c r="Z11" s="1" t="str">
        <f t="shared" ca="1" si="24"/>
        <v>SI</v>
      </c>
      <c r="AA11" s="1" t="str">
        <f t="shared" ca="1" si="25"/>
        <v>Futbol</v>
      </c>
      <c r="AC11" s="3" t="s">
        <v>34</v>
      </c>
      <c r="AD11" s="3" t="s">
        <v>114</v>
      </c>
      <c r="AF11" s="5" t="s">
        <v>76</v>
      </c>
      <c r="AI11" t="s">
        <v>121</v>
      </c>
      <c r="AL11" t="s">
        <v>131</v>
      </c>
      <c r="AM11">
        <v>0</v>
      </c>
      <c r="AN11">
        <v>90</v>
      </c>
      <c r="AO11">
        <v>48</v>
      </c>
      <c r="AQ11" t="s">
        <v>146</v>
      </c>
      <c r="AR11" t="s">
        <v>139</v>
      </c>
      <c r="AT11" t="s">
        <v>158</v>
      </c>
    </row>
    <row r="12" spans="1:46" x14ac:dyDescent="0.45">
      <c r="A12" s="1">
        <f t="shared" ca="1" si="0"/>
        <v>1938</v>
      </c>
      <c r="B12" s="1" t="str">
        <f t="shared" ca="1" si="1"/>
        <v>Elizabeth</v>
      </c>
      <c r="C12" s="1" t="str">
        <f t="shared" ca="1" si="2"/>
        <v>CARRASCO</v>
      </c>
      <c r="D12" s="1" t="str">
        <f t="shared" ca="1" si="2"/>
        <v>CABALLERO</v>
      </c>
      <c r="E12" s="9">
        <f t="shared" ca="1" si="3"/>
        <v>34085</v>
      </c>
      <c r="F12" s="1" t="str">
        <f t="shared" ca="1" si="4"/>
        <v>M</v>
      </c>
      <c r="G12" s="1" t="str">
        <f t="shared" ca="1" si="5"/>
        <v>ElCACA26041993</v>
      </c>
      <c r="H12" s="10" t="str">
        <f t="shared" ca="1" si="6"/>
        <v>ECARRASCO26@yahoo.mx</v>
      </c>
      <c r="I12" s="10" t="str">
        <f t="shared" ca="1" si="7"/>
        <v>ECARRASCO26@itam.com.mx</v>
      </c>
      <c r="J12" s="10" t="str">
        <f t="shared" ca="1" si="8"/>
        <v>Derecho</v>
      </c>
      <c r="K12" s="1">
        <f t="shared" ca="1" si="9"/>
        <v>2013</v>
      </c>
      <c r="L12" s="1">
        <f t="shared" ca="1" si="10"/>
        <v>10</v>
      </c>
      <c r="M12" s="1">
        <f t="shared" ca="1" si="11"/>
        <v>8.3000000000000007</v>
      </c>
      <c r="N12" s="1">
        <f t="shared" ca="1" si="12"/>
        <v>38</v>
      </c>
      <c r="O12" s="1">
        <f t="shared" ca="1" si="13"/>
        <v>35</v>
      </c>
      <c r="P12" s="1">
        <f t="shared" ca="1" si="14"/>
        <v>3</v>
      </c>
      <c r="Q12" s="1" t="str">
        <f t="shared" ca="1" si="15"/>
        <v>SI</v>
      </c>
      <c r="R12" s="1">
        <f t="shared" ca="1" si="16"/>
        <v>0.9</v>
      </c>
      <c r="S12" s="1" t="str">
        <f t="shared" ca="1" si="17"/>
        <v>SI</v>
      </c>
      <c r="T12" s="1" t="str">
        <f t="shared" ca="1" si="18"/>
        <v>Puebla</v>
      </c>
      <c r="U12" s="1" t="str">
        <f t="shared" ca="1" si="19"/>
        <v>SI</v>
      </c>
      <c r="V12" s="1">
        <f t="shared" ca="1" si="20"/>
        <v>134</v>
      </c>
      <c r="W12" s="1" t="str">
        <f t="shared" ca="1" si="21"/>
        <v>SI</v>
      </c>
      <c r="X12" s="1" t="str">
        <f t="shared" ca="1" si="22"/>
        <v>OTRO</v>
      </c>
      <c r="Y12" s="1">
        <f t="shared" ca="1" si="23"/>
        <v>1012009159</v>
      </c>
      <c r="Z12" s="1" t="str">
        <f t="shared" ca="1" si="24"/>
        <v>NO</v>
      </c>
      <c r="AA12" s="1" t="str">
        <f t="shared" ca="1" si="25"/>
        <v>Caza</v>
      </c>
      <c r="AC12" s="3" t="s">
        <v>35</v>
      </c>
      <c r="AD12" s="3" t="s">
        <v>114</v>
      </c>
      <c r="AF12" s="5" t="s">
        <v>77</v>
      </c>
      <c r="AL12" t="s">
        <v>133</v>
      </c>
      <c r="AM12">
        <v>1</v>
      </c>
      <c r="AN12">
        <v>180</v>
      </c>
      <c r="AO12">
        <v>54</v>
      </c>
      <c r="AQ12" t="s">
        <v>147</v>
      </c>
      <c r="AR12" t="s">
        <v>139</v>
      </c>
      <c r="AT12" t="s">
        <v>160</v>
      </c>
    </row>
    <row r="13" spans="1:46" x14ac:dyDescent="0.45">
      <c r="A13" s="1">
        <f t="shared" ca="1" si="0"/>
        <v>1431</v>
      </c>
      <c r="B13" s="1" t="str">
        <f t="shared" ca="1" si="1"/>
        <v>Irene</v>
      </c>
      <c r="C13" s="1" t="str">
        <f t="shared" ca="1" si="2"/>
        <v>CABRERA</v>
      </c>
      <c r="D13" s="1" t="str">
        <f t="shared" ca="1" si="2"/>
        <v>DURAN</v>
      </c>
      <c r="E13" s="9">
        <f t="shared" ca="1" si="3"/>
        <v>34375</v>
      </c>
      <c r="F13" s="1" t="str">
        <f t="shared" ca="1" si="4"/>
        <v>M</v>
      </c>
      <c r="G13" s="1" t="str">
        <f t="shared" ca="1" si="5"/>
        <v>IrCADU10021994</v>
      </c>
      <c r="H13" s="10" t="str">
        <f t="shared" ca="1" si="6"/>
        <v>ICABRERA10@outlook.com</v>
      </c>
      <c r="I13" s="10" t="str">
        <f t="shared" ca="1" si="7"/>
        <v>ICABRERA10@itam.com.mx</v>
      </c>
      <c r="J13" s="10" t="str">
        <f t="shared" ca="1" si="8"/>
        <v>Derecho</v>
      </c>
      <c r="K13" s="1">
        <f t="shared" ca="1" si="9"/>
        <v>2012</v>
      </c>
      <c r="L13" s="1">
        <f t="shared" ca="1" si="10"/>
        <v>12</v>
      </c>
      <c r="M13" s="1">
        <f t="shared" ca="1" si="11"/>
        <v>9.1999999999999993</v>
      </c>
      <c r="N13" s="1">
        <f t="shared" ca="1" si="12"/>
        <v>48</v>
      </c>
      <c r="O13" s="1">
        <f t="shared" ca="1" si="13"/>
        <v>35</v>
      </c>
      <c r="P13" s="1">
        <f t="shared" ca="1" si="14"/>
        <v>13</v>
      </c>
      <c r="Q13" s="1" t="str">
        <f t="shared" ca="1" si="15"/>
        <v>SI</v>
      </c>
      <c r="R13" s="1">
        <f t="shared" ca="1" si="16"/>
        <v>1</v>
      </c>
      <c r="S13" s="1" t="str">
        <f t="shared" ca="1" si="17"/>
        <v>NO</v>
      </c>
      <c r="T13" s="1" t="str">
        <f t="shared" ca="1" si="18"/>
        <v>Guadalajara</v>
      </c>
      <c r="U13" s="1" t="str">
        <f t="shared" ca="1" si="19"/>
        <v>SI</v>
      </c>
      <c r="V13" s="1">
        <f t="shared" ca="1" si="20"/>
        <v>159</v>
      </c>
      <c r="W13" s="1" t="str">
        <f t="shared" ca="1" si="21"/>
        <v>NO</v>
      </c>
      <c r="X13" s="1" t="str">
        <f t="shared" ca="1" si="22"/>
        <v>ITAM</v>
      </c>
      <c r="Y13" s="1">
        <f t="shared" ca="1" si="23"/>
        <v>1012172755</v>
      </c>
      <c r="Z13" s="1" t="str">
        <f t="shared" ca="1" si="24"/>
        <v>SI</v>
      </c>
      <c r="AA13" s="1" t="str">
        <f t="shared" ca="1" si="25"/>
        <v>Viajes</v>
      </c>
      <c r="AC13" s="3" t="s">
        <v>36</v>
      </c>
      <c r="AD13" s="3" t="s">
        <v>114</v>
      </c>
      <c r="AF13" s="5" t="s">
        <v>78</v>
      </c>
      <c r="AL13" t="s">
        <v>132</v>
      </c>
      <c r="AM13">
        <v>0</v>
      </c>
      <c r="AN13">
        <v>90</v>
      </c>
      <c r="AO13">
        <v>48</v>
      </c>
      <c r="AQ13" t="s">
        <v>148</v>
      </c>
      <c r="AR13" t="s">
        <v>139</v>
      </c>
      <c r="AT13" t="s">
        <v>161</v>
      </c>
    </row>
    <row r="14" spans="1:46" x14ac:dyDescent="0.45">
      <c r="A14" s="1">
        <f t="shared" ca="1" si="0"/>
        <v>1676</v>
      </c>
      <c r="B14" s="1" t="str">
        <f t="shared" ca="1" si="1"/>
        <v>Paul</v>
      </c>
      <c r="C14" s="1" t="str">
        <f t="shared" ca="1" si="2"/>
        <v>VELASCO</v>
      </c>
      <c r="D14" s="1" t="str">
        <f t="shared" ca="1" si="2"/>
        <v>REYES</v>
      </c>
      <c r="E14" s="9">
        <f t="shared" ca="1" si="3"/>
        <v>34802</v>
      </c>
      <c r="F14" s="1" t="str">
        <f t="shared" ca="1" si="4"/>
        <v>H</v>
      </c>
      <c r="G14" s="1" t="str">
        <f t="shared" ca="1" si="5"/>
        <v>PaVERE13041995</v>
      </c>
      <c r="H14" s="10" t="str">
        <f t="shared" ca="1" si="6"/>
        <v>PVELASCO13@hotmail.com</v>
      </c>
      <c r="I14" s="10" t="str">
        <f t="shared" ca="1" si="7"/>
        <v>PVELASCO13@itam.com.mx</v>
      </c>
      <c r="J14" s="10" t="str">
        <f t="shared" ca="1" si="8"/>
        <v>Actuaria y Matematicas Aplicadas</v>
      </c>
      <c r="K14" s="1">
        <f t="shared" ca="1" si="9"/>
        <v>2013</v>
      </c>
      <c r="L14" s="1">
        <f t="shared" ca="1" si="10"/>
        <v>10</v>
      </c>
      <c r="M14" s="1">
        <f t="shared" ca="1" si="11"/>
        <v>9.9</v>
      </c>
      <c r="N14" s="1">
        <f t="shared" ca="1" si="12"/>
        <v>37</v>
      </c>
      <c r="O14" s="1">
        <f t="shared" ca="1" si="13"/>
        <v>29</v>
      </c>
      <c r="P14" s="1">
        <f t="shared" ca="1" si="14"/>
        <v>8</v>
      </c>
      <c r="Q14" s="1" t="str">
        <f t="shared" ca="1" si="15"/>
        <v>SI</v>
      </c>
      <c r="R14" s="1">
        <f t="shared" ca="1" si="16"/>
        <v>0.9</v>
      </c>
      <c r="S14" s="1" t="str">
        <f t="shared" ca="1" si="17"/>
        <v>NO</v>
      </c>
      <c r="T14" s="1" t="str">
        <f t="shared" ca="1" si="18"/>
        <v>Monterrey</v>
      </c>
      <c r="U14" s="1" t="str">
        <f t="shared" ca="1" si="19"/>
        <v>SI</v>
      </c>
      <c r="V14" s="1">
        <f t="shared" ca="1" si="20"/>
        <v>121</v>
      </c>
      <c r="W14" s="1" t="str">
        <f t="shared" ca="1" si="21"/>
        <v>SI</v>
      </c>
      <c r="X14" s="1" t="str">
        <f t="shared" ca="1" si="22"/>
        <v>OTRO</v>
      </c>
      <c r="Y14" s="1">
        <f t="shared" ca="1" si="23"/>
        <v>1012721864</v>
      </c>
      <c r="Z14" s="1" t="str">
        <f t="shared" ca="1" si="24"/>
        <v>SI</v>
      </c>
      <c r="AA14" s="1" t="str">
        <f t="shared" ca="1" si="25"/>
        <v>Viajes</v>
      </c>
      <c r="AC14" s="3" t="s">
        <v>37</v>
      </c>
      <c r="AD14" s="3" t="s">
        <v>114</v>
      </c>
      <c r="AF14" s="5" t="s">
        <v>79</v>
      </c>
      <c r="AL14" t="s">
        <v>134</v>
      </c>
      <c r="AM14">
        <v>0</v>
      </c>
      <c r="AN14">
        <v>90</v>
      </c>
      <c r="AO14">
        <v>48</v>
      </c>
      <c r="AQ14" t="s">
        <v>149</v>
      </c>
      <c r="AR14" t="s">
        <v>139</v>
      </c>
      <c r="AT14" t="s">
        <v>162</v>
      </c>
    </row>
    <row r="15" spans="1:46" x14ac:dyDescent="0.45">
      <c r="A15" s="1">
        <f t="shared" ca="1" si="0"/>
        <v>1385</v>
      </c>
      <c r="B15" s="1" t="str">
        <f t="shared" ca="1" si="1"/>
        <v>Mark</v>
      </c>
      <c r="C15" s="1" t="str">
        <f t="shared" ca="1" si="2"/>
        <v>CARMONA</v>
      </c>
      <c r="D15" s="1" t="str">
        <f t="shared" ca="1" si="2"/>
        <v>CARMONA</v>
      </c>
      <c r="E15" s="9">
        <f t="shared" ca="1" si="3"/>
        <v>33997</v>
      </c>
      <c r="F15" s="1" t="str">
        <f t="shared" ca="1" si="4"/>
        <v>H</v>
      </c>
      <c r="G15" s="1" t="str">
        <f t="shared" ca="1" si="5"/>
        <v>MaCACA28011993</v>
      </c>
      <c r="H15" s="10" t="str">
        <f t="shared" ca="1" si="6"/>
        <v>MCARMONA28@hotmail.com</v>
      </c>
      <c r="I15" s="10" t="str">
        <f t="shared" ca="1" si="7"/>
        <v>MCARMONA28@itam.com.mx</v>
      </c>
      <c r="J15" s="10" t="str">
        <f t="shared" ca="1" si="8"/>
        <v>Mecatronica</v>
      </c>
      <c r="K15" s="1">
        <f t="shared" ca="1" si="9"/>
        <v>2011</v>
      </c>
      <c r="L15" s="1">
        <f t="shared" ca="1" si="10"/>
        <v>14</v>
      </c>
      <c r="M15" s="1">
        <f t="shared" ca="1" si="11"/>
        <v>7.9</v>
      </c>
      <c r="N15" s="1">
        <f t="shared" ca="1" si="12"/>
        <v>48</v>
      </c>
      <c r="O15" s="1">
        <f t="shared" ca="1" si="13"/>
        <v>32</v>
      </c>
      <c r="P15" s="1">
        <f t="shared" ca="1" si="14"/>
        <v>16</v>
      </c>
      <c r="Q15" s="1" t="str">
        <f t="shared" ca="1" si="15"/>
        <v>SI</v>
      </c>
      <c r="R15" s="1">
        <f t="shared" ca="1" si="16"/>
        <v>0.6</v>
      </c>
      <c r="S15" s="1" t="str">
        <f t="shared" ca="1" si="17"/>
        <v>SI</v>
      </c>
      <c r="T15" s="1" t="str">
        <f t="shared" ca="1" si="18"/>
        <v>Puebla</v>
      </c>
      <c r="U15" s="1" t="str">
        <f t="shared" ca="1" si="19"/>
        <v>SI</v>
      </c>
      <c r="V15" s="1">
        <f t="shared" ca="1" si="20"/>
        <v>159</v>
      </c>
      <c r="W15" s="1" t="str">
        <f t="shared" ca="1" si="21"/>
        <v>SI</v>
      </c>
      <c r="X15" s="1" t="str">
        <f t="shared" ca="1" si="22"/>
        <v>ITAM</v>
      </c>
      <c r="Y15" s="1">
        <f t="shared" ca="1" si="23"/>
        <v>1012511310</v>
      </c>
      <c r="Z15" s="1" t="str">
        <f t="shared" ca="1" si="24"/>
        <v>NO</v>
      </c>
      <c r="AA15" s="1" t="str">
        <f t="shared" ca="1" si="25"/>
        <v>Compras</v>
      </c>
      <c r="AC15" s="3" t="s">
        <v>38</v>
      </c>
      <c r="AD15" s="3" t="s">
        <v>114</v>
      </c>
      <c r="AF15" s="5" t="s">
        <v>80</v>
      </c>
      <c r="AL15" t="s">
        <v>135</v>
      </c>
      <c r="AM15">
        <v>0</v>
      </c>
      <c r="AN15">
        <v>90</v>
      </c>
      <c r="AO15">
        <v>48</v>
      </c>
      <c r="AQ15" t="s">
        <v>150</v>
      </c>
      <c r="AR15" t="s">
        <v>139</v>
      </c>
      <c r="AT15" t="s">
        <v>163</v>
      </c>
    </row>
    <row r="16" spans="1:46" x14ac:dyDescent="0.45">
      <c r="A16" s="1">
        <f t="shared" ca="1" si="0"/>
        <v>1404</v>
      </c>
      <c r="B16" s="1" t="str">
        <f t="shared" ca="1" si="1"/>
        <v>Irene</v>
      </c>
      <c r="C16" s="1" t="str">
        <f t="shared" ca="1" si="2"/>
        <v>MONTERO</v>
      </c>
      <c r="D16" s="1" t="str">
        <f t="shared" ca="1" si="2"/>
        <v>MOYA</v>
      </c>
      <c r="E16" s="9">
        <f t="shared" ca="1" si="3"/>
        <v>34223</v>
      </c>
      <c r="F16" s="1" t="str">
        <f t="shared" ca="1" si="4"/>
        <v>M</v>
      </c>
      <c r="G16" s="1" t="str">
        <f t="shared" ca="1" si="5"/>
        <v>IrMOMO11091993</v>
      </c>
      <c r="H16" s="10" t="str">
        <f t="shared" ca="1" si="6"/>
        <v>IMONTERO11@live.mx</v>
      </c>
      <c r="I16" s="10" t="str">
        <f t="shared" ca="1" si="7"/>
        <v>IMONTERO11@itam.com.mx</v>
      </c>
      <c r="J16" s="10" t="str">
        <f t="shared" ca="1" si="8"/>
        <v>Contabilidad</v>
      </c>
      <c r="K16" s="1">
        <f t="shared" ca="1" si="9"/>
        <v>2012</v>
      </c>
      <c r="L16" s="1">
        <f t="shared" ca="1" si="10"/>
        <v>12</v>
      </c>
      <c r="M16" s="1">
        <f t="shared" ca="1" si="11"/>
        <v>7.2</v>
      </c>
      <c r="N16" s="1">
        <f t="shared" ca="1" si="12"/>
        <v>48</v>
      </c>
      <c r="O16" s="1">
        <f t="shared" ca="1" si="13"/>
        <v>44</v>
      </c>
      <c r="P16" s="1">
        <f t="shared" ca="1" si="14"/>
        <v>4</v>
      </c>
      <c r="Q16" s="1" t="str">
        <f t="shared" ca="1" si="15"/>
        <v>SI</v>
      </c>
      <c r="R16" s="1">
        <f t="shared" ca="1" si="16"/>
        <v>0.9</v>
      </c>
      <c r="S16" s="1" t="str">
        <f t="shared" ca="1" si="17"/>
        <v>SI</v>
      </c>
      <c r="T16" s="1" t="str">
        <f t="shared" ca="1" si="18"/>
        <v>Merida</v>
      </c>
      <c r="U16" s="1" t="str">
        <f t="shared" ca="1" si="19"/>
        <v>SI</v>
      </c>
      <c r="V16" s="1">
        <f t="shared" ca="1" si="20"/>
        <v>167</v>
      </c>
      <c r="W16" s="1" t="str">
        <f t="shared" ca="1" si="21"/>
        <v>NO</v>
      </c>
      <c r="X16" s="1" t="str">
        <f t="shared" ca="1" si="22"/>
        <v>ITAM</v>
      </c>
      <c r="Y16" s="1">
        <f t="shared" ca="1" si="23"/>
        <v>1012202871</v>
      </c>
      <c r="Z16" s="1" t="str">
        <f t="shared" ca="1" si="24"/>
        <v>NO</v>
      </c>
      <c r="AA16" s="1" t="str">
        <f t="shared" ca="1" si="25"/>
        <v>Caza</v>
      </c>
      <c r="AC16" s="3" t="s">
        <v>39</v>
      </c>
      <c r="AD16" s="3" t="s">
        <v>114</v>
      </c>
      <c r="AF16" s="5" t="s">
        <v>81</v>
      </c>
      <c r="AL16" t="s">
        <v>136</v>
      </c>
      <c r="AM16">
        <v>0</v>
      </c>
      <c r="AN16">
        <v>90</v>
      </c>
      <c r="AO16">
        <v>48</v>
      </c>
      <c r="AQ16" t="s">
        <v>151</v>
      </c>
      <c r="AR16" t="s">
        <v>139</v>
      </c>
      <c r="AT16" t="s">
        <v>164</v>
      </c>
    </row>
    <row r="17" spans="1:44" x14ac:dyDescent="0.45">
      <c r="A17" s="1">
        <f t="shared" ca="1" si="0"/>
        <v>1825</v>
      </c>
      <c r="B17" s="1" t="str">
        <f t="shared" ca="1" si="1"/>
        <v>Mary</v>
      </c>
      <c r="C17" s="1" t="str">
        <f t="shared" ca="1" si="2"/>
        <v>VELASCO</v>
      </c>
      <c r="D17" s="1" t="str">
        <f t="shared" ca="1" si="2"/>
        <v>CRESPO</v>
      </c>
      <c r="E17" s="9">
        <f t="shared" ca="1" si="3"/>
        <v>34240</v>
      </c>
      <c r="F17" s="1" t="str">
        <f t="shared" ca="1" si="4"/>
        <v>M</v>
      </c>
      <c r="G17" s="1" t="str">
        <f t="shared" ca="1" si="5"/>
        <v>MaVECR28091993</v>
      </c>
      <c r="H17" s="10" t="str">
        <f t="shared" ca="1" si="6"/>
        <v>MVELASCO28@outlook.com</v>
      </c>
      <c r="I17" s="10" t="str">
        <f t="shared" ca="1" si="7"/>
        <v>MVELASCO28@itam.com.mx</v>
      </c>
      <c r="J17" s="10" t="str">
        <f t="shared" ca="1" si="8"/>
        <v>Mecatronica</v>
      </c>
      <c r="K17" s="1">
        <f t="shared" ca="1" si="9"/>
        <v>2012</v>
      </c>
      <c r="L17" s="1">
        <f t="shared" ca="1" si="10"/>
        <v>12</v>
      </c>
      <c r="M17" s="1">
        <f t="shared" ca="1" si="11"/>
        <v>6.7</v>
      </c>
      <c r="N17" s="1">
        <f t="shared" ca="1" si="12"/>
        <v>48</v>
      </c>
      <c r="O17" s="1">
        <f t="shared" ca="1" si="13"/>
        <v>32</v>
      </c>
      <c r="P17" s="1">
        <f t="shared" ca="1" si="14"/>
        <v>16</v>
      </c>
      <c r="Q17" s="1" t="str">
        <f t="shared" ca="1" si="15"/>
        <v>SI</v>
      </c>
      <c r="R17" s="1">
        <f t="shared" ca="1" si="16"/>
        <v>0.4</v>
      </c>
      <c r="S17" s="1" t="str">
        <f t="shared" ca="1" si="17"/>
        <v>NO</v>
      </c>
      <c r="T17" s="1" t="str">
        <f t="shared" ca="1" si="18"/>
        <v>Acapulco</v>
      </c>
      <c r="U17" s="1" t="str">
        <f t="shared" ca="1" si="19"/>
        <v>SI</v>
      </c>
      <c r="V17" s="1">
        <f t="shared" ca="1" si="20"/>
        <v>127</v>
      </c>
      <c r="W17" s="1" t="str">
        <f t="shared" ca="1" si="21"/>
        <v>NO</v>
      </c>
      <c r="X17" s="1" t="str">
        <f t="shared" ca="1" si="22"/>
        <v>OTRO</v>
      </c>
      <c r="Y17" s="1">
        <f t="shared" ca="1" si="23"/>
        <v>1012751554</v>
      </c>
      <c r="Z17" s="1" t="str">
        <f t="shared" ca="1" si="24"/>
        <v>SI</v>
      </c>
      <c r="AA17" s="1" t="str">
        <f t="shared" ca="1" si="25"/>
        <v>Cocinar</v>
      </c>
      <c r="AC17" s="3" t="s">
        <v>40</v>
      </c>
      <c r="AD17" s="3" t="s">
        <v>114</v>
      </c>
      <c r="AF17" s="5" t="s">
        <v>82</v>
      </c>
      <c r="AL17" t="s">
        <v>137</v>
      </c>
      <c r="AM17">
        <v>0</v>
      </c>
      <c r="AN17">
        <v>90</v>
      </c>
      <c r="AO17">
        <v>48</v>
      </c>
      <c r="AQ17" t="s">
        <v>142</v>
      </c>
      <c r="AR17" t="s">
        <v>152</v>
      </c>
    </row>
    <row r="18" spans="1:44" x14ac:dyDescent="0.45">
      <c r="A18" s="1">
        <f t="shared" ca="1" si="0"/>
        <v>1706</v>
      </c>
      <c r="B18" s="1" t="str">
        <f t="shared" ca="1" si="1"/>
        <v>Richard</v>
      </c>
      <c r="C18" s="1" t="str">
        <f t="shared" ca="1" si="2"/>
        <v>GALLARDO</v>
      </c>
      <c r="D18" s="1" t="str">
        <f t="shared" ca="1" si="2"/>
        <v>GALLARDO</v>
      </c>
      <c r="E18" s="9">
        <f t="shared" ca="1" si="3"/>
        <v>34701</v>
      </c>
      <c r="F18" s="1" t="str">
        <f t="shared" ca="1" si="4"/>
        <v>H</v>
      </c>
      <c r="G18" s="1" t="str">
        <f t="shared" ca="1" si="5"/>
        <v>RiGAGA02011995</v>
      </c>
      <c r="H18" s="10" t="str">
        <f t="shared" ca="1" si="6"/>
        <v>RGALLARDO2@gmail.com</v>
      </c>
      <c r="I18" s="10" t="str">
        <f t="shared" ca="1" si="7"/>
        <v>RGALLARDO2@itam.com.mx</v>
      </c>
      <c r="J18" s="10" t="str">
        <f t="shared" ca="1" si="8"/>
        <v>Actuaria y Matematicas Aplicadas</v>
      </c>
      <c r="K18" s="1">
        <f t="shared" ca="1" si="9"/>
        <v>2012</v>
      </c>
      <c r="L18" s="1">
        <f t="shared" ca="1" si="10"/>
        <v>12</v>
      </c>
      <c r="M18" s="1">
        <f t="shared" ca="1" si="11"/>
        <v>6.1</v>
      </c>
      <c r="N18" s="1">
        <f t="shared" ca="1" si="12"/>
        <v>48</v>
      </c>
      <c r="O18" s="1">
        <f t="shared" ca="1" si="13"/>
        <v>41</v>
      </c>
      <c r="P18" s="1">
        <f t="shared" ca="1" si="14"/>
        <v>7</v>
      </c>
      <c r="Q18" s="1" t="str">
        <f t="shared" ca="1" si="15"/>
        <v>SI</v>
      </c>
      <c r="R18" s="1">
        <f t="shared" ca="1" si="16"/>
        <v>0.7</v>
      </c>
      <c r="S18" s="1" t="str">
        <f t="shared" ca="1" si="17"/>
        <v>SI</v>
      </c>
      <c r="T18" s="1" t="str">
        <f t="shared" ca="1" si="18"/>
        <v>Leon</v>
      </c>
      <c r="U18" s="1" t="str">
        <f t="shared" ca="1" si="19"/>
        <v>SI</v>
      </c>
      <c r="V18" s="1">
        <f t="shared" ca="1" si="20"/>
        <v>119</v>
      </c>
      <c r="W18" s="1" t="str">
        <f t="shared" ca="1" si="21"/>
        <v>NO</v>
      </c>
      <c r="X18" s="1" t="str">
        <f t="shared" ca="1" si="22"/>
        <v>OTRO</v>
      </c>
      <c r="Y18" s="1">
        <f t="shared" ca="1" si="23"/>
        <v>1012084579</v>
      </c>
      <c r="Z18" s="1" t="str">
        <f t="shared" ca="1" si="24"/>
        <v>NO</v>
      </c>
      <c r="AA18" s="1" t="str">
        <f t="shared" ca="1" si="25"/>
        <v>Caza</v>
      </c>
      <c r="AC18" s="3" t="s">
        <v>41</v>
      </c>
      <c r="AD18" s="3" t="s">
        <v>114</v>
      </c>
      <c r="AF18" s="5" t="s">
        <v>83</v>
      </c>
      <c r="AL18" t="s">
        <v>138</v>
      </c>
      <c r="AM18">
        <v>0</v>
      </c>
      <c r="AN18">
        <v>90</v>
      </c>
      <c r="AO18">
        <v>48</v>
      </c>
      <c r="AQ18" t="s">
        <v>142</v>
      </c>
      <c r="AR18" t="s">
        <v>152</v>
      </c>
    </row>
    <row r="19" spans="1:44" x14ac:dyDescent="0.45">
      <c r="A19" s="1">
        <f t="shared" ca="1" si="0"/>
        <v>1645</v>
      </c>
      <c r="B19" s="1" t="str">
        <f t="shared" ca="1" si="1"/>
        <v>Jessica</v>
      </c>
      <c r="C19" s="1" t="str">
        <f t="shared" ca="1" si="2"/>
        <v>CABRERA</v>
      </c>
      <c r="D19" s="1" t="str">
        <f t="shared" ca="1" si="2"/>
        <v>HERRERO</v>
      </c>
      <c r="E19" s="9">
        <f t="shared" ca="1" si="3"/>
        <v>34748</v>
      </c>
      <c r="F19" s="1" t="str">
        <f t="shared" ca="1" si="4"/>
        <v>M</v>
      </c>
      <c r="G19" s="1" t="str">
        <f t="shared" ca="1" si="5"/>
        <v>JeCAHE18021995</v>
      </c>
      <c r="H19" s="10" t="str">
        <f t="shared" ca="1" si="6"/>
        <v>JCABRERA18@yahoo.mx</v>
      </c>
      <c r="I19" s="10" t="str">
        <f t="shared" ca="1" si="7"/>
        <v>JCABRERA18@itam.com.mx</v>
      </c>
      <c r="J19" s="10" t="str">
        <f t="shared" ca="1" si="8"/>
        <v>Economia</v>
      </c>
      <c r="K19" s="1">
        <f t="shared" ca="1" si="9"/>
        <v>2013</v>
      </c>
      <c r="L19" s="1">
        <f t="shared" ca="1" si="10"/>
        <v>10</v>
      </c>
      <c r="M19" s="1">
        <f t="shared" ca="1" si="11"/>
        <v>8.6999999999999993</v>
      </c>
      <c r="N19" s="1">
        <f t="shared" ca="1" si="12"/>
        <v>40</v>
      </c>
      <c r="O19" s="1">
        <f t="shared" ca="1" si="13"/>
        <v>25</v>
      </c>
      <c r="P19" s="1">
        <f t="shared" ca="1" si="14"/>
        <v>15</v>
      </c>
      <c r="Q19" s="1" t="str">
        <f t="shared" ca="1" si="15"/>
        <v>SI</v>
      </c>
      <c r="R19" s="1">
        <f t="shared" ca="1" si="16"/>
        <v>0.4</v>
      </c>
      <c r="S19" s="1" t="str">
        <f t="shared" ca="1" si="17"/>
        <v>SI</v>
      </c>
      <c r="T19" s="1" t="str">
        <f t="shared" ca="1" si="18"/>
        <v>Puebla</v>
      </c>
      <c r="U19" s="1" t="str">
        <f t="shared" ca="1" si="19"/>
        <v>SI</v>
      </c>
      <c r="V19" s="1">
        <f t="shared" ca="1" si="20"/>
        <v>76</v>
      </c>
      <c r="W19" s="1" t="str">
        <f t="shared" ca="1" si="21"/>
        <v>SI</v>
      </c>
      <c r="X19" s="1" t="str">
        <f t="shared" ca="1" si="22"/>
        <v>OTRO</v>
      </c>
      <c r="Y19" s="1">
        <f t="shared" ca="1" si="23"/>
        <v>1012692001</v>
      </c>
      <c r="Z19" s="1" t="str">
        <f t="shared" ca="1" si="24"/>
        <v>NO</v>
      </c>
      <c r="AA19" s="1" t="str">
        <f t="shared" ca="1" si="25"/>
        <v>Viajes</v>
      </c>
      <c r="AC19" s="3" t="s">
        <v>42</v>
      </c>
      <c r="AD19" s="3" t="s">
        <v>114</v>
      </c>
      <c r="AF19" s="5" t="s">
        <v>84</v>
      </c>
      <c r="AQ19" t="s">
        <v>142</v>
      </c>
      <c r="AR19" t="s">
        <v>152</v>
      </c>
    </row>
    <row r="20" spans="1:44" x14ac:dyDescent="0.45">
      <c r="A20" s="1">
        <f t="shared" ca="1" si="0"/>
        <v>1762</v>
      </c>
      <c r="B20" s="1" t="str">
        <f t="shared" ca="1" si="1"/>
        <v>Mary</v>
      </c>
      <c r="C20" s="1" t="str">
        <f t="shared" ca="1" si="2"/>
        <v>MOYA</v>
      </c>
      <c r="D20" s="1" t="str">
        <f t="shared" ca="1" si="2"/>
        <v>ROMAN</v>
      </c>
      <c r="E20" s="9">
        <f t="shared" ca="1" si="3"/>
        <v>34522</v>
      </c>
      <c r="F20" s="1" t="str">
        <f t="shared" ca="1" si="4"/>
        <v>M</v>
      </c>
      <c r="G20" s="1" t="str">
        <f t="shared" ca="1" si="5"/>
        <v>MaMORO07071994</v>
      </c>
      <c r="H20" s="10" t="str">
        <f t="shared" ca="1" si="6"/>
        <v>MMOYA7@yahoo.mx</v>
      </c>
      <c r="I20" s="10" t="str">
        <f t="shared" ca="1" si="7"/>
        <v>MMOYA7@itam.com.mx</v>
      </c>
      <c r="J20" s="10" t="str">
        <f t="shared" ca="1" si="8"/>
        <v>Economia y Derecho</v>
      </c>
      <c r="K20" s="1">
        <f t="shared" ca="1" si="9"/>
        <v>2011</v>
      </c>
      <c r="L20" s="1">
        <f t="shared" ca="1" si="10"/>
        <v>14</v>
      </c>
      <c r="M20" s="1">
        <f t="shared" ca="1" si="11"/>
        <v>10</v>
      </c>
      <c r="N20" s="1">
        <f t="shared" ca="1" si="12"/>
        <v>48</v>
      </c>
      <c r="O20" s="1">
        <f t="shared" ca="1" si="13"/>
        <v>46</v>
      </c>
      <c r="P20" s="1">
        <f t="shared" ca="1" si="14"/>
        <v>2</v>
      </c>
      <c r="Q20" s="1" t="str">
        <f t="shared" ca="1" si="15"/>
        <v>SI</v>
      </c>
      <c r="R20" s="1">
        <f t="shared" ca="1" si="16"/>
        <v>0.9</v>
      </c>
      <c r="S20" s="1" t="str">
        <f t="shared" ca="1" si="17"/>
        <v>SI</v>
      </c>
      <c r="T20" s="1" t="str">
        <f t="shared" ca="1" si="18"/>
        <v>Leon</v>
      </c>
      <c r="U20" s="1" t="str">
        <f t="shared" ca="1" si="19"/>
        <v>SI</v>
      </c>
      <c r="V20" s="1">
        <f t="shared" ca="1" si="20"/>
        <v>21</v>
      </c>
      <c r="W20" s="1" t="str">
        <f t="shared" ca="1" si="21"/>
        <v>NO</v>
      </c>
      <c r="X20" s="1" t="str">
        <f t="shared" ca="1" si="22"/>
        <v>OTRO</v>
      </c>
      <c r="Y20" s="1">
        <f t="shared" ca="1" si="23"/>
        <v>1012441816</v>
      </c>
      <c r="Z20" s="1" t="str">
        <f t="shared" ca="1" si="24"/>
        <v>NO</v>
      </c>
      <c r="AA20" s="1" t="str">
        <f t="shared" ca="1" si="25"/>
        <v>Golf</v>
      </c>
      <c r="AC20" s="3" t="s">
        <v>43</v>
      </c>
      <c r="AD20" s="3" t="s">
        <v>114</v>
      </c>
      <c r="AF20" s="5" t="s">
        <v>85</v>
      </c>
      <c r="AQ20" t="s">
        <v>142</v>
      </c>
      <c r="AR20" t="s">
        <v>152</v>
      </c>
    </row>
    <row r="21" spans="1:44" x14ac:dyDescent="0.45">
      <c r="A21" s="1">
        <f t="shared" ca="1" si="0"/>
        <v>1908</v>
      </c>
      <c r="B21" s="1" t="str">
        <f t="shared" ca="1" si="1"/>
        <v>Joseph</v>
      </c>
      <c r="C21" s="1" t="str">
        <f t="shared" ca="1" si="2"/>
        <v>LORENZO</v>
      </c>
      <c r="D21" s="1" t="str">
        <f t="shared" ca="1" si="2"/>
        <v>SOTO</v>
      </c>
      <c r="E21" s="9">
        <f t="shared" ca="1" si="3"/>
        <v>34929</v>
      </c>
      <c r="F21" s="1" t="str">
        <f t="shared" ca="1" si="4"/>
        <v>H</v>
      </c>
      <c r="G21" s="1" t="str">
        <f t="shared" ca="1" si="5"/>
        <v>JoLOSO18081995</v>
      </c>
      <c r="H21" s="10" t="str">
        <f t="shared" ca="1" si="6"/>
        <v>JLORENZO18@yahoo.com</v>
      </c>
      <c r="I21" s="10" t="str">
        <f t="shared" ca="1" si="7"/>
        <v>JLORENZO18@itam.com.mx</v>
      </c>
      <c r="J21" s="10" t="str">
        <f t="shared" ca="1" si="8"/>
        <v>Administracion</v>
      </c>
      <c r="K21" s="1">
        <f t="shared" ca="1" si="9"/>
        <v>2011</v>
      </c>
      <c r="L21" s="1">
        <f t="shared" ca="1" si="10"/>
        <v>14</v>
      </c>
      <c r="M21" s="1">
        <f t="shared" ca="1" si="11"/>
        <v>7.4</v>
      </c>
      <c r="N21" s="1">
        <f t="shared" ca="1" si="12"/>
        <v>48</v>
      </c>
      <c r="O21" s="1">
        <f t="shared" ca="1" si="13"/>
        <v>33</v>
      </c>
      <c r="P21" s="1">
        <f t="shared" ca="1" si="14"/>
        <v>15</v>
      </c>
      <c r="Q21" s="1" t="str">
        <f t="shared" ca="1" si="15"/>
        <v>SI</v>
      </c>
      <c r="R21" s="1">
        <f t="shared" ca="1" si="16"/>
        <v>0.6</v>
      </c>
      <c r="S21" s="1" t="str">
        <f t="shared" ca="1" si="17"/>
        <v>SI</v>
      </c>
      <c r="T21" s="1" t="str">
        <f t="shared" ca="1" si="18"/>
        <v>Guadalajara</v>
      </c>
      <c r="U21" s="1" t="str">
        <f t="shared" ca="1" si="19"/>
        <v>SI</v>
      </c>
      <c r="V21" s="1">
        <f t="shared" ca="1" si="20"/>
        <v>97</v>
      </c>
      <c r="W21" s="1" t="str">
        <f t="shared" ca="1" si="21"/>
        <v>NO</v>
      </c>
      <c r="X21" s="1" t="str">
        <f t="shared" ca="1" si="22"/>
        <v>ITAM</v>
      </c>
      <c r="Y21" s="1">
        <f t="shared" ca="1" si="23"/>
        <v>1012723459</v>
      </c>
      <c r="Z21" s="1" t="str">
        <f t="shared" ca="1" si="24"/>
        <v>SI</v>
      </c>
      <c r="AA21" s="1" t="str">
        <f t="shared" ca="1" si="25"/>
        <v>Nadar</v>
      </c>
      <c r="AC21" s="3" t="s">
        <v>44</v>
      </c>
      <c r="AD21" s="3" t="s">
        <v>114</v>
      </c>
      <c r="AF21" s="5" t="s">
        <v>86</v>
      </c>
      <c r="AQ21" t="s">
        <v>142</v>
      </c>
      <c r="AR21" t="s">
        <v>152</v>
      </c>
    </row>
    <row r="22" spans="1:44" x14ac:dyDescent="0.45">
      <c r="A22" s="1">
        <f t="shared" ca="1" si="0"/>
        <v>1989</v>
      </c>
      <c r="B22" s="1" t="str">
        <f t="shared" ca="1" si="1"/>
        <v>Beth</v>
      </c>
      <c r="C22" s="1" t="str">
        <f t="shared" ca="1" si="2"/>
        <v>PARRA</v>
      </c>
      <c r="D22" s="1" t="str">
        <f t="shared" ca="1" si="2"/>
        <v>GIMENEZ</v>
      </c>
      <c r="E22" s="9">
        <f t="shared" ca="1" si="3"/>
        <v>34275</v>
      </c>
      <c r="F22" s="1" t="str">
        <f t="shared" ca="1" si="4"/>
        <v>M</v>
      </c>
      <c r="G22" s="1" t="str">
        <f t="shared" ca="1" si="5"/>
        <v>BePAGI02111993</v>
      </c>
      <c r="H22" s="10" t="str">
        <f t="shared" ca="1" si="6"/>
        <v>BPARRA2@yahoo.com</v>
      </c>
      <c r="I22" s="10" t="str">
        <f t="shared" ca="1" si="7"/>
        <v>BPARRA2@itam.com.mx</v>
      </c>
      <c r="J22" s="10" t="str">
        <f t="shared" ca="1" si="8"/>
        <v>Matematicas Aplicadas</v>
      </c>
      <c r="K22" s="1">
        <f t="shared" ca="1" si="9"/>
        <v>2012</v>
      </c>
      <c r="L22" s="1">
        <f t="shared" ca="1" si="10"/>
        <v>12</v>
      </c>
      <c r="M22" s="1">
        <f t="shared" ca="1" si="11"/>
        <v>6.9</v>
      </c>
      <c r="N22" s="1">
        <f t="shared" ca="1" si="12"/>
        <v>54</v>
      </c>
      <c r="O22" s="1">
        <f t="shared" ca="1" si="13"/>
        <v>51</v>
      </c>
      <c r="P22" s="1">
        <f t="shared" ca="1" si="14"/>
        <v>3</v>
      </c>
      <c r="Q22" s="1" t="str">
        <f t="shared" ca="1" si="15"/>
        <v>SI</v>
      </c>
      <c r="R22" s="1">
        <f t="shared" ca="1" si="16"/>
        <v>0.1</v>
      </c>
      <c r="S22" s="1" t="str">
        <f t="shared" ca="1" si="17"/>
        <v>SI</v>
      </c>
      <c r="T22" s="1" t="str">
        <f t="shared" ca="1" si="18"/>
        <v>Acapulco</v>
      </c>
      <c r="U22" s="1" t="str">
        <f t="shared" ca="1" si="19"/>
        <v>SI</v>
      </c>
      <c r="V22" s="1">
        <f t="shared" ca="1" si="20"/>
        <v>16</v>
      </c>
      <c r="W22" s="1" t="str">
        <f t="shared" ca="1" si="21"/>
        <v>NO</v>
      </c>
      <c r="X22" s="1" t="str">
        <f t="shared" ca="1" si="22"/>
        <v>OTRO</v>
      </c>
      <c r="Y22" s="1">
        <f t="shared" ca="1" si="23"/>
        <v>1012235121</v>
      </c>
      <c r="Z22" s="1" t="str">
        <f t="shared" ca="1" si="24"/>
        <v>NO</v>
      </c>
      <c r="AA22" s="1" t="str">
        <f t="shared" ca="1" si="25"/>
        <v>Fiesta</v>
      </c>
      <c r="AC22" s="3" t="s">
        <v>45</v>
      </c>
      <c r="AD22" s="3" t="s">
        <v>114</v>
      </c>
      <c r="AF22" s="5" t="s">
        <v>87</v>
      </c>
      <c r="AQ22" t="s">
        <v>142</v>
      </c>
      <c r="AR22" t="s">
        <v>152</v>
      </c>
    </row>
    <row r="23" spans="1:44" x14ac:dyDescent="0.45">
      <c r="A23" s="1">
        <f t="shared" ca="1" si="0"/>
        <v>1300</v>
      </c>
      <c r="B23" s="1" t="str">
        <f t="shared" ca="1" si="1"/>
        <v>Daniel</v>
      </c>
      <c r="C23" s="1" t="str">
        <f t="shared" ca="1" si="2"/>
        <v>SANTIAGO</v>
      </c>
      <c r="D23" s="1" t="str">
        <f t="shared" ca="1" si="2"/>
        <v>GIMENEZ</v>
      </c>
      <c r="E23" s="9">
        <f t="shared" ca="1" si="3"/>
        <v>34444</v>
      </c>
      <c r="F23" s="1" t="str">
        <f t="shared" ca="1" si="4"/>
        <v>H</v>
      </c>
      <c r="G23" s="1" t="str">
        <f t="shared" ca="1" si="5"/>
        <v>DaSAGI20041994</v>
      </c>
      <c r="H23" s="10" t="str">
        <f t="shared" ca="1" si="6"/>
        <v>DSANTIAGO20@gmail.com</v>
      </c>
      <c r="I23" s="10" t="str">
        <f t="shared" ca="1" si="7"/>
        <v>DSANTIAGO20@itam.com.mx</v>
      </c>
      <c r="J23" s="10" t="str">
        <f t="shared" ca="1" si="8"/>
        <v>Matematicas Aplicadas</v>
      </c>
      <c r="K23" s="1">
        <f t="shared" ca="1" si="9"/>
        <v>2011</v>
      </c>
      <c r="L23" s="1">
        <f t="shared" ca="1" si="10"/>
        <v>14</v>
      </c>
      <c r="M23" s="1">
        <f t="shared" ca="1" si="11"/>
        <v>9.4</v>
      </c>
      <c r="N23" s="1">
        <f t="shared" ca="1" si="12"/>
        <v>48</v>
      </c>
      <c r="O23" s="1">
        <f t="shared" ca="1" si="13"/>
        <v>48</v>
      </c>
      <c r="P23" s="1">
        <f t="shared" ca="1" si="14"/>
        <v>0</v>
      </c>
      <c r="Q23" s="1" t="str">
        <f t="shared" ca="1" si="15"/>
        <v>SI</v>
      </c>
      <c r="R23" s="1">
        <f t="shared" ca="1" si="16"/>
        <v>0.8</v>
      </c>
      <c r="S23" s="1" t="str">
        <f t="shared" ca="1" si="17"/>
        <v>NO</v>
      </c>
      <c r="T23" s="1" t="str">
        <f t="shared" ca="1" si="18"/>
        <v>CDMX</v>
      </c>
      <c r="U23" s="1" t="str">
        <f t="shared" ca="1" si="19"/>
        <v>NO</v>
      </c>
      <c r="V23" s="1">
        <f t="shared" ca="1" si="20"/>
        <v>55</v>
      </c>
      <c r="W23" s="1" t="str">
        <f t="shared" ca="1" si="21"/>
        <v>NO</v>
      </c>
      <c r="X23" s="1" t="str">
        <f t="shared" ca="1" si="22"/>
        <v>OTRO</v>
      </c>
      <c r="Y23" s="1">
        <f t="shared" ca="1" si="23"/>
        <v>1012629124</v>
      </c>
      <c r="Z23" s="1" t="str">
        <f t="shared" ca="1" si="24"/>
        <v>SI</v>
      </c>
      <c r="AA23" s="1" t="str">
        <f t="shared" ca="1" si="25"/>
        <v>Comer</v>
      </c>
      <c r="AC23" s="4" t="s">
        <v>46</v>
      </c>
      <c r="AD23" s="3" t="s">
        <v>113</v>
      </c>
      <c r="AF23" s="5" t="s">
        <v>88</v>
      </c>
      <c r="AQ23" t="s">
        <v>142</v>
      </c>
      <c r="AR23" t="s">
        <v>152</v>
      </c>
    </row>
    <row r="24" spans="1:44" x14ac:dyDescent="0.45">
      <c r="A24" s="1">
        <f t="shared" ca="1" si="0"/>
        <v>1749</v>
      </c>
      <c r="B24" s="1" t="str">
        <f t="shared" ca="1" si="1"/>
        <v>Edward</v>
      </c>
      <c r="C24" s="1" t="str">
        <f t="shared" ca="1" si="2"/>
        <v>PASTOR</v>
      </c>
      <c r="D24" s="1" t="str">
        <f t="shared" ca="1" si="2"/>
        <v>FLORES</v>
      </c>
      <c r="E24" s="9">
        <f t="shared" ca="1" si="3"/>
        <v>34564</v>
      </c>
      <c r="F24" s="1" t="str">
        <f t="shared" ca="1" si="4"/>
        <v>H</v>
      </c>
      <c r="G24" s="1" t="str">
        <f t="shared" ca="1" si="5"/>
        <v>EdPAFL18081994</v>
      </c>
      <c r="H24" s="10" t="str">
        <f t="shared" ca="1" si="6"/>
        <v>EPASTOR18@live.mx</v>
      </c>
      <c r="I24" s="10" t="str">
        <f t="shared" ca="1" si="7"/>
        <v>EPASTOR18@itam.com.mx</v>
      </c>
      <c r="J24" s="10" t="str">
        <f t="shared" ca="1" si="8"/>
        <v>Derecho</v>
      </c>
      <c r="K24" s="1">
        <f t="shared" ca="1" si="9"/>
        <v>2012</v>
      </c>
      <c r="L24" s="1">
        <f t="shared" ca="1" si="10"/>
        <v>12</v>
      </c>
      <c r="M24" s="1">
        <f t="shared" ca="1" si="11"/>
        <v>8.4</v>
      </c>
      <c r="N24" s="1">
        <f t="shared" ca="1" si="12"/>
        <v>43</v>
      </c>
      <c r="O24" s="1">
        <f t="shared" ca="1" si="13"/>
        <v>26</v>
      </c>
      <c r="P24" s="1">
        <f t="shared" ca="1" si="14"/>
        <v>17</v>
      </c>
      <c r="Q24" s="1" t="str">
        <f t="shared" ca="1" si="15"/>
        <v>SI</v>
      </c>
      <c r="R24" s="1">
        <f t="shared" ca="1" si="16"/>
        <v>0.8</v>
      </c>
      <c r="S24" s="1" t="str">
        <f t="shared" ca="1" si="17"/>
        <v>NO</v>
      </c>
      <c r="T24" s="1" t="str">
        <f t="shared" ca="1" si="18"/>
        <v>CDMX</v>
      </c>
      <c r="U24" s="1" t="str">
        <f t="shared" ca="1" si="19"/>
        <v>NO</v>
      </c>
      <c r="V24" s="1">
        <f t="shared" ca="1" si="20"/>
        <v>163</v>
      </c>
      <c r="W24" s="1" t="str">
        <f t="shared" ca="1" si="21"/>
        <v>NO</v>
      </c>
      <c r="X24" s="1" t="str">
        <f t="shared" ca="1" si="22"/>
        <v>OTRO</v>
      </c>
      <c r="Y24" s="1">
        <f t="shared" ca="1" si="23"/>
        <v>1012680486</v>
      </c>
      <c r="Z24" s="1" t="str">
        <f t="shared" ca="1" si="24"/>
        <v>NO</v>
      </c>
      <c r="AA24" s="1" t="str">
        <f t="shared" ca="1" si="25"/>
        <v>Viajes</v>
      </c>
      <c r="AC24" s="4" t="s">
        <v>47</v>
      </c>
      <c r="AD24" s="3" t="s">
        <v>113</v>
      </c>
      <c r="AF24" s="5" t="s">
        <v>89</v>
      </c>
    </row>
    <row r="25" spans="1:44" x14ac:dyDescent="0.45">
      <c r="A25" s="1">
        <f t="shared" ca="1" si="0"/>
        <v>1020</v>
      </c>
      <c r="B25" s="1" t="str">
        <f t="shared" ca="1" si="1"/>
        <v>Irene</v>
      </c>
      <c r="C25" s="1" t="str">
        <f t="shared" ca="1" si="2"/>
        <v>CRESPO</v>
      </c>
      <c r="D25" s="1" t="str">
        <f t="shared" ca="1" si="2"/>
        <v>BENITEZ</v>
      </c>
      <c r="E25" s="9">
        <f t="shared" ca="1" si="3"/>
        <v>34036</v>
      </c>
      <c r="F25" s="1" t="str">
        <f t="shared" ca="1" si="4"/>
        <v>M</v>
      </c>
      <c r="G25" s="1" t="str">
        <f t="shared" ca="1" si="5"/>
        <v>IrCRBE08031993</v>
      </c>
      <c r="H25" s="10" t="str">
        <f t="shared" ca="1" si="6"/>
        <v>ICRESPO8@yahoo.mx</v>
      </c>
      <c r="I25" s="10" t="str">
        <f t="shared" ca="1" si="7"/>
        <v>ICRESPO8@itam.com.mx</v>
      </c>
      <c r="J25" s="10" t="str">
        <f t="shared" ca="1" si="8"/>
        <v>Actuaria</v>
      </c>
      <c r="K25" s="1">
        <f t="shared" ca="1" si="9"/>
        <v>2012</v>
      </c>
      <c r="L25" s="1">
        <f t="shared" ca="1" si="10"/>
        <v>12</v>
      </c>
      <c r="M25" s="1">
        <f t="shared" ca="1" si="11"/>
        <v>8.8000000000000007</v>
      </c>
      <c r="N25" s="1">
        <f t="shared" ca="1" si="12"/>
        <v>48</v>
      </c>
      <c r="O25" s="1">
        <f t="shared" ca="1" si="13"/>
        <v>34</v>
      </c>
      <c r="P25" s="1">
        <f t="shared" ca="1" si="14"/>
        <v>14</v>
      </c>
      <c r="Q25" s="1" t="str">
        <f t="shared" ca="1" si="15"/>
        <v>SI</v>
      </c>
      <c r="R25" s="1">
        <f t="shared" ca="1" si="16"/>
        <v>0.6</v>
      </c>
      <c r="S25" s="1" t="str">
        <f t="shared" ca="1" si="17"/>
        <v>SI</v>
      </c>
      <c r="T25" s="1" t="str">
        <f t="shared" ca="1" si="18"/>
        <v>CDMX</v>
      </c>
      <c r="U25" s="1" t="str">
        <f t="shared" ca="1" si="19"/>
        <v>NO</v>
      </c>
      <c r="V25" s="1">
        <f t="shared" ca="1" si="20"/>
        <v>57</v>
      </c>
      <c r="W25" s="1" t="str">
        <f t="shared" ca="1" si="21"/>
        <v>NO</v>
      </c>
      <c r="X25" s="1" t="str">
        <f t="shared" ca="1" si="22"/>
        <v>OTRO</v>
      </c>
      <c r="Y25" s="1">
        <f t="shared" ca="1" si="23"/>
        <v>1012773020</v>
      </c>
      <c r="Z25" s="1" t="str">
        <f t="shared" ca="1" si="24"/>
        <v>SI</v>
      </c>
      <c r="AA25" s="1" t="str">
        <f t="shared" ca="1" si="25"/>
        <v>Leer</v>
      </c>
      <c r="AC25" s="4" t="s">
        <v>48</v>
      </c>
      <c r="AD25" s="3" t="s">
        <v>113</v>
      </c>
      <c r="AF25" s="5" t="s">
        <v>90</v>
      </c>
    </row>
    <row r="26" spans="1:44" x14ac:dyDescent="0.45">
      <c r="A26" s="1">
        <f t="shared" ca="1" si="0"/>
        <v>1397</v>
      </c>
      <c r="B26" s="1" t="str">
        <f t="shared" ca="1" si="1"/>
        <v>Susan</v>
      </c>
      <c r="C26" s="1" t="str">
        <f t="shared" ca="1" si="2"/>
        <v>PASCUAL</v>
      </c>
      <c r="D26" s="1" t="str">
        <f t="shared" ca="1" si="2"/>
        <v>HIDALGO</v>
      </c>
      <c r="E26" s="9">
        <f t="shared" ca="1" si="3"/>
        <v>35060</v>
      </c>
      <c r="F26" s="1" t="str">
        <f t="shared" ca="1" si="4"/>
        <v>M</v>
      </c>
      <c r="G26" s="1" t="str">
        <f t="shared" ca="1" si="5"/>
        <v>SuPAHI27121995</v>
      </c>
      <c r="H26" s="10" t="str">
        <f t="shared" ca="1" si="6"/>
        <v>SPASCUAL27@hotmail.com</v>
      </c>
      <c r="I26" s="10" t="str">
        <f t="shared" ca="1" si="7"/>
        <v>SPASCUAL27@itam.com.mx</v>
      </c>
      <c r="J26" s="10" t="str">
        <f t="shared" ca="1" si="8"/>
        <v>Economia y Derecho</v>
      </c>
      <c r="K26" s="1">
        <f t="shared" ca="1" si="9"/>
        <v>2012</v>
      </c>
      <c r="L26" s="1">
        <f t="shared" ca="1" si="10"/>
        <v>12</v>
      </c>
      <c r="M26" s="1">
        <f t="shared" ca="1" si="11"/>
        <v>7.1</v>
      </c>
      <c r="N26" s="1">
        <f t="shared" ca="1" si="12"/>
        <v>49</v>
      </c>
      <c r="O26" s="1">
        <f t="shared" ca="1" si="13"/>
        <v>33</v>
      </c>
      <c r="P26" s="1">
        <f t="shared" ca="1" si="14"/>
        <v>16</v>
      </c>
      <c r="Q26" s="1" t="str">
        <f t="shared" ca="1" si="15"/>
        <v>SI</v>
      </c>
      <c r="R26" s="1">
        <f t="shared" ca="1" si="16"/>
        <v>0.8</v>
      </c>
      <c r="S26" s="1" t="str">
        <f t="shared" ca="1" si="17"/>
        <v>NO</v>
      </c>
      <c r="T26" s="1" t="str">
        <f t="shared" ca="1" si="18"/>
        <v>CDMX</v>
      </c>
      <c r="U26" s="1" t="str">
        <f t="shared" ca="1" si="19"/>
        <v>NO</v>
      </c>
      <c r="V26" s="1">
        <f t="shared" ca="1" si="20"/>
        <v>100</v>
      </c>
      <c r="W26" s="1" t="str">
        <f t="shared" ca="1" si="21"/>
        <v>NO</v>
      </c>
      <c r="X26" s="1" t="str">
        <f t="shared" ca="1" si="22"/>
        <v>ITAM</v>
      </c>
      <c r="Y26" s="1">
        <f t="shared" ca="1" si="23"/>
        <v>1012883284</v>
      </c>
      <c r="Z26" s="1" t="str">
        <f t="shared" ca="1" si="24"/>
        <v>NO</v>
      </c>
      <c r="AA26" s="1" t="str">
        <f t="shared" ca="1" si="25"/>
        <v>Fiesta</v>
      </c>
      <c r="AC26" s="4" t="s">
        <v>49</v>
      </c>
      <c r="AD26" s="3" t="s">
        <v>113</v>
      </c>
      <c r="AF26" s="5" t="s">
        <v>91</v>
      </c>
    </row>
    <row r="27" spans="1:44" x14ac:dyDescent="0.45">
      <c r="A27" s="1">
        <f t="shared" ca="1" si="0"/>
        <v>1492</v>
      </c>
      <c r="B27" s="1" t="str">
        <f t="shared" ca="1" si="1"/>
        <v>Robert</v>
      </c>
      <c r="C27" s="1" t="str">
        <f t="shared" ca="1" si="2"/>
        <v>SOLER</v>
      </c>
      <c r="D27" s="1" t="str">
        <f t="shared" ca="1" si="2"/>
        <v>SOLER</v>
      </c>
      <c r="E27" s="9">
        <f t="shared" ca="1" si="3"/>
        <v>34179</v>
      </c>
      <c r="F27" s="1" t="str">
        <f t="shared" ca="1" si="4"/>
        <v>H</v>
      </c>
      <c r="G27" s="1" t="str">
        <f t="shared" ca="1" si="5"/>
        <v>RoSOSO29071993</v>
      </c>
      <c r="H27" s="10" t="str">
        <f t="shared" ca="1" si="6"/>
        <v>RSOLER29@yahoo.mx</v>
      </c>
      <c r="I27" s="10" t="str">
        <f t="shared" ca="1" si="7"/>
        <v>RSOLER29@itam.com.mx</v>
      </c>
      <c r="J27" s="10" t="str">
        <f t="shared" ca="1" si="8"/>
        <v>Economia</v>
      </c>
      <c r="K27" s="1">
        <f t="shared" ca="1" si="9"/>
        <v>2013</v>
      </c>
      <c r="L27" s="1">
        <f t="shared" ca="1" si="10"/>
        <v>10</v>
      </c>
      <c r="M27" s="1">
        <f t="shared" ca="1" si="11"/>
        <v>7.8</v>
      </c>
      <c r="N27" s="1">
        <f t="shared" ca="1" si="12"/>
        <v>37</v>
      </c>
      <c r="O27" s="1">
        <f t="shared" ca="1" si="13"/>
        <v>30</v>
      </c>
      <c r="P27" s="1">
        <f t="shared" ca="1" si="14"/>
        <v>7</v>
      </c>
      <c r="Q27" s="1" t="str">
        <f t="shared" ca="1" si="15"/>
        <v>SI</v>
      </c>
      <c r="R27" s="1">
        <f t="shared" ca="1" si="16"/>
        <v>0.4</v>
      </c>
      <c r="S27" s="1" t="str">
        <f t="shared" ca="1" si="17"/>
        <v>SI</v>
      </c>
      <c r="T27" s="1" t="str">
        <f t="shared" ca="1" si="18"/>
        <v>Cancun</v>
      </c>
      <c r="U27" s="1" t="str">
        <f t="shared" ca="1" si="19"/>
        <v>SI</v>
      </c>
      <c r="V27" s="1">
        <f t="shared" ca="1" si="20"/>
        <v>21</v>
      </c>
      <c r="W27" s="1" t="str">
        <f t="shared" ca="1" si="21"/>
        <v>NO</v>
      </c>
      <c r="X27" s="1" t="str">
        <f t="shared" ca="1" si="22"/>
        <v>ITAM</v>
      </c>
      <c r="Y27" s="1">
        <f t="shared" ca="1" si="23"/>
        <v>1012181809</v>
      </c>
      <c r="Z27" s="1" t="str">
        <f t="shared" ca="1" si="24"/>
        <v>NO</v>
      </c>
      <c r="AA27" s="1" t="str">
        <f t="shared" ca="1" si="25"/>
        <v>Cocinar</v>
      </c>
      <c r="AC27" s="4" t="s">
        <v>50</v>
      </c>
      <c r="AD27" s="3" t="s">
        <v>113</v>
      </c>
      <c r="AF27" s="5" t="s">
        <v>92</v>
      </c>
    </row>
    <row r="28" spans="1:44" x14ac:dyDescent="0.45">
      <c r="A28" s="1">
        <f t="shared" ca="1" si="0"/>
        <v>1102</v>
      </c>
      <c r="B28" s="1" t="str">
        <f t="shared" ca="1" si="1"/>
        <v>Charlotte</v>
      </c>
      <c r="C28" s="1" t="str">
        <f t="shared" ca="1" si="2"/>
        <v>MONTERO</v>
      </c>
      <c r="D28" s="1" t="str">
        <f t="shared" ca="1" si="2"/>
        <v>HIDALGO</v>
      </c>
      <c r="E28" s="9">
        <f t="shared" ca="1" si="3"/>
        <v>34638</v>
      </c>
      <c r="F28" s="1" t="str">
        <f t="shared" ca="1" si="4"/>
        <v>M</v>
      </c>
      <c r="G28" s="1" t="str">
        <f t="shared" ca="1" si="5"/>
        <v>ChMOHI31101994</v>
      </c>
      <c r="H28" s="10" t="str">
        <f t="shared" ca="1" si="6"/>
        <v>CMONTERO31@yahoo.mx</v>
      </c>
      <c r="I28" s="10" t="str">
        <f t="shared" ca="1" si="7"/>
        <v>CMONTERO31@itam.com.mx</v>
      </c>
      <c r="J28" s="10" t="str">
        <f t="shared" ca="1" si="8"/>
        <v>Matematicas Aplicadas</v>
      </c>
      <c r="K28" s="1">
        <f t="shared" ca="1" si="9"/>
        <v>2011</v>
      </c>
      <c r="L28" s="1">
        <f t="shared" ca="1" si="10"/>
        <v>14</v>
      </c>
      <c r="M28" s="1">
        <f t="shared" ca="1" si="11"/>
        <v>7.6</v>
      </c>
      <c r="N28" s="1">
        <f t="shared" ca="1" si="12"/>
        <v>48</v>
      </c>
      <c r="O28" s="1">
        <f t="shared" ca="1" si="13"/>
        <v>48</v>
      </c>
      <c r="P28" s="1">
        <f t="shared" ca="1" si="14"/>
        <v>0</v>
      </c>
      <c r="Q28" s="1" t="str">
        <f t="shared" ca="1" si="15"/>
        <v>SI</v>
      </c>
      <c r="R28" s="1">
        <f t="shared" ca="1" si="16"/>
        <v>0.9</v>
      </c>
      <c r="S28" s="1" t="str">
        <f t="shared" ca="1" si="17"/>
        <v>NO</v>
      </c>
      <c r="T28" s="1" t="str">
        <f t="shared" ca="1" si="18"/>
        <v>Monterrey</v>
      </c>
      <c r="U28" s="1" t="str">
        <f t="shared" ca="1" si="19"/>
        <v>SI</v>
      </c>
      <c r="V28" s="1">
        <f t="shared" ca="1" si="20"/>
        <v>100</v>
      </c>
      <c r="W28" s="1" t="str">
        <f t="shared" ca="1" si="21"/>
        <v>SI</v>
      </c>
      <c r="X28" s="1" t="str">
        <f t="shared" ca="1" si="22"/>
        <v>ITAM</v>
      </c>
      <c r="Y28" s="1">
        <f t="shared" ca="1" si="23"/>
        <v>1012110370</v>
      </c>
      <c r="Z28" s="1" t="str">
        <f t="shared" ca="1" si="24"/>
        <v>NO</v>
      </c>
      <c r="AA28" s="1" t="str">
        <f t="shared" ca="1" si="25"/>
        <v>Viajes</v>
      </c>
      <c r="AC28" s="4" t="s">
        <v>51</v>
      </c>
      <c r="AD28" s="3" t="s">
        <v>113</v>
      </c>
      <c r="AF28" s="5" t="s">
        <v>93</v>
      </c>
    </row>
    <row r="29" spans="1:44" x14ac:dyDescent="0.45">
      <c r="A29" s="1">
        <f t="shared" ca="1" si="0"/>
        <v>1289</v>
      </c>
      <c r="B29" s="1" t="str">
        <f t="shared" ca="1" si="1"/>
        <v>Irene</v>
      </c>
      <c r="C29" s="1" t="str">
        <f t="shared" ca="1" si="2"/>
        <v>CAMPOS</v>
      </c>
      <c r="D29" s="1" t="str">
        <f t="shared" ca="1" si="2"/>
        <v>SANTIAGO</v>
      </c>
      <c r="E29" s="9">
        <f t="shared" ca="1" si="3"/>
        <v>34967</v>
      </c>
      <c r="F29" s="1" t="str">
        <f t="shared" ca="1" si="4"/>
        <v>M</v>
      </c>
      <c r="G29" s="1" t="str">
        <f t="shared" ca="1" si="5"/>
        <v>IrCASA25091995</v>
      </c>
      <c r="H29" s="10" t="str">
        <f t="shared" ca="1" si="6"/>
        <v>ICAMPOS25@hotmail.com</v>
      </c>
      <c r="I29" s="10" t="str">
        <f t="shared" ca="1" si="7"/>
        <v>ICAMPOS25@itam.com.mx</v>
      </c>
      <c r="J29" s="10" t="str">
        <f t="shared" ca="1" si="8"/>
        <v>Computacion</v>
      </c>
      <c r="K29" s="1">
        <f t="shared" ca="1" si="9"/>
        <v>2012</v>
      </c>
      <c r="L29" s="1">
        <f t="shared" ca="1" si="10"/>
        <v>12</v>
      </c>
      <c r="M29" s="1">
        <f t="shared" ca="1" si="11"/>
        <v>7.8</v>
      </c>
      <c r="N29" s="1">
        <f t="shared" ca="1" si="12"/>
        <v>48</v>
      </c>
      <c r="O29" s="1">
        <f t="shared" ca="1" si="13"/>
        <v>42</v>
      </c>
      <c r="P29" s="1">
        <f t="shared" ca="1" si="14"/>
        <v>6</v>
      </c>
      <c r="Q29" s="1" t="str">
        <f t="shared" ca="1" si="15"/>
        <v>SI</v>
      </c>
      <c r="R29" s="1">
        <f t="shared" ca="1" si="16"/>
        <v>0.5</v>
      </c>
      <c r="S29" s="1" t="str">
        <f t="shared" ca="1" si="17"/>
        <v>NO</v>
      </c>
      <c r="T29" s="1" t="str">
        <f t="shared" ca="1" si="18"/>
        <v>Puebla</v>
      </c>
      <c r="U29" s="1" t="str">
        <f t="shared" ca="1" si="19"/>
        <v>SI</v>
      </c>
      <c r="V29" s="1">
        <f t="shared" ca="1" si="20"/>
        <v>99</v>
      </c>
      <c r="W29" s="1" t="str">
        <f t="shared" ca="1" si="21"/>
        <v>SI</v>
      </c>
      <c r="X29" s="1" t="str">
        <f t="shared" ca="1" si="22"/>
        <v>OTRO</v>
      </c>
      <c r="Y29" s="1">
        <f t="shared" ca="1" si="23"/>
        <v>1012504086</v>
      </c>
      <c r="Z29" s="1" t="str">
        <f t="shared" ca="1" si="24"/>
        <v>NO</v>
      </c>
      <c r="AA29" s="1" t="str">
        <f t="shared" ca="1" si="25"/>
        <v>Compras</v>
      </c>
      <c r="AC29" s="4" t="s">
        <v>52</v>
      </c>
      <c r="AD29" s="3" t="s">
        <v>113</v>
      </c>
      <c r="AF29" s="5" t="s">
        <v>94</v>
      </c>
    </row>
    <row r="30" spans="1:44" x14ac:dyDescent="0.45">
      <c r="A30" s="1">
        <f t="shared" ca="1" si="0"/>
        <v>1328</v>
      </c>
      <c r="B30" s="1" t="str">
        <f t="shared" ca="1" si="1"/>
        <v>Christopher</v>
      </c>
      <c r="C30" s="1" t="str">
        <f t="shared" ca="1" si="2"/>
        <v>DIEZ</v>
      </c>
      <c r="D30" s="1" t="str">
        <f t="shared" ca="1" si="2"/>
        <v>CAMPOS</v>
      </c>
      <c r="E30" s="9">
        <f t="shared" ca="1" si="3"/>
        <v>34718</v>
      </c>
      <c r="F30" s="1" t="str">
        <f t="shared" ca="1" si="4"/>
        <v>H</v>
      </c>
      <c r="G30" s="1" t="str">
        <f t="shared" ca="1" si="5"/>
        <v>ChDICA19011995</v>
      </c>
      <c r="H30" s="10" t="str">
        <f t="shared" ca="1" si="6"/>
        <v>CDIEZ19@hotmail.com</v>
      </c>
      <c r="I30" s="10" t="str">
        <f t="shared" ca="1" si="7"/>
        <v>CDIEZ19@itam.com.mx</v>
      </c>
      <c r="J30" s="10" t="str">
        <f t="shared" ca="1" si="8"/>
        <v>Mecatronica</v>
      </c>
      <c r="K30" s="1">
        <f t="shared" ca="1" si="9"/>
        <v>2013</v>
      </c>
      <c r="L30" s="1">
        <f t="shared" ca="1" si="10"/>
        <v>10</v>
      </c>
      <c r="M30" s="1">
        <f t="shared" ca="1" si="11"/>
        <v>7.3</v>
      </c>
      <c r="N30" s="1">
        <f t="shared" ca="1" si="12"/>
        <v>41</v>
      </c>
      <c r="O30" s="1">
        <f t="shared" ca="1" si="13"/>
        <v>31</v>
      </c>
      <c r="P30" s="1">
        <f t="shared" ca="1" si="14"/>
        <v>10</v>
      </c>
      <c r="Q30" s="1" t="str">
        <f t="shared" ca="1" si="15"/>
        <v>SI</v>
      </c>
      <c r="R30" s="1">
        <f t="shared" ca="1" si="16"/>
        <v>0.6</v>
      </c>
      <c r="S30" s="1" t="str">
        <f t="shared" ca="1" si="17"/>
        <v>NO</v>
      </c>
      <c r="T30" s="1" t="str">
        <f t="shared" ca="1" si="18"/>
        <v>Guadalajara</v>
      </c>
      <c r="U30" s="1" t="str">
        <f t="shared" ca="1" si="19"/>
        <v>SI</v>
      </c>
      <c r="V30" s="1">
        <f t="shared" ca="1" si="20"/>
        <v>107</v>
      </c>
      <c r="W30" s="1" t="str">
        <f t="shared" ca="1" si="21"/>
        <v>SI</v>
      </c>
      <c r="X30" s="1" t="str">
        <f t="shared" ca="1" si="22"/>
        <v>ITAM</v>
      </c>
      <c r="Y30" s="1">
        <f t="shared" ca="1" si="23"/>
        <v>1012013502</v>
      </c>
      <c r="Z30" s="1" t="str">
        <f t="shared" ca="1" si="24"/>
        <v>NO</v>
      </c>
      <c r="AA30" s="1" t="str">
        <f t="shared" ca="1" si="25"/>
        <v>Caza</v>
      </c>
      <c r="AC30" s="4" t="s">
        <v>53</v>
      </c>
      <c r="AD30" s="3" t="s">
        <v>113</v>
      </c>
      <c r="AF30" s="5" t="s">
        <v>95</v>
      </c>
    </row>
    <row r="31" spans="1:44" x14ac:dyDescent="0.45">
      <c r="A31" s="1">
        <f t="shared" ca="1" si="0"/>
        <v>1516</v>
      </c>
      <c r="B31" s="1" t="str">
        <f t="shared" ca="1" si="1"/>
        <v>Lisa</v>
      </c>
      <c r="C31" s="1" t="str">
        <f t="shared" ca="1" si="2"/>
        <v>CARRASCO</v>
      </c>
      <c r="D31" s="1" t="str">
        <f t="shared" ca="1" si="2"/>
        <v>VEGA</v>
      </c>
      <c r="E31" s="9">
        <f t="shared" ca="1" si="3"/>
        <v>34945</v>
      </c>
      <c r="F31" s="1" t="str">
        <f t="shared" ca="1" si="4"/>
        <v>M</v>
      </c>
      <c r="G31" s="1" t="str">
        <f t="shared" ca="1" si="5"/>
        <v>LiCAVE03091995</v>
      </c>
      <c r="H31" s="10" t="str">
        <f t="shared" ca="1" si="6"/>
        <v>LCARRASCO3@live.mx</v>
      </c>
      <c r="I31" s="10" t="str">
        <f t="shared" ca="1" si="7"/>
        <v>LCARRASCO3@itam.com.mx</v>
      </c>
      <c r="J31" s="10" t="str">
        <f t="shared" ca="1" si="8"/>
        <v>Economia</v>
      </c>
      <c r="K31" s="1">
        <f t="shared" ca="1" si="9"/>
        <v>2013</v>
      </c>
      <c r="L31" s="1">
        <f t="shared" ca="1" si="10"/>
        <v>10</v>
      </c>
      <c r="M31" s="1">
        <f t="shared" ca="1" si="11"/>
        <v>6.9</v>
      </c>
      <c r="N31" s="1">
        <f t="shared" ca="1" si="12"/>
        <v>41</v>
      </c>
      <c r="O31" s="1">
        <f t="shared" ca="1" si="13"/>
        <v>31</v>
      </c>
      <c r="P31" s="1">
        <f t="shared" ca="1" si="14"/>
        <v>10</v>
      </c>
      <c r="Q31" s="1" t="str">
        <f t="shared" ca="1" si="15"/>
        <v>SI</v>
      </c>
      <c r="R31" s="1">
        <f t="shared" ca="1" si="16"/>
        <v>0.9</v>
      </c>
      <c r="S31" s="1" t="str">
        <f t="shared" ca="1" si="17"/>
        <v>NO</v>
      </c>
      <c r="T31" s="1" t="str">
        <f t="shared" ca="1" si="18"/>
        <v>Acapulco</v>
      </c>
      <c r="U31" s="1" t="str">
        <f t="shared" ca="1" si="19"/>
        <v>SI</v>
      </c>
      <c r="V31" s="1">
        <f t="shared" ca="1" si="20"/>
        <v>120</v>
      </c>
      <c r="W31" s="1" t="str">
        <f t="shared" ca="1" si="21"/>
        <v>SI</v>
      </c>
      <c r="X31" s="1" t="str">
        <f t="shared" ca="1" si="22"/>
        <v>OTRO</v>
      </c>
      <c r="Y31" s="1">
        <f t="shared" ca="1" si="23"/>
        <v>1012721791</v>
      </c>
      <c r="Z31" s="1" t="str">
        <f t="shared" ca="1" si="24"/>
        <v>NO</v>
      </c>
      <c r="AA31" s="1" t="str">
        <f t="shared" ca="1" si="25"/>
        <v>Golf</v>
      </c>
      <c r="AC31" s="4" t="s">
        <v>54</v>
      </c>
      <c r="AD31" s="3" t="s">
        <v>113</v>
      </c>
      <c r="AF31" s="5" t="s">
        <v>96</v>
      </c>
    </row>
    <row r="32" spans="1:44" x14ac:dyDescent="0.45">
      <c r="A32" s="1">
        <f t="shared" ca="1" si="0"/>
        <v>1746</v>
      </c>
      <c r="B32" s="1" t="str">
        <f t="shared" ca="1" si="1"/>
        <v>Maria</v>
      </c>
      <c r="C32" s="1" t="str">
        <f t="shared" ca="1" si="2"/>
        <v>CRESPO</v>
      </c>
      <c r="D32" s="1" t="str">
        <f t="shared" ca="1" si="2"/>
        <v>CABRERA</v>
      </c>
      <c r="E32" s="9">
        <f t="shared" ca="1" si="3"/>
        <v>34185</v>
      </c>
      <c r="F32" s="1" t="str">
        <f t="shared" ca="1" si="4"/>
        <v>M</v>
      </c>
      <c r="G32" s="1" t="str">
        <f t="shared" ca="1" si="5"/>
        <v>MaCRCA04081993</v>
      </c>
      <c r="H32" s="10" t="str">
        <f t="shared" ca="1" si="6"/>
        <v>MCRESPO4@hotmail.com</v>
      </c>
      <c r="I32" s="10" t="str">
        <f t="shared" ca="1" si="7"/>
        <v>MCRESPO4@itam.com.mx</v>
      </c>
      <c r="J32" s="10" t="str">
        <f t="shared" ca="1" si="8"/>
        <v>Economia y Derecho</v>
      </c>
      <c r="K32" s="1">
        <f t="shared" ca="1" si="9"/>
        <v>2011</v>
      </c>
      <c r="L32" s="1">
        <f t="shared" ca="1" si="10"/>
        <v>14</v>
      </c>
      <c r="M32" s="1">
        <f t="shared" ca="1" si="11"/>
        <v>7</v>
      </c>
      <c r="N32" s="1">
        <f t="shared" ca="1" si="12"/>
        <v>48</v>
      </c>
      <c r="O32" s="1">
        <f t="shared" ca="1" si="13"/>
        <v>38</v>
      </c>
      <c r="P32" s="1">
        <f t="shared" ca="1" si="14"/>
        <v>10</v>
      </c>
      <c r="Q32" s="1" t="str">
        <f t="shared" ca="1" si="15"/>
        <v>SI</v>
      </c>
      <c r="R32" s="1">
        <f t="shared" ca="1" si="16"/>
        <v>0.4</v>
      </c>
      <c r="S32" s="1" t="str">
        <f t="shared" ca="1" si="17"/>
        <v>NO</v>
      </c>
      <c r="T32" s="1" t="str">
        <f t="shared" ca="1" si="18"/>
        <v>CDMX</v>
      </c>
      <c r="U32" s="1" t="str">
        <f t="shared" ca="1" si="19"/>
        <v>NO</v>
      </c>
      <c r="V32" s="1">
        <f t="shared" ca="1" si="20"/>
        <v>40</v>
      </c>
      <c r="W32" s="1" t="str">
        <f t="shared" ca="1" si="21"/>
        <v>NO</v>
      </c>
      <c r="X32" s="1" t="str">
        <f t="shared" ca="1" si="22"/>
        <v>ITAM</v>
      </c>
      <c r="Y32" s="1">
        <f t="shared" ca="1" si="23"/>
        <v>1012331205</v>
      </c>
      <c r="Z32" s="1" t="str">
        <f t="shared" ca="1" si="24"/>
        <v>NO</v>
      </c>
      <c r="AA32" s="1" t="str">
        <f t="shared" ca="1" si="25"/>
        <v>Fiesta</v>
      </c>
      <c r="AC32" s="4" t="s">
        <v>55</v>
      </c>
      <c r="AD32" s="3" t="s">
        <v>113</v>
      </c>
      <c r="AF32" s="5" t="s">
        <v>97</v>
      </c>
    </row>
    <row r="33" spans="1:32" x14ac:dyDescent="0.45">
      <c r="A33" s="1">
        <f t="shared" ca="1" si="0"/>
        <v>1479</v>
      </c>
      <c r="B33" s="1" t="str">
        <f t="shared" ca="1" si="1"/>
        <v>Linda</v>
      </c>
      <c r="C33" s="1" t="str">
        <f t="shared" ca="1" si="2"/>
        <v>SANTANA</v>
      </c>
      <c r="D33" s="1" t="str">
        <f t="shared" ca="1" si="2"/>
        <v>CRESPO</v>
      </c>
      <c r="E33" s="9">
        <f t="shared" ca="1" si="3"/>
        <v>34078</v>
      </c>
      <c r="F33" s="1" t="str">
        <f t="shared" ca="1" si="4"/>
        <v>M</v>
      </c>
      <c r="G33" s="1" t="str">
        <f t="shared" ca="1" si="5"/>
        <v>LiSACR19041993</v>
      </c>
      <c r="H33" s="10" t="str">
        <f t="shared" ca="1" si="6"/>
        <v>LSANTANA19@hotmail.com</v>
      </c>
      <c r="I33" s="10" t="str">
        <f t="shared" ca="1" si="7"/>
        <v>LSANTANA19@itam.com.mx</v>
      </c>
      <c r="J33" s="10" t="str">
        <f t="shared" ca="1" si="8"/>
        <v>Administracion</v>
      </c>
      <c r="K33" s="1">
        <f t="shared" ca="1" si="9"/>
        <v>2013</v>
      </c>
      <c r="L33" s="1">
        <f t="shared" ca="1" si="10"/>
        <v>10</v>
      </c>
      <c r="M33" s="1">
        <f t="shared" ca="1" si="11"/>
        <v>7.3</v>
      </c>
      <c r="N33" s="1">
        <f t="shared" ca="1" si="12"/>
        <v>44</v>
      </c>
      <c r="O33" s="1">
        <f t="shared" ca="1" si="13"/>
        <v>37</v>
      </c>
      <c r="P33" s="1">
        <f t="shared" ca="1" si="14"/>
        <v>7</v>
      </c>
      <c r="Q33" s="1" t="str">
        <f t="shared" ca="1" si="15"/>
        <v>SI</v>
      </c>
      <c r="R33" s="1">
        <f t="shared" ca="1" si="16"/>
        <v>0.9</v>
      </c>
      <c r="S33" s="1" t="str">
        <f t="shared" ca="1" si="17"/>
        <v>NO</v>
      </c>
      <c r="T33" s="1" t="str">
        <f t="shared" ca="1" si="18"/>
        <v>Acapulco</v>
      </c>
      <c r="U33" s="1" t="str">
        <f t="shared" ca="1" si="19"/>
        <v>SI</v>
      </c>
      <c r="V33" s="1">
        <f t="shared" ca="1" si="20"/>
        <v>101</v>
      </c>
      <c r="W33" s="1" t="str">
        <f t="shared" ca="1" si="21"/>
        <v>NO</v>
      </c>
      <c r="X33" s="1" t="str">
        <f t="shared" ca="1" si="22"/>
        <v>ITAM</v>
      </c>
      <c r="Y33" s="1">
        <f t="shared" ca="1" si="23"/>
        <v>1012756532</v>
      </c>
      <c r="Z33" s="1" t="str">
        <f t="shared" ca="1" si="24"/>
        <v>NO</v>
      </c>
      <c r="AA33" s="1" t="str">
        <f t="shared" ca="1" si="25"/>
        <v>Leer</v>
      </c>
      <c r="AC33" s="4" t="s">
        <v>56</v>
      </c>
      <c r="AD33" s="3" t="s">
        <v>113</v>
      </c>
      <c r="AF33" s="5" t="s">
        <v>98</v>
      </c>
    </row>
    <row r="34" spans="1:32" x14ac:dyDescent="0.45">
      <c r="A34" s="1">
        <f t="shared" ca="1" si="0"/>
        <v>1404</v>
      </c>
      <c r="B34" s="1" t="str">
        <f t="shared" ca="1" si="1"/>
        <v>Maria</v>
      </c>
      <c r="C34" s="1" t="str">
        <f t="shared" ca="1" si="2"/>
        <v>VARGAS</v>
      </c>
      <c r="D34" s="1" t="str">
        <f t="shared" ca="1" si="2"/>
        <v>SAEZ</v>
      </c>
      <c r="E34" s="9">
        <f t="shared" ca="1" si="3"/>
        <v>34558</v>
      </c>
      <c r="F34" s="1" t="str">
        <f t="shared" ca="1" si="4"/>
        <v>M</v>
      </c>
      <c r="G34" s="1" t="str">
        <f t="shared" ca="1" si="5"/>
        <v>MaVASA12081994</v>
      </c>
      <c r="H34" s="10" t="str">
        <f t="shared" ca="1" si="6"/>
        <v>MVARGAS12@gmail.com</v>
      </c>
      <c r="I34" s="10" t="str">
        <f t="shared" ca="1" si="7"/>
        <v>MVARGAS12@itam.com.mx</v>
      </c>
      <c r="J34" s="10" t="str">
        <f t="shared" ca="1" si="8"/>
        <v>Matematicas Aplicadas</v>
      </c>
      <c r="K34" s="1">
        <f t="shared" ca="1" si="9"/>
        <v>2011</v>
      </c>
      <c r="L34" s="1">
        <f t="shared" ca="1" si="10"/>
        <v>14</v>
      </c>
      <c r="M34" s="1">
        <f t="shared" ca="1" si="11"/>
        <v>6.5</v>
      </c>
      <c r="N34" s="1">
        <f t="shared" ca="1" si="12"/>
        <v>48</v>
      </c>
      <c r="O34" s="1">
        <f t="shared" ca="1" si="13"/>
        <v>48</v>
      </c>
      <c r="P34" s="1">
        <f t="shared" ca="1" si="14"/>
        <v>0</v>
      </c>
      <c r="Q34" s="1" t="str">
        <f t="shared" ca="1" si="15"/>
        <v>SI</v>
      </c>
      <c r="R34" s="1">
        <f t="shared" ca="1" si="16"/>
        <v>0.2</v>
      </c>
      <c r="S34" s="1" t="str">
        <f t="shared" ca="1" si="17"/>
        <v>SI</v>
      </c>
      <c r="T34" s="1" t="str">
        <f t="shared" ca="1" si="18"/>
        <v>Puebla</v>
      </c>
      <c r="U34" s="1" t="str">
        <f t="shared" ca="1" si="19"/>
        <v>SI</v>
      </c>
      <c r="V34" s="1">
        <f t="shared" ca="1" si="20"/>
        <v>40</v>
      </c>
      <c r="W34" s="1" t="str">
        <f t="shared" ca="1" si="21"/>
        <v>NO</v>
      </c>
      <c r="X34" s="1" t="str">
        <f t="shared" ca="1" si="22"/>
        <v>ITAM</v>
      </c>
      <c r="Y34" s="1">
        <f t="shared" ca="1" si="23"/>
        <v>1012213666</v>
      </c>
      <c r="Z34" s="1" t="str">
        <f t="shared" ca="1" si="24"/>
        <v>SI</v>
      </c>
      <c r="AA34" s="1" t="str">
        <f t="shared" ca="1" si="25"/>
        <v>Viajes</v>
      </c>
      <c r="AC34" s="4" t="s">
        <v>57</v>
      </c>
      <c r="AD34" s="3" t="s">
        <v>113</v>
      </c>
      <c r="AF34" s="5" t="s">
        <v>99</v>
      </c>
    </row>
    <row r="35" spans="1:32" x14ac:dyDescent="0.45">
      <c r="A35" s="1">
        <f t="shared" ca="1" si="0"/>
        <v>1007</v>
      </c>
      <c r="B35" s="1" t="str">
        <f t="shared" ca="1" si="1"/>
        <v>Michael</v>
      </c>
      <c r="C35" s="1" t="str">
        <f t="shared" ca="1" si="2"/>
        <v>SOTO</v>
      </c>
      <c r="D35" s="1" t="str">
        <f t="shared" ca="1" si="2"/>
        <v>CABALLERO</v>
      </c>
      <c r="E35" s="9">
        <f t="shared" ca="1" si="3"/>
        <v>34238</v>
      </c>
      <c r="F35" s="1" t="str">
        <f t="shared" ca="1" si="4"/>
        <v>H</v>
      </c>
      <c r="G35" s="1" t="str">
        <f t="shared" ca="1" si="5"/>
        <v>MiSOCA26091993</v>
      </c>
      <c r="H35" s="10" t="str">
        <f t="shared" ca="1" si="6"/>
        <v>MSOTO26@gmail.com</v>
      </c>
      <c r="I35" s="10" t="str">
        <f t="shared" ca="1" si="7"/>
        <v>MSOTO26@itam.com.mx</v>
      </c>
      <c r="J35" s="10" t="str">
        <f t="shared" ca="1" si="8"/>
        <v>Derecho</v>
      </c>
      <c r="K35" s="1">
        <f t="shared" ca="1" si="9"/>
        <v>2011</v>
      </c>
      <c r="L35" s="1">
        <f t="shared" ca="1" si="10"/>
        <v>14</v>
      </c>
      <c r="M35" s="1">
        <f t="shared" ca="1" si="11"/>
        <v>9.5</v>
      </c>
      <c r="N35" s="1">
        <f t="shared" ca="1" si="12"/>
        <v>48</v>
      </c>
      <c r="O35" s="1">
        <f t="shared" ca="1" si="13"/>
        <v>38</v>
      </c>
      <c r="P35" s="1">
        <f t="shared" ca="1" si="14"/>
        <v>10</v>
      </c>
      <c r="Q35" s="1" t="str">
        <f t="shared" ca="1" si="15"/>
        <v>SI</v>
      </c>
      <c r="R35" s="1">
        <f t="shared" ca="1" si="16"/>
        <v>0.7</v>
      </c>
      <c r="S35" s="1" t="str">
        <f t="shared" ca="1" si="17"/>
        <v>SI</v>
      </c>
      <c r="T35" s="1" t="str">
        <f t="shared" ca="1" si="18"/>
        <v>Toluca</v>
      </c>
      <c r="U35" s="1" t="str">
        <f t="shared" ca="1" si="19"/>
        <v>SI</v>
      </c>
      <c r="V35" s="1">
        <f t="shared" ca="1" si="20"/>
        <v>12</v>
      </c>
      <c r="W35" s="1" t="str">
        <f t="shared" ca="1" si="21"/>
        <v>NO</v>
      </c>
      <c r="X35" s="1" t="str">
        <f t="shared" ca="1" si="22"/>
        <v>ITAM</v>
      </c>
      <c r="Y35" s="1">
        <f t="shared" ca="1" si="23"/>
        <v>1012152477</v>
      </c>
      <c r="Z35" s="1" t="str">
        <f t="shared" ca="1" si="24"/>
        <v>SI</v>
      </c>
      <c r="AA35" s="1" t="str">
        <f t="shared" ca="1" si="25"/>
        <v>Leer</v>
      </c>
      <c r="AC35" s="4" t="s">
        <v>58</v>
      </c>
      <c r="AD35" s="3" t="s">
        <v>113</v>
      </c>
      <c r="AF35" s="5" t="s">
        <v>100</v>
      </c>
    </row>
    <row r="36" spans="1:32" x14ac:dyDescent="0.45">
      <c r="A36" s="1">
        <f t="shared" ca="1" si="0"/>
        <v>1626</v>
      </c>
      <c r="B36" s="1" t="str">
        <f t="shared" ca="1" si="1"/>
        <v>David</v>
      </c>
      <c r="C36" s="1" t="str">
        <f t="shared" ca="1" si="2"/>
        <v>FUENTES</v>
      </c>
      <c r="D36" s="1" t="str">
        <f t="shared" ca="1" si="2"/>
        <v>NIETO</v>
      </c>
      <c r="E36" s="9">
        <f t="shared" ca="1" si="3"/>
        <v>34143</v>
      </c>
      <c r="F36" s="1" t="str">
        <f t="shared" ca="1" si="4"/>
        <v>H</v>
      </c>
      <c r="G36" s="1" t="str">
        <f t="shared" ca="1" si="5"/>
        <v>DaFUNI23061993</v>
      </c>
      <c r="H36" s="10" t="str">
        <f t="shared" ca="1" si="6"/>
        <v>DFUENTES23@yahoo.mx</v>
      </c>
      <c r="I36" s="10" t="str">
        <f t="shared" ca="1" si="7"/>
        <v>DFUENTES23@itam.com.mx</v>
      </c>
      <c r="J36" s="10" t="str">
        <f t="shared" ca="1" si="8"/>
        <v>Actuaria y Matematicas Aplicadas</v>
      </c>
      <c r="K36" s="1">
        <f t="shared" ca="1" si="9"/>
        <v>2012</v>
      </c>
      <c r="L36" s="1">
        <f t="shared" ca="1" si="10"/>
        <v>12</v>
      </c>
      <c r="M36" s="1">
        <f t="shared" ca="1" si="11"/>
        <v>9.9</v>
      </c>
      <c r="N36" s="1">
        <f t="shared" ca="1" si="12"/>
        <v>43</v>
      </c>
      <c r="O36" s="1">
        <f t="shared" ca="1" si="13"/>
        <v>42</v>
      </c>
      <c r="P36" s="1">
        <f t="shared" ca="1" si="14"/>
        <v>1</v>
      </c>
      <c r="Q36" s="1" t="str">
        <f t="shared" ca="1" si="15"/>
        <v>SI</v>
      </c>
      <c r="R36" s="1">
        <f t="shared" ca="1" si="16"/>
        <v>0.3</v>
      </c>
      <c r="S36" s="1" t="str">
        <f t="shared" ca="1" si="17"/>
        <v>NO</v>
      </c>
      <c r="T36" s="1" t="str">
        <f t="shared" ca="1" si="18"/>
        <v>Guadalajara</v>
      </c>
      <c r="U36" s="1" t="str">
        <f t="shared" ca="1" si="19"/>
        <v>SI</v>
      </c>
      <c r="V36" s="1">
        <f t="shared" ca="1" si="20"/>
        <v>14</v>
      </c>
      <c r="W36" s="1" t="str">
        <f t="shared" ca="1" si="21"/>
        <v>NO</v>
      </c>
      <c r="X36" s="1" t="str">
        <f t="shared" ca="1" si="22"/>
        <v>ITAM</v>
      </c>
      <c r="Y36" s="1">
        <f t="shared" ca="1" si="23"/>
        <v>1012966798</v>
      </c>
      <c r="Z36" s="1" t="str">
        <f t="shared" ca="1" si="24"/>
        <v>NO</v>
      </c>
      <c r="AA36" s="1" t="str">
        <f t="shared" ca="1" si="25"/>
        <v>Leer</v>
      </c>
      <c r="AC36" s="4" t="s">
        <v>59</v>
      </c>
      <c r="AD36" s="3" t="s">
        <v>113</v>
      </c>
      <c r="AF36" s="5" t="s">
        <v>101</v>
      </c>
    </row>
    <row r="37" spans="1:32" x14ac:dyDescent="0.45">
      <c r="A37" s="1">
        <f t="shared" ca="1" si="0"/>
        <v>1254</v>
      </c>
      <c r="B37" s="1" t="str">
        <f t="shared" ca="1" si="1"/>
        <v>Carol</v>
      </c>
      <c r="C37" s="1" t="str">
        <f t="shared" ca="1" si="2"/>
        <v>CARRASCO</v>
      </c>
      <c r="D37" s="1" t="str">
        <f t="shared" ca="1" si="2"/>
        <v>CABRERA</v>
      </c>
      <c r="E37" s="9">
        <f t="shared" ca="1" si="3"/>
        <v>34890</v>
      </c>
      <c r="F37" s="1" t="str">
        <f t="shared" ca="1" si="4"/>
        <v>M</v>
      </c>
      <c r="G37" s="1" t="str">
        <f t="shared" ca="1" si="5"/>
        <v>CaCACA10071995</v>
      </c>
      <c r="H37" s="10" t="str">
        <f t="shared" ca="1" si="6"/>
        <v>CCARRASCO10@yahoo.com</v>
      </c>
      <c r="I37" s="10" t="str">
        <f t="shared" ca="1" si="7"/>
        <v>CCARRASCO10@itam.com.mx</v>
      </c>
      <c r="J37" s="10" t="str">
        <f t="shared" ca="1" si="8"/>
        <v>Derecho</v>
      </c>
      <c r="K37" s="1">
        <f t="shared" ca="1" si="9"/>
        <v>2012</v>
      </c>
      <c r="L37" s="1">
        <f t="shared" ca="1" si="10"/>
        <v>12</v>
      </c>
      <c r="M37" s="1">
        <f t="shared" ca="1" si="11"/>
        <v>8.1</v>
      </c>
      <c r="N37" s="1">
        <f t="shared" ca="1" si="12"/>
        <v>48</v>
      </c>
      <c r="O37" s="1">
        <f t="shared" ca="1" si="13"/>
        <v>43</v>
      </c>
      <c r="P37" s="1">
        <f t="shared" ca="1" si="14"/>
        <v>5</v>
      </c>
      <c r="Q37" s="1" t="str">
        <f t="shared" ca="1" si="15"/>
        <v>SI</v>
      </c>
      <c r="R37" s="1">
        <f t="shared" ca="1" si="16"/>
        <v>0.3</v>
      </c>
      <c r="S37" s="1" t="str">
        <f t="shared" ca="1" si="17"/>
        <v>NO</v>
      </c>
      <c r="T37" s="1" t="str">
        <f t="shared" ca="1" si="18"/>
        <v>CDMX</v>
      </c>
      <c r="U37" s="1" t="str">
        <f t="shared" ca="1" si="19"/>
        <v>NO</v>
      </c>
      <c r="V37" s="1">
        <f t="shared" ca="1" si="20"/>
        <v>72</v>
      </c>
      <c r="W37" s="1" t="str">
        <f t="shared" ca="1" si="21"/>
        <v>SI</v>
      </c>
      <c r="X37" s="1" t="str">
        <f t="shared" ca="1" si="22"/>
        <v>OTRO</v>
      </c>
      <c r="Y37" s="1">
        <f t="shared" ca="1" si="23"/>
        <v>1012222831</v>
      </c>
      <c r="Z37" s="1" t="str">
        <f t="shared" ca="1" si="24"/>
        <v>NO</v>
      </c>
      <c r="AA37" s="1" t="str">
        <f t="shared" ca="1" si="25"/>
        <v>Caza</v>
      </c>
      <c r="AC37" s="4" t="s">
        <v>60</v>
      </c>
      <c r="AD37" s="3" t="s">
        <v>113</v>
      </c>
      <c r="AF37" s="5" t="s">
        <v>102</v>
      </c>
    </row>
    <row r="38" spans="1:32" x14ac:dyDescent="0.45">
      <c r="A38" s="1">
        <f t="shared" ca="1" si="0"/>
        <v>1661</v>
      </c>
      <c r="B38" s="1" t="str">
        <f t="shared" ca="1" si="1"/>
        <v>John</v>
      </c>
      <c r="C38" s="1" t="str">
        <f t="shared" ca="1" si="2"/>
        <v>BENITEZ</v>
      </c>
      <c r="D38" s="1" t="str">
        <f t="shared" ca="1" si="2"/>
        <v>CAMPOS</v>
      </c>
      <c r="E38" s="9">
        <f t="shared" ca="1" si="3"/>
        <v>34594</v>
      </c>
      <c r="F38" s="1" t="str">
        <f t="shared" ca="1" si="4"/>
        <v>H</v>
      </c>
      <c r="G38" s="1" t="str">
        <f t="shared" ca="1" si="5"/>
        <v>JoBECA17091994</v>
      </c>
      <c r="H38" s="10" t="str">
        <f t="shared" ca="1" si="6"/>
        <v>JBENITEZ17@live.mx</v>
      </c>
      <c r="I38" s="10" t="str">
        <f t="shared" ca="1" si="7"/>
        <v>JBENITEZ17@itam.com.mx</v>
      </c>
      <c r="J38" s="10" t="str">
        <f t="shared" ca="1" si="8"/>
        <v>Derecho</v>
      </c>
      <c r="K38" s="1">
        <f t="shared" ca="1" si="9"/>
        <v>2013</v>
      </c>
      <c r="L38" s="1">
        <f t="shared" ca="1" si="10"/>
        <v>10</v>
      </c>
      <c r="M38" s="1">
        <f t="shared" ca="1" si="11"/>
        <v>6.4</v>
      </c>
      <c r="N38" s="1">
        <f t="shared" ca="1" si="12"/>
        <v>36</v>
      </c>
      <c r="O38" s="1">
        <f t="shared" ca="1" si="13"/>
        <v>25</v>
      </c>
      <c r="P38" s="1">
        <f t="shared" ca="1" si="14"/>
        <v>11</v>
      </c>
      <c r="Q38" s="1" t="str">
        <f t="shared" ca="1" si="15"/>
        <v>SI</v>
      </c>
      <c r="R38" s="1">
        <f t="shared" ca="1" si="16"/>
        <v>0.4</v>
      </c>
      <c r="S38" s="1" t="str">
        <f t="shared" ca="1" si="17"/>
        <v>NO</v>
      </c>
      <c r="T38" s="1" t="str">
        <f t="shared" ca="1" si="18"/>
        <v>Leon</v>
      </c>
      <c r="U38" s="1" t="str">
        <f t="shared" ca="1" si="19"/>
        <v>SI</v>
      </c>
      <c r="V38" s="1">
        <f t="shared" ca="1" si="20"/>
        <v>99</v>
      </c>
      <c r="W38" s="1" t="str">
        <f t="shared" ca="1" si="21"/>
        <v>SI</v>
      </c>
      <c r="X38" s="1" t="str">
        <f t="shared" ca="1" si="22"/>
        <v>OTRO</v>
      </c>
      <c r="Y38" s="1">
        <f t="shared" ca="1" si="23"/>
        <v>1012672315</v>
      </c>
      <c r="Z38" s="1" t="str">
        <f t="shared" ca="1" si="24"/>
        <v>NO</v>
      </c>
      <c r="AA38" s="1" t="str">
        <f t="shared" ca="1" si="25"/>
        <v>Comer</v>
      </c>
      <c r="AC38" s="4" t="s">
        <v>61</v>
      </c>
      <c r="AD38" s="3" t="s">
        <v>113</v>
      </c>
      <c r="AF38" s="5" t="s">
        <v>103</v>
      </c>
    </row>
    <row r="39" spans="1:32" x14ac:dyDescent="0.45">
      <c r="A39" s="1">
        <f t="shared" ca="1" si="0"/>
        <v>1399</v>
      </c>
      <c r="B39" s="1" t="str">
        <f t="shared" ca="1" si="1"/>
        <v>Richard</v>
      </c>
      <c r="C39" s="1" t="str">
        <f t="shared" ca="1" si="2"/>
        <v>VICENTE</v>
      </c>
      <c r="D39" s="1" t="str">
        <f t="shared" ca="1" si="2"/>
        <v>SANTIAGO</v>
      </c>
      <c r="E39" s="9">
        <f t="shared" ca="1" si="3"/>
        <v>34083</v>
      </c>
      <c r="F39" s="1" t="str">
        <f t="shared" ca="1" si="4"/>
        <v>H</v>
      </c>
      <c r="G39" s="1" t="str">
        <f t="shared" ca="1" si="5"/>
        <v>RiVISA24041993</v>
      </c>
      <c r="H39" s="10" t="str">
        <f t="shared" ca="1" si="6"/>
        <v>RVICENTE24@yahoo.com</v>
      </c>
      <c r="I39" s="10" t="str">
        <f t="shared" ca="1" si="7"/>
        <v>RVICENTE24@itam.com.mx</v>
      </c>
      <c r="J39" s="10" t="str">
        <f t="shared" ca="1" si="8"/>
        <v>Actuaria y Matematicas Aplicadas</v>
      </c>
      <c r="K39" s="1">
        <f t="shared" ca="1" si="9"/>
        <v>2011</v>
      </c>
      <c r="L39" s="1">
        <f t="shared" ca="1" si="10"/>
        <v>14</v>
      </c>
      <c r="M39" s="1">
        <f t="shared" ca="1" si="11"/>
        <v>8.4</v>
      </c>
      <c r="N39" s="1">
        <f t="shared" ca="1" si="12"/>
        <v>48</v>
      </c>
      <c r="O39" s="1">
        <f t="shared" ca="1" si="13"/>
        <v>38</v>
      </c>
      <c r="P39" s="1">
        <f t="shared" ca="1" si="14"/>
        <v>10</v>
      </c>
      <c r="Q39" s="1" t="str">
        <f t="shared" ca="1" si="15"/>
        <v>SI</v>
      </c>
      <c r="R39" s="1">
        <f t="shared" ca="1" si="16"/>
        <v>0.3</v>
      </c>
      <c r="S39" s="1" t="str">
        <f t="shared" ca="1" si="17"/>
        <v>SI</v>
      </c>
      <c r="T39" s="1" t="str">
        <f t="shared" ca="1" si="18"/>
        <v>Leon</v>
      </c>
      <c r="U39" s="1" t="str">
        <f t="shared" ca="1" si="19"/>
        <v>SI</v>
      </c>
      <c r="V39" s="1">
        <f t="shared" ca="1" si="20"/>
        <v>36</v>
      </c>
      <c r="W39" s="1" t="str">
        <f t="shared" ca="1" si="21"/>
        <v>NO</v>
      </c>
      <c r="X39" s="1" t="str">
        <f t="shared" ca="1" si="22"/>
        <v>ITAM</v>
      </c>
      <c r="Y39" s="1">
        <f t="shared" ca="1" si="23"/>
        <v>1012708601</v>
      </c>
      <c r="Z39" s="1" t="str">
        <f t="shared" ca="1" si="24"/>
        <v>SI</v>
      </c>
      <c r="AA39" s="1" t="str">
        <f t="shared" ca="1" si="25"/>
        <v>Cocinar</v>
      </c>
      <c r="AC39" s="4" t="s">
        <v>62</v>
      </c>
      <c r="AD39" s="3" t="s">
        <v>113</v>
      </c>
      <c r="AF39" s="5" t="s">
        <v>104</v>
      </c>
    </row>
    <row r="40" spans="1:32" x14ac:dyDescent="0.45">
      <c r="A40" s="1">
        <f t="shared" ca="1" si="0"/>
        <v>1367</v>
      </c>
      <c r="B40" s="1" t="str">
        <f t="shared" ca="1" si="1"/>
        <v>Thomas</v>
      </c>
      <c r="C40" s="1" t="str">
        <f t="shared" ca="1" si="2"/>
        <v>MORA</v>
      </c>
      <c r="D40" s="1" t="str">
        <f t="shared" ca="1" si="2"/>
        <v>ARIAS</v>
      </c>
      <c r="E40" s="9">
        <f t="shared" ca="1" si="3"/>
        <v>34468</v>
      </c>
      <c r="F40" s="1" t="str">
        <f t="shared" ca="1" si="4"/>
        <v>H</v>
      </c>
      <c r="G40" s="1" t="str">
        <f t="shared" ca="1" si="5"/>
        <v>ThMOAR14051994</v>
      </c>
      <c r="H40" s="10" t="str">
        <f t="shared" ca="1" si="6"/>
        <v>TMORA14@outlook.com</v>
      </c>
      <c r="I40" s="10" t="str">
        <f t="shared" ca="1" si="7"/>
        <v>TMORA14@itam.com.mx</v>
      </c>
      <c r="J40" s="10" t="str">
        <f t="shared" ca="1" si="8"/>
        <v>Mecatronica</v>
      </c>
      <c r="K40" s="1">
        <f t="shared" ca="1" si="9"/>
        <v>2013</v>
      </c>
      <c r="L40" s="1">
        <f t="shared" ca="1" si="10"/>
        <v>10</v>
      </c>
      <c r="M40" s="1">
        <f t="shared" ca="1" si="11"/>
        <v>6.4</v>
      </c>
      <c r="N40" s="1">
        <f t="shared" ca="1" si="12"/>
        <v>37</v>
      </c>
      <c r="O40" s="1">
        <f t="shared" ca="1" si="13"/>
        <v>29</v>
      </c>
      <c r="P40" s="1">
        <f t="shared" ca="1" si="14"/>
        <v>8</v>
      </c>
      <c r="Q40" s="1" t="str">
        <f t="shared" ca="1" si="15"/>
        <v>SI</v>
      </c>
      <c r="R40" s="1">
        <f t="shared" ca="1" si="16"/>
        <v>0.2</v>
      </c>
      <c r="S40" s="1" t="str">
        <f t="shared" ca="1" si="17"/>
        <v>SI</v>
      </c>
      <c r="T40" s="1" t="str">
        <f t="shared" ca="1" si="18"/>
        <v>Cancun</v>
      </c>
      <c r="U40" s="1" t="str">
        <f t="shared" ca="1" si="19"/>
        <v>SI</v>
      </c>
      <c r="V40" s="1">
        <f t="shared" ca="1" si="20"/>
        <v>80</v>
      </c>
      <c r="W40" s="1" t="str">
        <f t="shared" ca="1" si="21"/>
        <v>SI</v>
      </c>
      <c r="X40" s="1" t="str">
        <f t="shared" ca="1" si="22"/>
        <v>ITAM</v>
      </c>
      <c r="Y40" s="1">
        <f t="shared" ca="1" si="23"/>
        <v>1012800803</v>
      </c>
      <c r="Z40" s="1" t="str">
        <f t="shared" ca="1" si="24"/>
        <v>SI</v>
      </c>
      <c r="AA40" s="1" t="str">
        <f t="shared" ca="1" si="25"/>
        <v>Nadar</v>
      </c>
      <c r="AC40" s="4" t="s">
        <v>63</v>
      </c>
      <c r="AD40" s="3" t="s">
        <v>113</v>
      </c>
      <c r="AF40" s="5" t="s">
        <v>105</v>
      </c>
    </row>
    <row r="41" spans="1:32" x14ac:dyDescent="0.45">
      <c r="A41" s="1">
        <f t="shared" ca="1" si="0"/>
        <v>1173</v>
      </c>
      <c r="B41" s="1" t="str">
        <f t="shared" ca="1" si="1"/>
        <v>Christopher</v>
      </c>
      <c r="C41" s="1" t="str">
        <f t="shared" ca="1" si="2"/>
        <v>CARMONA</v>
      </c>
      <c r="D41" s="1" t="str">
        <f t="shared" ca="1" si="2"/>
        <v>VICENTE</v>
      </c>
      <c r="E41" s="9">
        <f t="shared" ca="1" si="3"/>
        <v>34486</v>
      </c>
      <c r="F41" s="1" t="str">
        <f t="shared" ca="1" si="4"/>
        <v>H</v>
      </c>
      <c r="G41" s="1" t="str">
        <f t="shared" ca="1" si="5"/>
        <v>ChCAVI01061994</v>
      </c>
      <c r="H41" s="10" t="str">
        <f t="shared" ca="1" si="6"/>
        <v>CCARMONA1@outlook.com</v>
      </c>
      <c r="I41" s="10" t="str">
        <f t="shared" ca="1" si="7"/>
        <v>CCARMONA1@itam.com.mx</v>
      </c>
      <c r="J41" s="10" t="str">
        <f t="shared" ca="1" si="8"/>
        <v>Matematicas Aplicadas</v>
      </c>
      <c r="K41" s="1">
        <f t="shared" ca="1" si="9"/>
        <v>2013</v>
      </c>
      <c r="L41" s="1">
        <f t="shared" ca="1" si="10"/>
        <v>10</v>
      </c>
      <c r="M41" s="1">
        <f t="shared" ca="1" si="11"/>
        <v>9.8000000000000007</v>
      </c>
      <c r="N41" s="1">
        <f t="shared" ca="1" si="12"/>
        <v>39</v>
      </c>
      <c r="O41" s="1">
        <f t="shared" ca="1" si="13"/>
        <v>27</v>
      </c>
      <c r="P41" s="1">
        <f t="shared" ca="1" si="14"/>
        <v>12</v>
      </c>
      <c r="Q41" s="1" t="str">
        <f t="shared" ca="1" si="15"/>
        <v>SI</v>
      </c>
      <c r="R41" s="1">
        <f t="shared" ca="1" si="16"/>
        <v>0.2</v>
      </c>
      <c r="S41" s="1" t="str">
        <f t="shared" ca="1" si="17"/>
        <v>SI</v>
      </c>
      <c r="T41" s="1" t="str">
        <f t="shared" ca="1" si="18"/>
        <v>Puebla</v>
      </c>
      <c r="U41" s="1" t="str">
        <f t="shared" ca="1" si="19"/>
        <v>SI</v>
      </c>
      <c r="V41" s="1">
        <f t="shared" ca="1" si="20"/>
        <v>66</v>
      </c>
      <c r="W41" s="1" t="str">
        <f t="shared" ca="1" si="21"/>
        <v>SI</v>
      </c>
      <c r="X41" s="1" t="str">
        <f t="shared" ca="1" si="22"/>
        <v>OTRO</v>
      </c>
      <c r="Y41" s="1">
        <f t="shared" ca="1" si="23"/>
        <v>1012521494</v>
      </c>
      <c r="Z41" s="1" t="str">
        <f t="shared" ca="1" si="24"/>
        <v>SI</v>
      </c>
      <c r="AA41" s="1" t="str">
        <f t="shared" ca="1" si="25"/>
        <v>Caza</v>
      </c>
      <c r="AC41" s="4" t="s">
        <v>64</v>
      </c>
      <c r="AD41" s="3" t="s">
        <v>113</v>
      </c>
      <c r="AF41" s="5" t="s">
        <v>106</v>
      </c>
    </row>
    <row r="42" spans="1:32" x14ac:dyDescent="0.45">
      <c r="A42" s="1">
        <f t="shared" ca="1" si="0"/>
        <v>1950</v>
      </c>
      <c r="B42" s="1" t="str">
        <f t="shared" ca="1" si="1"/>
        <v>Patricia</v>
      </c>
      <c r="C42" s="1" t="str">
        <f t="shared" ca="1" si="2"/>
        <v>MOYA</v>
      </c>
      <c r="D42" s="1" t="str">
        <f t="shared" ca="1" si="2"/>
        <v>FLORES</v>
      </c>
      <c r="E42" s="9">
        <f t="shared" ca="1" si="3"/>
        <v>34821</v>
      </c>
      <c r="F42" s="1" t="str">
        <f t="shared" ca="1" si="4"/>
        <v>M</v>
      </c>
      <c r="G42" s="1" t="str">
        <f t="shared" ca="1" si="5"/>
        <v>PaMOFL02051995</v>
      </c>
      <c r="H42" s="10" t="str">
        <f t="shared" ca="1" si="6"/>
        <v>PMOYA2@gmail.com</v>
      </c>
      <c r="I42" s="10" t="str">
        <f t="shared" ca="1" si="7"/>
        <v>PMOYA2@itam.com.mx</v>
      </c>
      <c r="J42" s="10" t="str">
        <f t="shared" ca="1" si="8"/>
        <v>Actuaria y Matematicas Aplicadas</v>
      </c>
      <c r="K42" s="1">
        <f t="shared" ca="1" si="9"/>
        <v>2011</v>
      </c>
      <c r="L42" s="1">
        <f t="shared" ca="1" si="10"/>
        <v>14</v>
      </c>
      <c r="M42" s="1">
        <f t="shared" ca="1" si="11"/>
        <v>6.9</v>
      </c>
      <c r="N42" s="1">
        <f t="shared" ca="1" si="12"/>
        <v>48</v>
      </c>
      <c r="O42" s="1">
        <f t="shared" ca="1" si="13"/>
        <v>33</v>
      </c>
      <c r="P42" s="1">
        <f t="shared" ca="1" si="14"/>
        <v>15</v>
      </c>
      <c r="Q42" s="1" t="str">
        <f t="shared" ca="1" si="15"/>
        <v>SI</v>
      </c>
      <c r="R42" s="1">
        <f t="shared" ca="1" si="16"/>
        <v>0.2</v>
      </c>
      <c r="S42" s="1" t="str">
        <f t="shared" ca="1" si="17"/>
        <v>SI</v>
      </c>
      <c r="T42" s="1" t="str">
        <f t="shared" ca="1" si="18"/>
        <v>Merida</v>
      </c>
      <c r="U42" s="1" t="str">
        <f t="shared" ca="1" si="19"/>
        <v>SI</v>
      </c>
      <c r="V42" s="1">
        <f t="shared" ca="1" si="20"/>
        <v>71</v>
      </c>
      <c r="W42" s="1" t="str">
        <f t="shared" ca="1" si="21"/>
        <v>NO</v>
      </c>
      <c r="X42" s="1" t="str">
        <f t="shared" ca="1" si="22"/>
        <v>ITAM</v>
      </c>
      <c r="Y42" s="1">
        <f t="shared" ca="1" si="23"/>
        <v>1012067360</v>
      </c>
      <c r="Z42" s="1" t="str">
        <f t="shared" ca="1" si="24"/>
        <v>SI</v>
      </c>
      <c r="AA42" s="1" t="str">
        <f t="shared" ca="1" si="25"/>
        <v>Leer</v>
      </c>
      <c r="AC42" s="4" t="s">
        <v>65</v>
      </c>
      <c r="AD42" s="3" t="s">
        <v>113</v>
      </c>
      <c r="AF42" s="5" t="s">
        <v>107</v>
      </c>
    </row>
    <row r="43" spans="1:32" x14ac:dyDescent="0.45">
      <c r="A43" s="1">
        <f t="shared" ca="1" si="0"/>
        <v>1290</v>
      </c>
      <c r="B43" s="1" t="str">
        <f t="shared" ca="1" si="1"/>
        <v>Rose</v>
      </c>
      <c r="C43" s="1" t="str">
        <f t="shared" ca="1" si="2"/>
        <v>MORA</v>
      </c>
      <c r="D43" s="1" t="str">
        <f t="shared" ca="1" si="2"/>
        <v>LORENZO</v>
      </c>
      <c r="E43" s="9">
        <f t="shared" ca="1" si="3"/>
        <v>34009</v>
      </c>
      <c r="F43" s="1" t="str">
        <f t="shared" ca="1" si="4"/>
        <v>M</v>
      </c>
      <c r="G43" s="1" t="str">
        <f t="shared" ca="1" si="5"/>
        <v>RoMOLO09021993</v>
      </c>
      <c r="H43" s="10" t="str">
        <f t="shared" ca="1" si="6"/>
        <v>RMORA9@yahoo.mx</v>
      </c>
      <c r="I43" s="10" t="str">
        <f t="shared" ca="1" si="7"/>
        <v>RMORA9@itam.com.mx</v>
      </c>
      <c r="J43" s="10" t="str">
        <f t="shared" ca="1" si="8"/>
        <v>Actuaria</v>
      </c>
      <c r="K43" s="1">
        <f t="shared" ca="1" si="9"/>
        <v>2013</v>
      </c>
      <c r="L43" s="1">
        <f t="shared" ca="1" si="10"/>
        <v>10</v>
      </c>
      <c r="M43" s="1">
        <f t="shared" ca="1" si="11"/>
        <v>6.3</v>
      </c>
      <c r="N43" s="1">
        <f t="shared" ca="1" si="12"/>
        <v>37</v>
      </c>
      <c r="O43" s="1">
        <f t="shared" ca="1" si="13"/>
        <v>24</v>
      </c>
      <c r="P43" s="1">
        <f t="shared" ca="1" si="14"/>
        <v>13</v>
      </c>
      <c r="Q43" s="1" t="str">
        <f t="shared" ca="1" si="15"/>
        <v>SI</v>
      </c>
      <c r="R43" s="1">
        <f t="shared" ca="1" si="16"/>
        <v>0.1</v>
      </c>
      <c r="S43" s="1" t="str">
        <f t="shared" ca="1" si="17"/>
        <v>NO</v>
      </c>
      <c r="T43" s="1" t="str">
        <f t="shared" ca="1" si="18"/>
        <v>Acapulco</v>
      </c>
      <c r="U43" s="1" t="str">
        <f t="shared" ca="1" si="19"/>
        <v>SI</v>
      </c>
      <c r="V43" s="1">
        <f t="shared" ca="1" si="20"/>
        <v>12</v>
      </c>
      <c r="W43" s="1" t="str">
        <f t="shared" ca="1" si="21"/>
        <v>NO</v>
      </c>
      <c r="X43" s="1" t="str">
        <f t="shared" ca="1" si="22"/>
        <v>ITAM</v>
      </c>
      <c r="Y43" s="1">
        <f t="shared" ca="1" si="23"/>
        <v>1012167794</v>
      </c>
      <c r="Z43" s="1" t="str">
        <f t="shared" ca="1" si="24"/>
        <v>NO</v>
      </c>
      <c r="AA43" s="1" t="str">
        <f t="shared" ca="1" si="25"/>
        <v>Comer</v>
      </c>
      <c r="AC43" s="4" t="s">
        <v>66</v>
      </c>
      <c r="AD43" s="3" t="s">
        <v>113</v>
      </c>
      <c r="AF43" s="5" t="s">
        <v>108</v>
      </c>
    </row>
    <row r="44" spans="1:32" x14ac:dyDescent="0.45">
      <c r="A44" s="1">
        <f t="shared" ca="1" si="0"/>
        <v>1731</v>
      </c>
      <c r="B44" s="1" t="str">
        <f t="shared" ca="1" si="1"/>
        <v>Lisa</v>
      </c>
      <c r="C44" s="1" t="str">
        <f t="shared" ca="1" si="2"/>
        <v>FUENTES</v>
      </c>
      <c r="D44" s="1" t="str">
        <f t="shared" ca="1" si="2"/>
        <v>ROMAN</v>
      </c>
      <c r="E44" s="9">
        <f t="shared" ca="1" si="3"/>
        <v>34504</v>
      </c>
      <c r="F44" s="1" t="str">
        <f t="shared" ca="1" si="4"/>
        <v>M</v>
      </c>
      <c r="G44" s="1" t="str">
        <f t="shared" ca="1" si="5"/>
        <v>LiFURO19061994</v>
      </c>
      <c r="H44" s="10" t="str">
        <f t="shared" ca="1" si="6"/>
        <v>LFUENTES19@live.mx</v>
      </c>
      <c r="I44" s="10" t="str">
        <f t="shared" ca="1" si="7"/>
        <v>LFUENTES19@itam.com.mx</v>
      </c>
      <c r="J44" s="10" t="str">
        <f t="shared" ca="1" si="8"/>
        <v>Computacion</v>
      </c>
      <c r="K44" s="1">
        <f t="shared" ca="1" si="9"/>
        <v>2011</v>
      </c>
      <c r="L44" s="1">
        <f t="shared" ca="1" si="10"/>
        <v>14</v>
      </c>
      <c r="M44" s="1">
        <f t="shared" ca="1" si="11"/>
        <v>6.6</v>
      </c>
      <c r="N44" s="1">
        <f t="shared" ca="1" si="12"/>
        <v>48</v>
      </c>
      <c r="O44" s="1">
        <f t="shared" ca="1" si="13"/>
        <v>41</v>
      </c>
      <c r="P44" s="1">
        <f t="shared" ca="1" si="14"/>
        <v>7</v>
      </c>
      <c r="Q44" s="1" t="str">
        <f t="shared" ca="1" si="15"/>
        <v>SI</v>
      </c>
      <c r="R44" s="1">
        <f t="shared" ca="1" si="16"/>
        <v>0.1</v>
      </c>
      <c r="S44" s="1" t="str">
        <f t="shared" ca="1" si="17"/>
        <v>SI</v>
      </c>
      <c r="T44" s="1" t="str">
        <f t="shared" ca="1" si="18"/>
        <v>Guadalajara</v>
      </c>
      <c r="U44" s="1" t="str">
        <f t="shared" ca="1" si="19"/>
        <v>SI</v>
      </c>
      <c r="V44" s="1">
        <f t="shared" ca="1" si="20"/>
        <v>124</v>
      </c>
      <c r="W44" s="1" t="str">
        <f t="shared" ca="1" si="21"/>
        <v>SI</v>
      </c>
      <c r="X44" s="1" t="str">
        <f t="shared" ca="1" si="22"/>
        <v>OTRO</v>
      </c>
      <c r="Y44" s="1">
        <f t="shared" ca="1" si="23"/>
        <v>1012079105</v>
      </c>
      <c r="Z44" s="1" t="str">
        <f t="shared" ca="1" si="24"/>
        <v>SI</v>
      </c>
      <c r="AA44" s="1" t="str">
        <f t="shared" ca="1" si="25"/>
        <v>Golf</v>
      </c>
      <c r="AC44" s="4" t="s">
        <v>67</v>
      </c>
      <c r="AD44" s="3" t="s">
        <v>113</v>
      </c>
      <c r="AF44" s="5" t="s">
        <v>109</v>
      </c>
    </row>
    <row r="45" spans="1:32" x14ac:dyDescent="0.45">
      <c r="A45" s="1">
        <f t="shared" ca="1" si="0"/>
        <v>1495</v>
      </c>
      <c r="B45" s="1" t="str">
        <f t="shared" ca="1" si="1"/>
        <v>Elizabeth</v>
      </c>
      <c r="C45" s="1" t="str">
        <f t="shared" ca="1" si="2"/>
        <v>CABALLERO</v>
      </c>
      <c r="D45" s="1" t="str">
        <f t="shared" ca="1" si="2"/>
        <v>VICENTE</v>
      </c>
      <c r="E45" s="9">
        <f t="shared" ca="1" si="3"/>
        <v>34576</v>
      </c>
      <c r="F45" s="1" t="str">
        <f t="shared" ca="1" si="4"/>
        <v>M</v>
      </c>
      <c r="G45" s="1" t="str">
        <f t="shared" ca="1" si="5"/>
        <v>ElCAVI30081994</v>
      </c>
      <c r="H45" s="10" t="str">
        <f t="shared" ca="1" si="6"/>
        <v>ECABALLERO30@yahoo.mx</v>
      </c>
      <c r="I45" s="10" t="str">
        <f t="shared" ca="1" si="7"/>
        <v>ECABALLERO30@itam.com.mx</v>
      </c>
      <c r="J45" s="10" t="str">
        <f t="shared" ca="1" si="8"/>
        <v>Administracion</v>
      </c>
      <c r="K45" s="1">
        <f t="shared" ca="1" si="9"/>
        <v>2012</v>
      </c>
      <c r="L45" s="1">
        <f t="shared" ca="1" si="10"/>
        <v>12</v>
      </c>
      <c r="M45" s="1">
        <f t="shared" ca="1" si="11"/>
        <v>6.9</v>
      </c>
      <c r="N45" s="1">
        <f t="shared" ca="1" si="12"/>
        <v>51</v>
      </c>
      <c r="O45" s="1">
        <f t="shared" ca="1" si="13"/>
        <v>48</v>
      </c>
      <c r="P45" s="1">
        <f t="shared" ca="1" si="14"/>
        <v>3</v>
      </c>
      <c r="Q45" s="1" t="str">
        <f t="shared" ca="1" si="15"/>
        <v>SI</v>
      </c>
      <c r="R45" s="1">
        <f t="shared" ca="1" si="16"/>
        <v>1</v>
      </c>
      <c r="S45" s="1" t="str">
        <f t="shared" ca="1" si="17"/>
        <v>SI</v>
      </c>
      <c r="T45" s="1" t="str">
        <f t="shared" ca="1" si="18"/>
        <v>Toluca</v>
      </c>
      <c r="U45" s="1" t="str">
        <f t="shared" ca="1" si="19"/>
        <v>SI</v>
      </c>
      <c r="V45" s="1">
        <f t="shared" ca="1" si="20"/>
        <v>16</v>
      </c>
      <c r="W45" s="1" t="str">
        <f t="shared" ca="1" si="21"/>
        <v>NO</v>
      </c>
      <c r="X45" s="1" t="str">
        <f t="shared" ca="1" si="22"/>
        <v>OTRO</v>
      </c>
      <c r="Y45" s="1">
        <f t="shared" ca="1" si="23"/>
        <v>1012702379</v>
      </c>
      <c r="Z45" s="1" t="str">
        <f t="shared" ca="1" si="24"/>
        <v>NO</v>
      </c>
      <c r="AA45" s="1" t="str">
        <f t="shared" ca="1" si="25"/>
        <v>Comer</v>
      </c>
      <c r="AC45" s="4" t="s">
        <v>68</v>
      </c>
      <c r="AD45" s="3" t="s">
        <v>113</v>
      </c>
      <c r="AF45" s="5" t="s">
        <v>110</v>
      </c>
    </row>
    <row r="46" spans="1:32" x14ac:dyDescent="0.45">
      <c r="A46" s="1">
        <f t="shared" ca="1" si="0"/>
        <v>1490</v>
      </c>
      <c r="B46" s="1" t="str">
        <f t="shared" ca="1" si="1"/>
        <v>Carol</v>
      </c>
      <c r="C46" s="1" t="str">
        <f t="shared" ca="1" si="2"/>
        <v>VARGAS</v>
      </c>
      <c r="D46" s="1" t="str">
        <f t="shared" ca="1" si="2"/>
        <v>SOTO</v>
      </c>
      <c r="E46" s="9">
        <f t="shared" ca="1" si="3"/>
        <v>33971</v>
      </c>
      <c r="F46" s="1" t="str">
        <f t="shared" ca="1" si="4"/>
        <v>M</v>
      </c>
      <c r="G46" s="1" t="str">
        <f t="shared" ca="1" si="5"/>
        <v>CaVASO02011993</v>
      </c>
      <c r="H46" s="10" t="str">
        <f t="shared" ca="1" si="6"/>
        <v>CVARGAS2@outlook.com</v>
      </c>
      <c r="I46" s="10" t="str">
        <f t="shared" ca="1" si="7"/>
        <v>CVARGAS2@itam.com.mx</v>
      </c>
      <c r="J46" s="10" t="str">
        <f t="shared" ca="1" si="8"/>
        <v>Derecho</v>
      </c>
      <c r="K46" s="1">
        <f t="shared" ca="1" si="9"/>
        <v>2012</v>
      </c>
      <c r="L46" s="1">
        <f t="shared" ca="1" si="10"/>
        <v>12</v>
      </c>
      <c r="M46" s="1">
        <f t="shared" ca="1" si="11"/>
        <v>8.8000000000000007</v>
      </c>
      <c r="N46" s="1">
        <f t="shared" ca="1" si="12"/>
        <v>42</v>
      </c>
      <c r="O46" s="1">
        <f t="shared" ca="1" si="13"/>
        <v>34</v>
      </c>
      <c r="P46" s="1">
        <f t="shared" ca="1" si="14"/>
        <v>8</v>
      </c>
      <c r="Q46" s="1" t="str">
        <f t="shared" ca="1" si="15"/>
        <v>SI</v>
      </c>
      <c r="R46" s="1">
        <f t="shared" ca="1" si="16"/>
        <v>0.3</v>
      </c>
      <c r="S46" s="1" t="str">
        <f t="shared" ca="1" si="17"/>
        <v>NO</v>
      </c>
      <c r="T46" s="1" t="str">
        <f t="shared" ca="1" si="18"/>
        <v>CDMX</v>
      </c>
      <c r="U46" s="1" t="str">
        <f t="shared" ca="1" si="19"/>
        <v>NO</v>
      </c>
      <c r="V46" s="1">
        <f t="shared" ca="1" si="20"/>
        <v>29</v>
      </c>
      <c r="W46" s="1" t="str">
        <f t="shared" ca="1" si="21"/>
        <v>NO</v>
      </c>
      <c r="X46" s="1" t="str">
        <f t="shared" ca="1" si="22"/>
        <v>OTRO</v>
      </c>
      <c r="Y46" s="1">
        <f t="shared" ca="1" si="23"/>
        <v>1012816849</v>
      </c>
      <c r="Z46" s="1" t="str">
        <f t="shared" ca="1" si="24"/>
        <v>NO</v>
      </c>
      <c r="AA46" s="1" t="str">
        <f t="shared" ca="1" si="25"/>
        <v>Fiesta</v>
      </c>
      <c r="AC46" s="4" t="s">
        <v>69</v>
      </c>
      <c r="AD46" s="3" t="s">
        <v>113</v>
      </c>
      <c r="AF46" s="5" t="s">
        <v>111</v>
      </c>
    </row>
    <row r="47" spans="1:32" x14ac:dyDescent="0.45">
      <c r="A47" s="1">
        <f t="shared" ca="1" si="0"/>
        <v>1328</v>
      </c>
      <c r="B47" s="1" t="str">
        <f t="shared" ca="1" si="1"/>
        <v>Amanda</v>
      </c>
      <c r="C47" s="1" t="str">
        <f t="shared" ca="1" si="2"/>
        <v>GALLARDO</v>
      </c>
      <c r="D47" s="1" t="str">
        <f t="shared" ca="1" si="2"/>
        <v>LORENZO</v>
      </c>
      <c r="E47" s="9">
        <f t="shared" ca="1" si="3"/>
        <v>34860</v>
      </c>
      <c r="F47" s="1" t="str">
        <f t="shared" ca="1" si="4"/>
        <v>M</v>
      </c>
      <c r="G47" s="1" t="str">
        <f t="shared" ca="1" si="5"/>
        <v>AmGALO10061995</v>
      </c>
      <c r="H47" s="10" t="str">
        <f t="shared" ca="1" si="6"/>
        <v>AGALLARDO10@live.mx</v>
      </c>
      <c r="I47" s="10" t="str">
        <f t="shared" ca="1" si="7"/>
        <v>AGALLARDO10@itam.com.mx</v>
      </c>
      <c r="J47" s="10" t="str">
        <f t="shared" ca="1" si="8"/>
        <v>Economia</v>
      </c>
      <c r="K47" s="1">
        <f t="shared" ca="1" si="9"/>
        <v>2011</v>
      </c>
      <c r="L47" s="1">
        <f t="shared" ca="1" si="10"/>
        <v>14</v>
      </c>
      <c r="M47" s="1">
        <f t="shared" ca="1" si="11"/>
        <v>8.1</v>
      </c>
      <c r="N47" s="1">
        <f t="shared" ca="1" si="12"/>
        <v>48</v>
      </c>
      <c r="O47" s="1">
        <f t="shared" ca="1" si="13"/>
        <v>42</v>
      </c>
      <c r="P47" s="1">
        <f t="shared" ca="1" si="14"/>
        <v>6</v>
      </c>
      <c r="Q47" s="1" t="str">
        <f t="shared" ca="1" si="15"/>
        <v>SI</v>
      </c>
      <c r="R47" s="1">
        <f t="shared" ca="1" si="16"/>
        <v>0.6</v>
      </c>
      <c r="S47" s="1" t="str">
        <f t="shared" ca="1" si="17"/>
        <v>SI</v>
      </c>
      <c r="T47" s="1" t="str">
        <f t="shared" ca="1" si="18"/>
        <v>Monterrey</v>
      </c>
      <c r="U47" s="1" t="str">
        <f t="shared" ca="1" si="19"/>
        <v>SI</v>
      </c>
      <c r="V47" s="1">
        <f t="shared" ca="1" si="20"/>
        <v>48</v>
      </c>
      <c r="W47" s="1" t="str">
        <f t="shared" ca="1" si="21"/>
        <v>SI</v>
      </c>
      <c r="X47" s="1" t="str">
        <f t="shared" ca="1" si="22"/>
        <v>OTRO</v>
      </c>
      <c r="Y47" s="1">
        <f t="shared" ca="1" si="23"/>
        <v>1012328506</v>
      </c>
      <c r="Z47" s="1" t="str">
        <f t="shared" ca="1" si="24"/>
        <v>SI</v>
      </c>
      <c r="AA47" s="1" t="str">
        <f t="shared" ca="1" si="25"/>
        <v>Comer</v>
      </c>
      <c r="AC47" s="4" t="s">
        <v>70</v>
      </c>
      <c r="AD47" s="4" t="s">
        <v>113</v>
      </c>
      <c r="AF47" s="5" t="s">
        <v>112</v>
      </c>
    </row>
    <row r="48" spans="1:32" x14ac:dyDescent="0.45">
      <c r="A48" s="1">
        <f t="shared" ca="1" si="0"/>
        <v>1696</v>
      </c>
      <c r="B48" s="1" t="str">
        <f t="shared" ca="1" si="1"/>
        <v>Susan</v>
      </c>
      <c r="C48" s="1" t="str">
        <f t="shared" ca="1" si="2"/>
        <v>VELASCO</v>
      </c>
      <c r="D48" s="1" t="str">
        <f t="shared" ca="1" si="2"/>
        <v>MOYA</v>
      </c>
      <c r="E48" s="9">
        <f t="shared" ca="1" si="3"/>
        <v>34725</v>
      </c>
      <c r="F48" s="1" t="str">
        <f t="shared" ca="1" si="4"/>
        <v>M</v>
      </c>
      <c r="G48" s="1" t="str">
        <f t="shared" ca="1" si="5"/>
        <v>SuVEMO26011995</v>
      </c>
      <c r="H48" s="10" t="str">
        <f t="shared" ca="1" si="6"/>
        <v>SVELASCO26@gmail.com</v>
      </c>
      <c r="I48" s="10" t="str">
        <f t="shared" ca="1" si="7"/>
        <v>SVELASCO26@itam.com.mx</v>
      </c>
      <c r="J48" s="10" t="str">
        <f t="shared" ca="1" si="8"/>
        <v>Mecatronica</v>
      </c>
      <c r="K48" s="1">
        <f t="shared" ca="1" si="9"/>
        <v>2013</v>
      </c>
      <c r="L48" s="1">
        <f t="shared" ca="1" si="10"/>
        <v>10</v>
      </c>
      <c r="M48" s="1">
        <f t="shared" ca="1" si="11"/>
        <v>6.4</v>
      </c>
      <c r="N48" s="1">
        <f t="shared" ca="1" si="12"/>
        <v>44</v>
      </c>
      <c r="O48" s="1">
        <f t="shared" ca="1" si="13"/>
        <v>31</v>
      </c>
      <c r="P48" s="1">
        <f t="shared" ca="1" si="14"/>
        <v>13</v>
      </c>
      <c r="Q48" s="1" t="str">
        <f t="shared" ca="1" si="15"/>
        <v>SI</v>
      </c>
      <c r="R48" s="1">
        <f t="shared" ca="1" si="16"/>
        <v>0.3</v>
      </c>
      <c r="S48" s="1" t="str">
        <f t="shared" ca="1" si="17"/>
        <v>SI</v>
      </c>
      <c r="T48" s="1" t="str">
        <f t="shared" ca="1" si="18"/>
        <v>Cancun</v>
      </c>
      <c r="U48" s="1" t="str">
        <f t="shared" ca="1" si="19"/>
        <v>SI</v>
      </c>
      <c r="V48" s="1">
        <f t="shared" ca="1" si="20"/>
        <v>100</v>
      </c>
      <c r="W48" s="1" t="str">
        <f t="shared" ca="1" si="21"/>
        <v>SI</v>
      </c>
      <c r="X48" s="1" t="str">
        <f t="shared" ca="1" si="22"/>
        <v>ITAM</v>
      </c>
      <c r="Y48" s="1">
        <f t="shared" ca="1" si="23"/>
        <v>1012195873</v>
      </c>
      <c r="Z48" s="1" t="str">
        <f t="shared" ca="1" si="24"/>
        <v>NO</v>
      </c>
      <c r="AA48" s="1" t="str">
        <f t="shared" ca="1" si="25"/>
        <v>Comer</v>
      </c>
    </row>
    <row r="49" spans="1:27" x14ac:dyDescent="0.45">
      <c r="A49" s="1">
        <f t="shared" ca="1" si="0"/>
        <v>1307</v>
      </c>
      <c r="B49" s="1" t="str">
        <f t="shared" ca="1" si="1"/>
        <v>Michael</v>
      </c>
      <c r="C49" s="1" t="str">
        <f t="shared" ca="1" si="2"/>
        <v>GIMENEZ</v>
      </c>
      <c r="D49" s="1" t="str">
        <f t="shared" ca="1" si="2"/>
        <v>CABALLERO</v>
      </c>
      <c r="E49" s="9">
        <f t="shared" ca="1" si="3"/>
        <v>34242</v>
      </c>
      <c r="F49" s="1" t="str">
        <f t="shared" ca="1" si="4"/>
        <v>H</v>
      </c>
      <c r="G49" s="1" t="str">
        <f t="shared" ca="1" si="5"/>
        <v>MiGICA30091993</v>
      </c>
      <c r="H49" s="10" t="str">
        <f t="shared" ca="1" si="6"/>
        <v>MGIMENEZ30@hotmail.com</v>
      </c>
      <c r="I49" s="10" t="str">
        <f t="shared" ca="1" si="7"/>
        <v>MGIMENEZ30@itam.com.mx</v>
      </c>
      <c r="J49" s="10" t="str">
        <f t="shared" ca="1" si="8"/>
        <v>Mecatronica</v>
      </c>
      <c r="K49" s="1">
        <f t="shared" ca="1" si="9"/>
        <v>2013</v>
      </c>
      <c r="L49" s="1">
        <f t="shared" ca="1" si="10"/>
        <v>10</v>
      </c>
      <c r="M49" s="1">
        <f t="shared" ca="1" si="11"/>
        <v>6.8</v>
      </c>
      <c r="N49" s="1">
        <f t="shared" ca="1" si="12"/>
        <v>39</v>
      </c>
      <c r="O49" s="1">
        <f t="shared" ca="1" si="13"/>
        <v>34</v>
      </c>
      <c r="P49" s="1">
        <f t="shared" ca="1" si="14"/>
        <v>5</v>
      </c>
      <c r="Q49" s="1" t="str">
        <f t="shared" ca="1" si="15"/>
        <v>SI</v>
      </c>
      <c r="R49" s="1">
        <f t="shared" ca="1" si="16"/>
        <v>0.5</v>
      </c>
      <c r="S49" s="1" t="str">
        <f t="shared" ca="1" si="17"/>
        <v>NO</v>
      </c>
      <c r="T49" s="1" t="str">
        <f t="shared" ca="1" si="18"/>
        <v>Merida</v>
      </c>
      <c r="U49" s="1" t="str">
        <f t="shared" ca="1" si="19"/>
        <v>SI</v>
      </c>
      <c r="V49" s="1">
        <f t="shared" ca="1" si="20"/>
        <v>55</v>
      </c>
      <c r="W49" s="1" t="str">
        <f t="shared" ca="1" si="21"/>
        <v>NO</v>
      </c>
      <c r="X49" s="1" t="str">
        <f t="shared" ca="1" si="22"/>
        <v>ITAM</v>
      </c>
      <c r="Y49" s="1">
        <f t="shared" ca="1" si="23"/>
        <v>1012298951</v>
      </c>
      <c r="Z49" s="1" t="str">
        <f t="shared" ca="1" si="24"/>
        <v>SI</v>
      </c>
      <c r="AA49" s="1" t="str">
        <f t="shared" ca="1" si="25"/>
        <v>Golf</v>
      </c>
    </row>
    <row r="50" spans="1:27" x14ac:dyDescent="0.45">
      <c r="A50" s="1">
        <f t="shared" ca="1" si="0"/>
        <v>1329</v>
      </c>
      <c r="B50" s="1" t="str">
        <f t="shared" ca="1" si="1"/>
        <v>Victoria</v>
      </c>
      <c r="C50" s="1" t="str">
        <f t="shared" ca="1" si="2"/>
        <v>CRESPO</v>
      </c>
      <c r="D50" s="1" t="str">
        <f t="shared" ca="1" si="2"/>
        <v>CABRERA</v>
      </c>
      <c r="E50" s="9">
        <f t="shared" ca="1" si="3"/>
        <v>34275</v>
      </c>
      <c r="F50" s="1" t="str">
        <f t="shared" ca="1" si="4"/>
        <v>M</v>
      </c>
      <c r="G50" s="1" t="str">
        <f t="shared" ca="1" si="5"/>
        <v>ViCRCA02111993</v>
      </c>
      <c r="H50" s="10" t="str">
        <f t="shared" ca="1" si="6"/>
        <v>VCRESPO2@yahoo.com</v>
      </c>
      <c r="I50" s="10" t="str">
        <f t="shared" ca="1" si="7"/>
        <v>VCRESPO2@itam.com.mx</v>
      </c>
      <c r="J50" s="10" t="str">
        <f t="shared" ca="1" si="8"/>
        <v>Administracion</v>
      </c>
      <c r="K50" s="1">
        <f t="shared" ca="1" si="9"/>
        <v>2011</v>
      </c>
      <c r="L50" s="1">
        <f t="shared" ca="1" si="10"/>
        <v>14</v>
      </c>
      <c r="M50" s="1">
        <f t="shared" ca="1" si="11"/>
        <v>9.8000000000000007</v>
      </c>
      <c r="N50" s="1">
        <f t="shared" ca="1" si="12"/>
        <v>48</v>
      </c>
      <c r="O50" s="1">
        <f t="shared" ca="1" si="13"/>
        <v>37</v>
      </c>
      <c r="P50" s="1">
        <f t="shared" ca="1" si="14"/>
        <v>11</v>
      </c>
      <c r="Q50" s="1" t="str">
        <f t="shared" ca="1" si="15"/>
        <v>SI</v>
      </c>
      <c r="R50" s="1">
        <f t="shared" ca="1" si="16"/>
        <v>0.4</v>
      </c>
      <c r="S50" s="1" t="str">
        <f t="shared" ca="1" si="17"/>
        <v>NO</v>
      </c>
      <c r="T50" s="1" t="str">
        <f t="shared" ca="1" si="18"/>
        <v>Toluca</v>
      </c>
      <c r="U50" s="1" t="str">
        <f t="shared" ca="1" si="19"/>
        <v>SI</v>
      </c>
      <c r="V50" s="1">
        <f t="shared" ca="1" si="20"/>
        <v>143</v>
      </c>
      <c r="W50" s="1" t="str">
        <f t="shared" ca="1" si="21"/>
        <v>NO</v>
      </c>
      <c r="X50" s="1" t="str">
        <f t="shared" ca="1" si="22"/>
        <v>OTRO</v>
      </c>
      <c r="Y50" s="1">
        <f t="shared" ca="1" si="23"/>
        <v>1012560961</v>
      </c>
      <c r="Z50" s="1" t="str">
        <f t="shared" ca="1" si="24"/>
        <v>SI</v>
      </c>
      <c r="AA50" s="1" t="str">
        <f t="shared" ca="1" si="25"/>
        <v>Compras</v>
      </c>
    </row>
    <row r="51" spans="1:27" x14ac:dyDescent="0.45">
      <c r="A51" s="1">
        <f t="shared" ca="1" si="0"/>
        <v>1741</v>
      </c>
      <c r="B51" s="1" t="str">
        <f t="shared" ca="1" si="1"/>
        <v>Amanda</v>
      </c>
      <c r="C51" s="1" t="str">
        <f t="shared" ca="1" si="2"/>
        <v>BRAVO</v>
      </c>
      <c r="D51" s="1" t="str">
        <f t="shared" ca="1" si="2"/>
        <v>FLORES</v>
      </c>
      <c r="E51" s="9">
        <f t="shared" ca="1" si="3"/>
        <v>34880</v>
      </c>
      <c r="F51" s="1" t="str">
        <f t="shared" ca="1" si="4"/>
        <v>M</v>
      </c>
      <c r="G51" s="1" t="str">
        <f t="shared" ca="1" si="5"/>
        <v>AmBRFL30061995</v>
      </c>
      <c r="H51" s="10" t="str">
        <f t="shared" ca="1" si="6"/>
        <v>ABRAVO30@hotmail.com</v>
      </c>
      <c r="I51" s="10" t="str">
        <f t="shared" ca="1" si="7"/>
        <v>ABRAVO30@itam.com.mx</v>
      </c>
      <c r="J51" s="10" t="str">
        <f t="shared" ca="1" si="8"/>
        <v>Economia y Derecho</v>
      </c>
      <c r="K51" s="1">
        <f t="shared" ca="1" si="9"/>
        <v>2011</v>
      </c>
      <c r="L51" s="1">
        <f t="shared" ca="1" si="10"/>
        <v>14</v>
      </c>
      <c r="M51" s="1">
        <f t="shared" ca="1" si="11"/>
        <v>8.5</v>
      </c>
      <c r="N51" s="1">
        <f t="shared" ca="1" si="12"/>
        <v>48</v>
      </c>
      <c r="O51" s="1">
        <f t="shared" ca="1" si="13"/>
        <v>29</v>
      </c>
      <c r="P51" s="1">
        <f t="shared" ca="1" si="14"/>
        <v>19</v>
      </c>
      <c r="Q51" s="1" t="str">
        <f t="shared" ca="1" si="15"/>
        <v>SI</v>
      </c>
      <c r="R51" s="1">
        <f t="shared" ca="1" si="16"/>
        <v>0.4</v>
      </c>
      <c r="S51" s="1" t="str">
        <f t="shared" ca="1" si="17"/>
        <v>SI</v>
      </c>
      <c r="T51" s="1" t="str">
        <f t="shared" ca="1" si="18"/>
        <v>Leon</v>
      </c>
      <c r="U51" s="1" t="str">
        <f t="shared" ca="1" si="19"/>
        <v>SI</v>
      </c>
      <c r="V51" s="1">
        <f t="shared" ca="1" si="20"/>
        <v>96</v>
      </c>
      <c r="W51" s="1" t="str">
        <f t="shared" ca="1" si="21"/>
        <v>SI</v>
      </c>
      <c r="X51" s="1" t="str">
        <f t="shared" ca="1" si="22"/>
        <v>ITAM</v>
      </c>
      <c r="Y51" s="1">
        <f t="shared" ca="1" si="23"/>
        <v>1012209648</v>
      </c>
      <c r="Z51" s="1" t="str">
        <f t="shared" ca="1" si="24"/>
        <v>SI</v>
      </c>
      <c r="AA51" s="1" t="str">
        <f t="shared" ca="1" si="25"/>
        <v>Futbol</v>
      </c>
    </row>
    <row r="52" spans="1:27" x14ac:dyDescent="0.45">
      <c r="A52" s="1">
        <f t="shared" ca="1" si="0"/>
        <v>1223</v>
      </c>
      <c r="B52" s="1" t="str">
        <f t="shared" ca="1" si="1"/>
        <v>James</v>
      </c>
      <c r="C52" s="1" t="str">
        <f t="shared" ca="1" si="2"/>
        <v>SANTANA</v>
      </c>
      <c r="D52" s="1" t="str">
        <f t="shared" ca="1" si="2"/>
        <v>DIEZ</v>
      </c>
      <c r="E52" s="9">
        <f t="shared" ca="1" si="3"/>
        <v>34134</v>
      </c>
      <c r="F52" s="1" t="str">
        <f t="shared" ca="1" si="4"/>
        <v>H</v>
      </c>
      <c r="G52" s="1" t="str">
        <f t="shared" ca="1" si="5"/>
        <v>JaSADI14061993</v>
      </c>
      <c r="H52" s="10" t="str">
        <f t="shared" ca="1" si="6"/>
        <v>JSANTANA14@outlook.com</v>
      </c>
      <c r="I52" s="10" t="str">
        <f t="shared" ca="1" si="7"/>
        <v>JSANTANA14@itam.com.mx</v>
      </c>
      <c r="J52" s="10" t="str">
        <f t="shared" ca="1" si="8"/>
        <v>Derecho</v>
      </c>
      <c r="K52" s="1">
        <f t="shared" ca="1" si="9"/>
        <v>2013</v>
      </c>
      <c r="L52" s="1">
        <f t="shared" ca="1" si="10"/>
        <v>10</v>
      </c>
      <c r="M52" s="1">
        <f t="shared" ca="1" si="11"/>
        <v>6.7</v>
      </c>
      <c r="N52" s="1">
        <f t="shared" ca="1" si="12"/>
        <v>43</v>
      </c>
      <c r="O52" s="1">
        <f t="shared" ca="1" si="13"/>
        <v>29</v>
      </c>
      <c r="P52" s="1">
        <f t="shared" ca="1" si="14"/>
        <v>14</v>
      </c>
      <c r="Q52" s="1" t="str">
        <f t="shared" ca="1" si="15"/>
        <v>SI</v>
      </c>
      <c r="R52" s="1">
        <f t="shared" ca="1" si="16"/>
        <v>0.1</v>
      </c>
      <c r="S52" s="1" t="str">
        <f t="shared" ca="1" si="17"/>
        <v>NO</v>
      </c>
      <c r="T52" s="1" t="str">
        <f t="shared" ca="1" si="18"/>
        <v>Leon</v>
      </c>
      <c r="U52" s="1" t="str">
        <f t="shared" ca="1" si="19"/>
        <v>SI</v>
      </c>
      <c r="V52" s="1">
        <f t="shared" ca="1" si="20"/>
        <v>54</v>
      </c>
      <c r="W52" s="1" t="str">
        <f t="shared" ca="1" si="21"/>
        <v>SI</v>
      </c>
      <c r="X52" s="1" t="str">
        <f t="shared" ca="1" si="22"/>
        <v>ITAM</v>
      </c>
      <c r="Y52" s="1">
        <f t="shared" ca="1" si="23"/>
        <v>1012652868</v>
      </c>
      <c r="Z52" s="1" t="str">
        <f t="shared" ca="1" si="24"/>
        <v>NO</v>
      </c>
      <c r="AA52" s="1" t="str">
        <f t="shared" ca="1" si="25"/>
        <v>Cocinar</v>
      </c>
    </row>
    <row r="53" spans="1:27" x14ac:dyDescent="0.45">
      <c r="A53" s="1">
        <f t="shared" ca="1" si="0"/>
        <v>1302</v>
      </c>
      <c r="B53" s="1" t="str">
        <f t="shared" ca="1" si="1"/>
        <v>Karen</v>
      </c>
      <c r="C53" s="1" t="str">
        <f t="shared" ca="1" si="2"/>
        <v>FERRER</v>
      </c>
      <c r="D53" s="1" t="str">
        <f t="shared" ca="1" si="2"/>
        <v>BENITEZ</v>
      </c>
      <c r="E53" s="9">
        <f t="shared" ca="1" si="3"/>
        <v>34490</v>
      </c>
      <c r="F53" s="1" t="str">
        <f t="shared" ca="1" si="4"/>
        <v>M</v>
      </c>
      <c r="G53" s="1" t="str">
        <f t="shared" ca="1" si="5"/>
        <v>KaFEBE05061994</v>
      </c>
      <c r="H53" s="10" t="str">
        <f t="shared" ca="1" si="6"/>
        <v>KFERRER5@live.mx</v>
      </c>
      <c r="I53" s="10" t="str">
        <f t="shared" ca="1" si="7"/>
        <v>KFERRER5@itam.com.mx</v>
      </c>
      <c r="J53" s="10" t="str">
        <f t="shared" ca="1" si="8"/>
        <v>Derecho</v>
      </c>
      <c r="K53" s="1">
        <f t="shared" ca="1" si="9"/>
        <v>2012</v>
      </c>
      <c r="L53" s="1">
        <f t="shared" ca="1" si="10"/>
        <v>12</v>
      </c>
      <c r="M53" s="1">
        <f t="shared" ca="1" si="11"/>
        <v>9.3000000000000007</v>
      </c>
      <c r="N53" s="1">
        <f t="shared" ca="1" si="12"/>
        <v>45</v>
      </c>
      <c r="O53" s="1">
        <f t="shared" ca="1" si="13"/>
        <v>41</v>
      </c>
      <c r="P53" s="1">
        <f t="shared" ca="1" si="14"/>
        <v>4</v>
      </c>
      <c r="Q53" s="1" t="str">
        <f t="shared" ca="1" si="15"/>
        <v>SI</v>
      </c>
      <c r="R53" s="1">
        <f t="shared" ca="1" si="16"/>
        <v>0.4</v>
      </c>
      <c r="S53" s="1" t="str">
        <f t="shared" ca="1" si="17"/>
        <v>NO</v>
      </c>
      <c r="T53" s="1" t="str">
        <f t="shared" ca="1" si="18"/>
        <v>Puebla</v>
      </c>
      <c r="U53" s="1" t="str">
        <f t="shared" ca="1" si="19"/>
        <v>SI</v>
      </c>
      <c r="V53" s="1">
        <f t="shared" ca="1" si="20"/>
        <v>36</v>
      </c>
      <c r="W53" s="1" t="str">
        <f t="shared" ca="1" si="21"/>
        <v>SI</v>
      </c>
      <c r="X53" s="1" t="str">
        <f t="shared" ca="1" si="22"/>
        <v>OTRO</v>
      </c>
      <c r="Y53" s="1">
        <f t="shared" ca="1" si="23"/>
        <v>1012783291</v>
      </c>
      <c r="Z53" s="1" t="str">
        <f t="shared" ca="1" si="24"/>
        <v>SI</v>
      </c>
      <c r="AA53" s="1" t="str">
        <f t="shared" ca="1" si="25"/>
        <v>Compras</v>
      </c>
    </row>
    <row r="54" spans="1:27" x14ac:dyDescent="0.45">
      <c r="A54" s="1">
        <f t="shared" ca="1" si="0"/>
        <v>1249</v>
      </c>
      <c r="B54" s="1" t="str">
        <f t="shared" ca="1" si="1"/>
        <v>Mary</v>
      </c>
      <c r="C54" s="1" t="str">
        <f t="shared" ca="1" si="2"/>
        <v>PASTOR</v>
      </c>
      <c r="D54" s="1" t="str">
        <f t="shared" ca="1" si="2"/>
        <v>SOTO</v>
      </c>
      <c r="E54" s="9">
        <f t="shared" ca="1" si="3"/>
        <v>34940</v>
      </c>
      <c r="F54" s="1" t="str">
        <f t="shared" ca="1" si="4"/>
        <v>M</v>
      </c>
      <c r="G54" s="1" t="str">
        <f t="shared" ca="1" si="5"/>
        <v>MaPASO29081995</v>
      </c>
      <c r="H54" s="10" t="str">
        <f t="shared" ca="1" si="6"/>
        <v>MPASTOR29@yahoo.com</v>
      </c>
      <c r="I54" s="10" t="str">
        <f t="shared" ca="1" si="7"/>
        <v>MPASTOR29@itam.com.mx</v>
      </c>
      <c r="J54" s="10" t="str">
        <f t="shared" ca="1" si="8"/>
        <v>Computacion</v>
      </c>
      <c r="K54" s="1">
        <f t="shared" ca="1" si="9"/>
        <v>2011</v>
      </c>
      <c r="L54" s="1">
        <f t="shared" ca="1" si="10"/>
        <v>14</v>
      </c>
      <c r="M54" s="1">
        <f t="shared" ca="1" si="11"/>
        <v>8.1999999999999993</v>
      </c>
      <c r="N54" s="1">
        <f t="shared" ca="1" si="12"/>
        <v>48</v>
      </c>
      <c r="O54" s="1">
        <f t="shared" ca="1" si="13"/>
        <v>46</v>
      </c>
      <c r="P54" s="1">
        <f t="shared" ca="1" si="14"/>
        <v>2</v>
      </c>
      <c r="Q54" s="1" t="str">
        <f t="shared" ca="1" si="15"/>
        <v>SI</v>
      </c>
      <c r="R54" s="1">
        <f t="shared" ca="1" si="16"/>
        <v>0.7</v>
      </c>
      <c r="S54" s="1" t="str">
        <f t="shared" ca="1" si="17"/>
        <v>SI</v>
      </c>
      <c r="T54" s="1" t="str">
        <f t="shared" ca="1" si="18"/>
        <v>Merida</v>
      </c>
      <c r="U54" s="1" t="str">
        <f t="shared" ca="1" si="19"/>
        <v>SI</v>
      </c>
      <c r="V54" s="1">
        <f t="shared" ca="1" si="20"/>
        <v>136</v>
      </c>
      <c r="W54" s="1" t="str">
        <f t="shared" ca="1" si="21"/>
        <v>SI</v>
      </c>
      <c r="X54" s="1" t="str">
        <f t="shared" ca="1" si="22"/>
        <v>ITAM</v>
      </c>
      <c r="Y54" s="1">
        <f t="shared" ca="1" si="23"/>
        <v>1012809444</v>
      </c>
      <c r="Z54" s="1" t="str">
        <f t="shared" ca="1" si="24"/>
        <v>SI</v>
      </c>
      <c r="AA54" s="1" t="str">
        <f t="shared" ca="1" si="25"/>
        <v>Compras</v>
      </c>
    </row>
    <row r="55" spans="1:27" x14ac:dyDescent="0.45">
      <c r="A55" s="1">
        <f t="shared" ca="1" si="0"/>
        <v>1905</v>
      </c>
      <c r="B55" s="1" t="str">
        <f t="shared" ca="1" si="1"/>
        <v>Beth</v>
      </c>
      <c r="C55" s="1" t="str">
        <f t="shared" ca="1" si="2"/>
        <v>PASCUAL</v>
      </c>
      <c r="D55" s="1" t="str">
        <f t="shared" ca="1" si="2"/>
        <v>MONTERO</v>
      </c>
      <c r="E55" s="9">
        <f t="shared" ca="1" si="3"/>
        <v>34309</v>
      </c>
      <c r="F55" s="1" t="str">
        <f t="shared" ca="1" si="4"/>
        <v>M</v>
      </c>
      <c r="G55" s="1" t="str">
        <f t="shared" ca="1" si="5"/>
        <v>BePAMO06121993</v>
      </c>
      <c r="H55" s="10" t="str">
        <f t="shared" ca="1" si="6"/>
        <v>BPASCUAL6@hotmail.com</v>
      </c>
      <c r="I55" s="10" t="str">
        <f t="shared" ca="1" si="7"/>
        <v>BPASCUAL6@itam.com.mx</v>
      </c>
      <c r="J55" s="10" t="str">
        <f t="shared" ca="1" si="8"/>
        <v>Telematica</v>
      </c>
      <c r="K55" s="1">
        <f t="shared" ca="1" si="9"/>
        <v>2012</v>
      </c>
      <c r="L55" s="1">
        <f t="shared" ca="1" si="10"/>
        <v>12</v>
      </c>
      <c r="M55" s="1">
        <f t="shared" ca="1" si="11"/>
        <v>6.5</v>
      </c>
      <c r="N55" s="1">
        <f t="shared" ca="1" si="12"/>
        <v>50</v>
      </c>
      <c r="O55" s="1">
        <f t="shared" ca="1" si="13"/>
        <v>37</v>
      </c>
      <c r="P55" s="1">
        <f t="shared" ca="1" si="14"/>
        <v>13</v>
      </c>
      <c r="Q55" s="1" t="str">
        <f t="shared" ca="1" si="15"/>
        <v>SI</v>
      </c>
      <c r="R55" s="1">
        <f t="shared" ca="1" si="16"/>
        <v>0.1</v>
      </c>
      <c r="S55" s="1" t="str">
        <f t="shared" ca="1" si="17"/>
        <v>NO</v>
      </c>
      <c r="T55" s="1" t="str">
        <f t="shared" ca="1" si="18"/>
        <v>Guadalajara</v>
      </c>
      <c r="U55" s="1" t="str">
        <f t="shared" ca="1" si="19"/>
        <v>SI</v>
      </c>
      <c r="V55" s="1">
        <f t="shared" ca="1" si="20"/>
        <v>64</v>
      </c>
      <c r="W55" s="1" t="str">
        <f t="shared" ca="1" si="21"/>
        <v>SI</v>
      </c>
      <c r="X55" s="1" t="str">
        <f t="shared" ca="1" si="22"/>
        <v>ITAM</v>
      </c>
      <c r="Y55" s="1">
        <f t="shared" ca="1" si="23"/>
        <v>1012313403</v>
      </c>
      <c r="Z55" s="1" t="str">
        <f t="shared" ca="1" si="24"/>
        <v>NO</v>
      </c>
      <c r="AA55" s="1" t="str">
        <f t="shared" ca="1" si="25"/>
        <v>Golf</v>
      </c>
    </row>
    <row r="56" spans="1:27" x14ac:dyDescent="0.45">
      <c r="A56" s="1">
        <f t="shared" ca="1" si="0"/>
        <v>1840</v>
      </c>
      <c r="B56" s="1" t="str">
        <f t="shared" ca="1" si="1"/>
        <v>Richard</v>
      </c>
      <c r="C56" s="1" t="str">
        <f t="shared" ca="1" si="2"/>
        <v>VICENTE</v>
      </c>
      <c r="D56" s="1" t="str">
        <f t="shared" ca="1" si="2"/>
        <v>PARRA</v>
      </c>
      <c r="E56" s="9">
        <f t="shared" ca="1" si="3"/>
        <v>34391</v>
      </c>
      <c r="F56" s="1" t="str">
        <f t="shared" ca="1" si="4"/>
        <v>H</v>
      </c>
      <c r="G56" s="1" t="str">
        <f t="shared" ca="1" si="5"/>
        <v>RiVIPA26021994</v>
      </c>
      <c r="H56" s="10" t="str">
        <f t="shared" ca="1" si="6"/>
        <v>RVICENTE26@gmail.com</v>
      </c>
      <c r="I56" s="10" t="str">
        <f t="shared" ca="1" si="7"/>
        <v>RVICENTE26@itam.com.mx</v>
      </c>
      <c r="J56" s="10" t="str">
        <f t="shared" ca="1" si="8"/>
        <v>Actuaria</v>
      </c>
      <c r="K56" s="1">
        <f t="shared" ca="1" si="9"/>
        <v>2013</v>
      </c>
      <c r="L56" s="1">
        <f t="shared" ca="1" si="10"/>
        <v>10</v>
      </c>
      <c r="M56" s="1">
        <f t="shared" ca="1" si="11"/>
        <v>7.2</v>
      </c>
      <c r="N56" s="1">
        <f t="shared" ca="1" si="12"/>
        <v>44</v>
      </c>
      <c r="O56" s="1">
        <f t="shared" ca="1" si="13"/>
        <v>40</v>
      </c>
      <c r="P56" s="1">
        <f t="shared" ca="1" si="14"/>
        <v>4</v>
      </c>
      <c r="Q56" s="1" t="str">
        <f t="shared" ca="1" si="15"/>
        <v>SI</v>
      </c>
      <c r="R56" s="1">
        <f t="shared" ca="1" si="16"/>
        <v>0.5</v>
      </c>
      <c r="S56" s="1" t="str">
        <f t="shared" ca="1" si="17"/>
        <v>NO</v>
      </c>
      <c r="T56" s="1" t="str">
        <f t="shared" ca="1" si="18"/>
        <v>Cancun</v>
      </c>
      <c r="U56" s="1" t="str">
        <f t="shared" ca="1" si="19"/>
        <v>SI</v>
      </c>
      <c r="V56" s="1">
        <f t="shared" ca="1" si="20"/>
        <v>26</v>
      </c>
      <c r="W56" s="1" t="str">
        <f t="shared" ca="1" si="21"/>
        <v>SI</v>
      </c>
      <c r="X56" s="1" t="str">
        <f t="shared" ca="1" si="22"/>
        <v>ITAM</v>
      </c>
      <c r="Y56" s="1">
        <f t="shared" ca="1" si="23"/>
        <v>1012244927</v>
      </c>
      <c r="Z56" s="1" t="str">
        <f t="shared" ca="1" si="24"/>
        <v>NO</v>
      </c>
      <c r="AA56" s="1" t="str">
        <f t="shared" ca="1" si="25"/>
        <v>Golf</v>
      </c>
    </row>
    <row r="57" spans="1:27" x14ac:dyDescent="0.45">
      <c r="A57" s="1">
        <f t="shared" ca="1" si="0"/>
        <v>1501</v>
      </c>
      <c r="B57" s="1" t="str">
        <f t="shared" ca="1" si="1"/>
        <v>Paul</v>
      </c>
      <c r="C57" s="1" t="str">
        <f t="shared" ca="1" si="2"/>
        <v>HERRERO</v>
      </c>
      <c r="D57" s="1" t="str">
        <f t="shared" ca="1" si="2"/>
        <v>ARIAS</v>
      </c>
      <c r="E57" s="9">
        <f t="shared" ca="1" si="3"/>
        <v>34347</v>
      </c>
      <c r="F57" s="1" t="str">
        <f t="shared" ca="1" si="4"/>
        <v>H</v>
      </c>
      <c r="G57" s="1" t="str">
        <f t="shared" ca="1" si="5"/>
        <v>PaHEAR13011994</v>
      </c>
      <c r="H57" s="10" t="str">
        <f t="shared" ca="1" si="6"/>
        <v>PHERRERO13@hotmail.com</v>
      </c>
      <c r="I57" s="10" t="str">
        <f t="shared" ca="1" si="7"/>
        <v>PHERRERO13@itam.com.mx</v>
      </c>
      <c r="J57" s="10" t="str">
        <f t="shared" ca="1" si="8"/>
        <v>Telematica</v>
      </c>
      <c r="K57" s="1">
        <f t="shared" ca="1" si="9"/>
        <v>2013</v>
      </c>
      <c r="L57" s="1">
        <f t="shared" ca="1" si="10"/>
        <v>10</v>
      </c>
      <c r="M57" s="1">
        <f t="shared" ca="1" si="11"/>
        <v>6.9</v>
      </c>
      <c r="N57" s="1">
        <f t="shared" ca="1" si="12"/>
        <v>39</v>
      </c>
      <c r="O57" s="1">
        <f t="shared" ca="1" si="13"/>
        <v>36</v>
      </c>
      <c r="P57" s="1">
        <f t="shared" ca="1" si="14"/>
        <v>3</v>
      </c>
      <c r="Q57" s="1" t="str">
        <f t="shared" ca="1" si="15"/>
        <v>SI</v>
      </c>
      <c r="R57" s="1">
        <f t="shared" ca="1" si="16"/>
        <v>0.3</v>
      </c>
      <c r="S57" s="1" t="str">
        <f t="shared" ca="1" si="17"/>
        <v>SI</v>
      </c>
      <c r="T57" s="1" t="str">
        <f t="shared" ca="1" si="18"/>
        <v>Acapulco</v>
      </c>
      <c r="U57" s="1" t="str">
        <f t="shared" ca="1" si="19"/>
        <v>SI</v>
      </c>
      <c r="V57" s="1">
        <f t="shared" ca="1" si="20"/>
        <v>143</v>
      </c>
      <c r="W57" s="1" t="str">
        <f t="shared" ca="1" si="21"/>
        <v>SI</v>
      </c>
      <c r="X57" s="1" t="str">
        <f t="shared" ca="1" si="22"/>
        <v>ITAM</v>
      </c>
      <c r="Y57" s="1">
        <f t="shared" ca="1" si="23"/>
        <v>1012182576</v>
      </c>
      <c r="Z57" s="1" t="str">
        <f t="shared" ca="1" si="24"/>
        <v>NO</v>
      </c>
      <c r="AA57" s="1" t="str">
        <f t="shared" ca="1" si="25"/>
        <v>Fiesta</v>
      </c>
    </row>
    <row r="58" spans="1:27" x14ac:dyDescent="0.45">
      <c r="A58" s="1">
        <f t="shared" ca="1" si="0"/>
        <v>1033</v>
      </c>
      <c r="B58" s="1" t="str">
        <f t="shared" ca="1" si="1"/>
        <v>Rose</v>
      </c>
      <c r="C58" s="1" t="str">
        <f t="shared" ca="1" si="2"/>
        <v>PASTOR</v>
      </c>
      <c r="D58" s="1" t="str">
        <f t="shared" ca="1" si="2"/>
        <v>SANTANA</v>
      </c>
      <c r="E58" s="9">
        <f t="shared" ca="1" si="3"/>
        <v>34512</v>
      </c>
      <c r="F58" s="1" t="str">
        <f t="shared" ca="1" si="4"/>
        <v>M</v>
      </c>
      <c r="G58" s="1" t="str">
        <f t="shared" ca="1" si="5"/>
        <v>RoPASA27061994</v>
      </c>
      <c r="H58" s="10" t="str">
        <f t="shared" ca="1" si="6"/>
        <v>RPASTOR27@outlook.com</v>
      </c>
      <c r="I58" s="10" t="str">
        <f t="shared" ca="1" si="7"/>
        <v>RPASTOR27@itam.com.mx</v>
      </c>
      <c r="J58" s="10" t="str">
        <f t="shared" ca="1" si="8"/>
        <v>Computacion</v>
      </c>
      <c r="K58" s="1">
        <f t="shared" ca="1" si="9"/>
        <v>2013</v>
      </c>
      <c r="L58" s="1">
        <f t="shared" ca="1" si="10"/>
        <v>10</v>
      </c>
      <c r="M58" s="1">
        <f t="shared" ca="1" si="11"/>
        <v>8.3000000000000007</v>
      </c>
      <c r="N58" s="1">
        <f t="shared" ca="1" si="12"/>
        <v>42</v>
      </c>
      <c r="O58" s="1">
        <f t="shared" ca="1" si="13"/>
        <v>39</v>
      </c>
      <c r="P58" s="1">
        <f t="shared" ca="1" si="14"/>
        <v>3</v>
      </c>
      <c r="Q58" s="1" t="str">
        <f t="shared" ca="1" si="15"/>
        <v>SI</v>
      </c>
      <c r="R58" s="1">
        <f t="shared" ca="1" si="16"/>
        <v>0.1</v>
      </c>
      <c r="S58" s="1" t="str">
        <f t="shared" ca="1" si="17"/>
        <v>SI</v>
      </c>
      <c r="T58" s="1" t="str">
        <f t="shared" ca="1" si="18"/>
        <v>Leon</v>
      </c>
      <c r="U58" s="1" t="str">
        <f t="shared" ca="1" si="19"/>
        <v>SI</v>
      </c>
      <c r="V58" s="1">
        <f t="shared" ca="1" si="20"/>
        <v>1</v>
      </c>
      <c r="W58" s="1" t="str">
        <f t="shared" ca="1" si="21"/>
        <v>NO</v>
      </c>
      <c r="X58" s="1" t="str">
        <f t="shared" ca="1" si="22"/>
        <v>ITAM</v>
      </c>
      <c r="Y58" s="1">
        <f t="shared" ca="1" si="23"/>
        <v>1012750046</v>
      </c>
      <c r="Z58" s="1" t="str">
        <f t="shared" ca="1" si="24"/>
        <v>NO</v>
      </c>
      <c r="AA58" s="1" t="str">
        <f t="shared" ca="1" si="25"/>
        <v>Fiesta</v>
      </c>
    </row>
    <row r="59" spans="1:27" x14ac:dyDescent="0.45">
      <c r="A59" s="1">
        <f t="shared" ca="1" si="0"/>
        <v>1204</v>
      </c>
      <c r="B59" s="1" t="str">
        <f t="shared" ca="1" si="1"/>
        <v>Willian</v>
      </c>
      <c r="C59" s="1" t="str">
        <f t="shared" ca="1" si="2"/>
        <v>SAEZ</v>
      </c>
      <c r="D59" s="1" t="str">
        <f t="shared" ca="1" si="2"/>
        <v>PARRA</v>
      </c>
      <c r="E59" s="9">
        <f t="shared" ca="1" si="3"/>
        <v>34360</v>
      </c>
      <c r="F59" s="1" t="str">
        <f t="shared" ca="1" si="4"/>
        <v>H</v>
      </c>
      <c r="G59" s="1" t="str">
        <f t="shared" ca="1" si="5"/>
        <v>WiSAPA26011994</v>
      </c>
      <c r="H59" s="10" t="str">
        <f t="shared" ca="1" si="6"/>
        <v>WSAEZ26@gmail.com</v>
      </c>
      <c r="I59" s="10" t="str">
        <f t="shared" ca="1" si="7"/>
        <v>WSAEZ26@itam.com.mx</v>
      </c>
      <c r="J59" s="10" t="str">
        <f t="shared" ca="1" si="8"/>
        <v>Administracion</v>
      </c>
      <c r="K59" s="1">
        <f t="shared" ca="1" si="9"/>
        <v>2013</v>
      </c>
      <c r="L59" s="1">
        <f t="shared" ca="1" si="10"/>
        <v>10</v>
      </c>
      <c r="M59" s="1">
        <f t="shared" ca="1" si="11"/>
        <v>7.4</v>
      </c>
      <c r="N59" s="1">
        <f t="shared" ca="1" si="12"/>
        <v>34</v>
      </c>
      <c r="O59" s="1">
        <f t="shared" ca="1" si="13"/>
        <v>30</v>
      </c>
      <c r="P59" s="1">
        <f t="shared" ca="1" si="14"/>
        <v>4</v>
      </c>
      <c r="Q59" s="1" t="str">
        <f t="shared" ca="1" si="15"/>
        <v>SI</v>
      </c>
      <c r="R59" s="1">
        <f t="shared" ca="1" si="16"/>
        <v>0.5</v>
      </c>
      <c r="S59" s="1" t="str">
        <f t="shared" ca="1" si="17"/>
        <v>SI</v>
      </c>
      <c r="T59" s="1" t="str">
        <f t="shared" ca="1" si="18"/>
        <v>Guadalajara</v>
      </c>
      <c r="U59" s="1" t="str">
        <f t="shared" ca="1" si="19"/>
        <v>SI</v>
      </c>
      <c r="V59" s="1">
        <f t="shared" ca="1" si="20"/>
        <v>138</v>
      </c>
      <c r="W59" s="1" t="str">
        <f t="shared" ca="1" si="21"/>
        <v>NO</v>
      </c>
      <c r="X59" s="1" t="str">
        <f t="shared" ca="1" si="22"/>
        <v>OTRO</v>
      </c>
      <c r="Y59" s="1">
        <f t="shared" ca="1" si="23"/>
        <v>1012379469</v>
      </c>
      <c r="Z59" s="1" t="str">
        <f t="shared" ca="1" si="24"/>
        <v>SI</v>
      </c>
      <c r="AA59" s="1" t="str">
        <f t="shared" ca="1" si="25"/>
        <v>Fiesta</v>
      </c>
    </row>
    <row r="60" spans="1:27" x14ac:dyDescent="0.45">
      <c r="A60" s="1">
        <f t="shared" ca="1" si="0"/>
        <v>1099</v>
      </c>
      <c r="B60" s="1" t="str">
        <f t="shared" ca="1" si="1"/>
        <v>Alice</v>
      </c>
      <c r="C60" s="1" t="str">
        <f t="shared" ca="1" si="2"/>
        <v>REYES</v>
      </c>
      <c r="D60" s="1" t="str">
        <f t="shared" ca="1" si="2"/>
        <v>CABRERA</v>
      </c>
      <c r="E60" s="9">
        <f t="shared" ca="1" si="3"/>
        <v>34115</v>
      </c>
      <c r="F60" s="1" t="str">
        <f t="shared" ca="1" si="4"/>
        <v>M</v>
      </c>
      <c r="G60" s="1" t="str">
        <f t="shared" ca="1" si="5"/>
        <v>AlRECA26051993</v>
      </c>
      <c r="H60" s="10" t="str">
        <f t="shared" ca="1" si="6"/>
        <v>AREYES26@yahoo.com</v>
      </c>
      <c r="I60" s="10" t="str">
        <f t="shared" ca="1" si="7"/>
        <v>AREYES26@itam.com.mx</v>
      </c>
      <c r="J60" s="10" t="str">
        <f t="shared" ca="1" si="8"/>
        <v>Contabilidad</v>
      </c>
      <c r="K60" s="1">
        <f t="shared" ca="1" si="9"/>
        <v>2011</v>
      </c>
      <c r="L60" s="1">
        <f t="shared" ca="1" si="10"/>
        <v>14</v>
      </c>
      <c r="M60" s="1">
        <f t="shared" ca="1" si="11"/>
        <v>9.4</v>
      </c>
      <c r="N60" s="1">
        <f t="shared" ca="1" si="12"/>
        <v>48</v>
      </c>
      <c r="O60" s="1">
        <f t="shared" ca="1" si="13"/>
        <v>31</v>
      </c>
      <c r="P60" s="1">
        <f t="shared" ca="1" si="14"/>
        <v>17</v>
      </c>
      <c r="Q60" s="1" t="str">
        <f t="shared" ca="1" si="15"/>
        <v>SI</v>
      </c>
      <c r="R60" s="1">
        <f t="shared" ca="1" si="16"/>
        <v>0.8</v>
      </c>
      <c r="S60" s="1" t="str">
        <f t="shared" ca="1" si="17"/>
        <v>NO</v>
      </c>
      <c r="T60" s="1" t="str">
        <f t="shared" ca="1" si="18"/>
        <v>Acapulco</v>
      </c>
      <c r="U60" s="1" t="str">
        <f t="shared" ca="1" si="19"/>
        <v>SI</v>
      </c>
      <c r="V60" s="1">
        <f t="shared" ca="1" si="20"/>
        <v>61</v>
      </c>
      <c r="W60" s="1" t="str">
        <f t="shared" ca="1" si="21"/>
        <v>SI</v>
      </c>
      <c r="X60" s="1" t="str">
        <f t="shared" ca="1" si="22"/>
        <v>ITAM</v>
      </c>
      <c r="Y60" s="1">
        <f t="shared" ca="1" si="23"/>
        <v>1012315874</v>
      </c>
      <c r="Z60" s="1" t="str">
        <f t="shared" ca="1" si="24"/>
        <v>SI</v>
      </c>
      <c r="AA60" s="1" t="str">
        <f t="shared" ca="1" si="25"/>
        <v>Cocinar</v>
      </c>
    </row>
    <row r="61" spans="1:27" x14ac:dyDescent="0.45">
      <c r="A61" s="1">
        <f t="shared" ca="1" si="0"/>
        <v>1346</v>
      </c>
      <c r="B61" s="1" t="str">
        <f t="shared" ca="1" si="1"/>
        <v>Robert</v>
      </c>
      <c r="C61" s="1" t="str">
        <f t="shared" ca="1" si="2"/>
        <v>GIMENEZ</v>
      </c>
      <c r="D61" s="1" t="str">
        <f t="shared" ca="1" si="2"/>
        <v>FUENTES</v>
      </c>
      <c r="E61" s="9">
        <f t="shared" ca="1" si="3"/>
        <v>34890</v>
      </c>
      <c r="F61" s="1" t="str">
        <f t="shared" ca="1" si="4"/>
        <v>H</v>
      </c>
      <c r="G61" s="1" t="str">
        <f t="shared" ca="1" si="5"/>
        <v>RoGIFU10071995</v>
      </c>
      <c r="H61" s="10" t="str">
        <f t="shared" ca="1" si="6"/>
        <v>RGIMENEZ10@yahoo.com</v>
      </c>
      <c r="I61" s="10" t="str">
        <f t="shared" ca="1" si="7"/>
        <v>RGIMENEZ10@itam.com.mx</v>
      </c>
      <c r="J61" s="10" t="str">
        <f t="shared" ca="1" si="8"/>
        <v>Matematicas y Computacion</v>
      </c>
      <c r="K61" s="1">
        <f t="shared" ca="1" si="9"/>
        <v>2011</v>
      </c>
      <c r="L61" s="1">
        <f t="shared" ca="1" si="10"/>
        <v>14</v>
      </c>
      <c r="M61" s="1">
        <f t="shared" ca="1" si="11"/>
        <v>6.8</v>
      </c>
      <c r="N61" s="1">
        <f t="shared" ca="1" si="12"/>
        <v>48</v>
      </c>
      <c r="O61" s="1">
        <f t="shared" ca="1" si="13"/>
        <v>44</v>
      </c>
      <c r="P61" s="1">
        <f t="shared" ca="1" si="14"/>
        <v>4</v>
      </c>
      <c r="Q61" s="1" t="str">
        <f t="shared" ca="1" si="15"/>
        <v>SI</v>
      </c>
      <c r="R61" s="1">
        <f t="shared" ca="1" si="16"/>
        <v>0.6</v>
      </c>
      <c r="S61" s="1" t="str">
        <f t="shared" ca="1" si="17"/>
        <v>SI</v>
      </c>
      <c r="T61" s="1" t="str">
        <f t="shared" ca="1" si="18"/>
        <v>Cancun</v>
      </c>
      <c r="U61" s="1" t="str">
        <f t="shared" ca="1" si="19"/>
        <v>SI</v>
      </c>
      <c r="V61" s="1">
        <f t="shared" ca="1" si="20"/>
        <v>37</v>
      </c>
      <c r="W61" s="1" t="str">
        <f t="shared" ca="1" si="21"/>
        <v>NO</v>
      </c>
      <c r="X61" s="1" t="str">
        <f t="shared" ca="1" si="22"/>
        <v>ITAM</v>
      </c>
      <c r="Y61" s="1">
        <f t="shared" ca="1" si="23"/>
        <v>1012923499</v>
      </c>
      <c r="Z61" s="1" t="str">
        <f t="shared" ca="1" si="24"/>
        <v>SI</v>
      </c>
      <c r="AA61" s="1" t="str">
        <f t="shared" ca="1" si="25"/>
        <v>Nadar</v>
      </c>
    </row>
    <row r="62" spans="1:27" x14ac:dyDescent="0.45">
      <c r="A62" s="1">
        <f t="shared" ca="1" si="0"/>
        <v>1605</v>
      </c>
      <c r="B62" s="1" t="str">
        <f t="shared" ca="1" si="1"/>
        <v>Sharon</v>
      </c>
      <c r="C62" s="1" t="str">
        <f t="shared" ca="1" si="2"/>
        <v>MONTERO</v>
      </c>
      <c r="D62" s="1" t="str">
        <f t="shared" ca="1" si="2"/>
        <v>VEGA</v>
      </c>
      <c r="E62" s="9">
        <f t="shared" ca="1" si="3"/>
        <v>35002</v>
      </c>
      <c r="F62" s="1" t="str">
        <f t="shared" ca="1" si="4"/>
        <v>M</v>
      </c>
      <c r="G62" s="1" t="str">
        <f t="shared" ca="1" si="5"/>
        <v>ShMOVE30101995</v>
      </c>
      <c r="H62" s="10" t="str">
        <f t="shared" ca="1" si="6"/>
        <v>SMONTERO30@live.mx</v>
      </c>
      <c r="I62" s="10" t="str">
        <f t="shared" ca="1" si="7"/>
        <v>SMONTERO30@itam.com.mx</v>
      </c>
      <c r="J62" s="10" t="str">
        <f t="shared" ca="1" si="8"/>
        <v>Computacion</v>
      </c>
      <c r="K62" s="1">
        <f t="shared" ca="1" si="9"/>
        <v>2012</v>
      </c>
      <c r="L62" s="1">
        <f t="shared" ca="1" si="10"/>
        <v>12</v>
      </c>
      <c r="M62" s="1">
        <f t="shared" ca="1" si="11"/>
        <v>8.6</v>
      </c>
      <c r="N62" s="1">
        <f t="shared" ca="1" si="12"/>
        <v>54</v>
      </c>
      <c r="O62" s="1">
        <f t="shared" ca="1" si="13"/>
        <v>53</v>
      </c>
      <c r="P62" s="1">
        <f t="shared" ca="1" si="14"/>
        <v>1</v>
      </c>
      <c r="Q62" s="1" t="str">
        <f t="shared" ca="1" si="15"/>
        <v>SI</v>
      </c>
      <c r="R62" s="1">
        <f t="shared" ca="1" si="16"/>
        <v>0.2</v>
      </c>
      <c r="S62" s="1" t="str">
        <f t="shared" ca="1" si="17"/>
        <v>NO</v>
      </c>
      <c r="T62" s="1" t="str">
        <f t="shared" ca="1" si="18"/>
        <v>Monterrey</v>
      </c>
      <c r="U62" s="1" t="str">
        <f t="shared" ca="1" si="19"/>
        <v>SI</v>
      </c>
      <c r="V62" s="1">
        <f t="shared" ca="1" si="20"/>
        <v>137</v>
      </c>
      <c r="W62" s="1" t="str">
        <f t="shared" ca="1" si="21"/>
        <v>SI</v>
      </c>
      <c r="X62" s="1" t="str">
        <f t="shared" ca="1" si="22"/>
        <v>OTRO</v>
      </c>
      <c r="Y62" s="1">
        <f t="shared" ca="1" si="23"/>
        <v>1012457836</v>
      </c>
      <c r="Z62" s="1" t="str">
        <f t="shared" ca="1" si="24"/>
        <v>SI</v>
      </c>
      <c r="AA62" s="1" t="str">
        <f t="shared" ca="1" si="25"/>
        <v>Viajes</v>
      </c>
    </row>
    <row r="63" spans="1:27" x14ac:dyDescent="0.45">
      <c r="A63" s="1">
        <f t="shared" ca="1" si="0"/>
        <v>1602</v>
      </c>
      <c r="B63" s="1" t="str">
        <f t="shared" ca="1" si="1"/>
        <v>Maria</v>
      </c>
      <c r="C63" s="1" t="str">
        <f t="shared" ca="1" si="2"/>
        <v>CAMPOS</v>
      </c>
      <c r="D63" s="1" t="str">
        <f t="shared" ca="1" si="2"/>
        <v>CARRASCO</v>
      </c>
      <c r="E63" s="9">
        <f t="shared" ca="1" si="3"/>
        <v>34748</v>
      </c>
      <c r="F63" s="1" t="str">
        <f t="shared" ca="1" si="4"/>
        <v>M</v>
      </c>
      <c r="G63" s="1" t="str">
        <f t="shared" ca="1" si="5"/>
        <v>MaCACA18021995</v>
      </c>
      <c r="H63" s="10" t="str">
        <f t="shared" ca="1" si="6"/>
        <v>MCAMPOS18@hotmail.com</v>
      </c>
      <c r="I63" s="10" t="str">
        <f t="shared" ca="1" si="7"/>
        <v>MCAMPOS18@itam.com.mx</v>
      </c>
      <c r="J63" s="10" t="str">
        <f t="shared" ca="1" si="8"/>
        <v>Derecho</v>
      </c>
      <c r="K63" s="1">
        <f t="shared" ca="1" si="9"/>
        <v>2011</v>
      </c>
      <c r="L63" s="1">
        <f t="shared" ca="1" si="10"/>
        <v>14</v>
      </c>
      <c r="M63" s="1">
        <f t="shared" ca="1" si="11"/>
        <v>7.5</v>
      </c>
      <c r="N63" s="1">
        <f t="shared" ca="1" si="12"/>
        <v>48</v>
      </c>
      <c r="O63" s="1">
        <f t="shared" ca="1" si="13"/>
        <v>35</v>
      </c>
      <c r="P63" s="1">
        <f t="shared" ca="1" si="14"/>
        <v>13</v>
      </c>
      <c r="Q63" s="1" t="str">
        <f t="shared" ca="1" si="15"/>
        <v>SI</v>
      </c>
      <c r="R63" s="1">
        <f t="shared" ca="1" si="16"/>
        <v>1</v>
      </c>
      <c r="S63" s="1" t="str">
        <f t="shared" ca="1" si="17"/>
        <v>NO</v>
      </c>
      <c r="T63" s="1" t="str">
        <f t="shared" ca="1" si="18"/>
        <v>Puebla</v>
      </c>
      <c r="U63" s="1" t="str">
        <f t="shared" ca="1" si="19"/>
        <v>SI</v>
      </c>
      <c r="V63" s="1">
        <f t="shared" ca="1" si="20"/>
        <v>38</v>
      </c>
      <c r="W63" s="1" t="str">
        <f t="shared" ca="1" si="21"/>
        <v>NO</v>
      </c>
      <c r="X63" s="1" t="str">
        <f t="shared" ca="1" si="22"/>
        <v>OTRO</v>
      </c>
      <c r="Y63" s="1">
        <f t="shared" ca="1" si="23"/>
        <v>1012344482</v>
      </c>
      <c r="Z63" s="1" t="str">
        <f t="shared" ca="1" si="24"/>
        <v>NO</v>
      </c>
      <c r="AA63" s="1" t="str">
        <f t="shared" ca="1" si="25"/>
        <v>Futbol</v>
      </c>
    </row>
    <row r="64" spans="1:27" x14ac:dyDescent="0.45">
      <c r="A64" s="1">
        <f t="shared" ca="1" si="0"/>
        <v>1222</v>
      </c>
      <c r="B64" s="1" t="str">
        <f t="shared" ca="1" si="1"/>
        <v>Rose</v>
      </c>
      <c r="C64" s="1" t="str">
        <f t="shared" ca="1" si="2"/>
        <v>BRAVO</v>
      </c>
      <c r="D64" s="1" t="str">
        <f t="shared" ca="1" si="2"/>
        <v>MOYA</v>
      </c>
      <c r="E64" s="9">
        <f t="shared" ca="1" si="3"/>
        <v>34694</v>
      </c>
      <c r="F64" s="1" t="str">
        <f t="shared" ca="1" si="4"/>
        <v>M</v>
      </c>
      <c r="G64" s="1" t="str">
        <f t="shared" ca="1" si="5"/>
        <v>RoBRMO26121994</v>
      </c>
      <c r="H64" s="10" t="str">
        <f t="shared" ca="1" si="6"/>
        <v>RBRAVO26@live.mx</v>
      </c>
      <c r="I64" s="10" t="str">
        <f t="shared" ca="1" si="7"/>
        <v>RBRAVO26@itam.com.mx</v>
      </c>
      <c r="J64" s="10" t="str">
        <f t="shared" ca="1" si="8"/>
        <v>Derecho</v>
      </c>
      <c r="K64" s="1">
        <f t="shared" ca="1" si="9"/>
        <v>2012</v>
      </c>
      <c r="L64" s="1">
        <f t="shared" ca="1" si="10"/>
        <v>12</v>
      </c>
      <c r="M64" s="1">
        <f t="shared" ca="1" si="11"/>
        <v>8.6999999999999993</v>
      </c>
      <c r="N64" s="1">
        <f t="shared" ca="1" si="12"/>
        <v>54</v>
      </c>
      <c r="O64" s="1">
        <f t="shared" ca="1" si="13"/>
        <v>45</v>
      </c>
      <c r="P64" s="1">
        <f t="shared" ca="1" si="14"/>
        <v>9</v>
      </c>
      <c r="Q64" s="1" t="str">
        <f t="shared" ca="1" si="15"/>
        <v>SI</v>
      </c>
      <c r="R64" s="1">
        <f t="shared" ca="1" si="16"/>
        <v>0.9</v>
      </c>
      <c r="S64" s="1" t="str">
        <f t="shared" ca="1" si="17"/>
        <v>SI</v>
      </c>
      <c r="T64" s="1" t="str">
        <f t="shared" ca="1" si="18"/>
        <v>Acapulco</v>
      </c>
      <c r="U64" s="1" t="str">
        <f t="shared" ca="1" si="19"/>
        <v>SI</v>
      </c>
      <c r="V64" s="1">
        <f t="shared" ca="1" si="20"/>
        <v>117</v>
      </c>
      <c r="W64" s="1" t="str">
        <f t="shared" ca="1" si="21"/>
        <v>NO</v>
      </c>
      <c r="X64" s="1" t="str">
        <f t="shared" ca="1" si="22"/>
        <v>OTRO</v>
      </c>
      <c r="Y64" s="1">
        <f t="shared" ca="1" si="23"/>
        <v>1012771921</v>
      </c>
      <c r="Z64" s="1" t="str">
        <f t="shared" ca="1" si="24"/>
        <v>NO</v>
      </c>
      <c r="AA64" s="1" t="str">
        <f t="shared" ca="1" si="25"/>
        <v>Fiesta</v>
      </c>
    </row>
    <row r="65" spans="1:27" x14ac:dyDescent="0.45">
      <c r="A65" s="1">
        <f t="shared" ca="1" si="0"/>
        <v>1820</v>
      </c>
      <c r="B65" s="1" t="str">
        <f t="shared" ca="1" si="1"/>
        <v>Michael</v>
      </c>
      <c r="C65" s="1" t="str">
        <f t="shared" ca="1" si="2"/>
        <v>SOLER</v>
      </c>
      <c r="D65" s="1" t="str">
        <f t="shared" ca="1" si="2"/>
        <v>ROMAN</v>
      </c>
      <c r="E65" s="9">
        <f t="shared" ca="1" si="3"/>
        <v>34263</v>
      </c>
      <c r="F65" s="1" t="str">
        <f t="shared" ca="1" si="4"/>
        <v>H</v>
      </c>
      <c r="G65" s="1" t="str">
        <f t="shared" ca="1" si="5"/>
        <v>MiSORO21101993</v>
      </c>
      <c r="H65" s="10" t="str">
        <f t="shared" ca="1" si="6"/>
        <v>MSOLER21@outlook.com</v>
      </c>
      <c r="I65" s="10" t="str">
        <f t="shared" ca="1" si="7"/>
        <v>MSOLER21@itam.com.mx</v>
      </c>
      <c r="J65" s="10" t="str">
        <f t="shared" ca="1" si="8"/>
        <v>Computacion</v>
      </c>
      <c r="K65" s="1">
        <f t="shared" ca="1" si="9"/>
        <v>2013</v>
      </c>
      <c r="L65" s="1">
        <f t="shared" ca="1" si="10"/>
        <v>10</v>
      </c>
      <c r="M65" s="1">
        <f t="shared" ca="1" si="11"/>
        <v>6.6</v>
      </c>
      <c r="N65" s="1">
        <f t="shared" ca="1" si="12"/>
        <v>41</v>
      </c>
      <c r="O65" s="1">
        <f t="shared" ca="1" si="13"/>
        <v>30</v>
      </c>
      <c r="P65" s="1">
        <f t="shared" ca="1" si="14"/>
        <v>11</v>
      </c>
      <c r="Q65" s="1" t="str">
        <f t="shared" ca="1" si="15"/>
        <v>SI</v>
      </c>
      <c r="R65" s="1">
        <f t="shared" ca="1" si="16"/>
        <v>0.8</v>
      </c>
      <c r="S65" s="1" t="str">
        <f t="shared" ca="1" si="17"/>
        <v>NO</v>
      </c>
      <c r="T65" s="1" t="str">
        <f t="shared" ca="1" si="18"/>
        <v>Puebla</v>
      </c>
      <c r="U65" s="1" t="str">
        <f t="shared" ca="1" si="19"/>
        <v>SI</v>
      </c>
      <c r="V65" s="1">
        <f t="shared" ca="1" si="20"/>
        <v>164</v>
      </c>
      <c r="W65" s="1" t="str">
        <f t="shared" ca="1" si="21"/>
        <v>NO</v>
      </c>
      <c r="X65" s="1" t="str">
        <f t="shared" ca="1" si="22"/>
        <v>ITAM</v>
      </c>
      <c r="Y65" s="1">
        <f t="shared" ca="1" si="23"/>
        <v>1012025379</v>
      </c>
      <c r="Z65" s="1" t="str">
        <f t="shared" ca="1" si="24"/>
        <v>NO</v>
      </c>
      <c r="AA65" s="1" t="str">
        <f t="shared" ca="1" si="25"/>
        <v>Comer</v>
      </c>
    </row>
    <row r="66" spans="1:27" x14ac:dyDescent="0.45">
      <c r="A66" s="1">
        <f t="shared" ca="1" si="0"/>
        <v>1154</v>
      </c>
      <c r="B66" s="1" t="str">
        <f t="shared" ca="1" si="1"/>
        <v>Christine</v>
      </c>
      <c r="C66" s="1" t="str">
        <f t="shared" ca="1" si="2"/>
        <v>CRESPO</v>
      </c>
      <c r="D66" s="1" t="str">
        <f t="shared" ca="1" si="2"/>
        <v>CARMONA</v>
      </c>
      <c r="E66" s="9">
        <f t="shared" ca="1" si="3"/>
        <v>34390</v>
      </c>
      <c r="F66" s="1" t="str">
        <f t="shared" ca="1" si="4"/>
        <v>M</v>
      </c>
      <c r="G66" s="1" t="str">
        <f t="shared" ca="1" si="5"/>
        <v>ChCRCA25021994</v>
      </c>
      <c r="H66" s="10" t="str">
        <f t="shared" ca="1" si="6"/>
        <v>CCRESPO25@gmail.com</v>
      </c>
      <c r="I66" s="10" t="str">
        <f t="shared" ca="1" si="7"/>
        <v>CCRESPO25@itam.com.mx</v>
      </c>
      <c r="J66" s="10" t="str">
        <f t="shared" ca="1" si="8"/>
        <v>Telematica</v>
      </c>
      <c r="K66" s="1">
        <f t="shared" ca="1" si="9"/>
        <v>2013</v>
      </c>
      <c r="L66" s="1">
        <f t="shared" ca="1" si="10"/>
        <v>10</v>
      </c>
      <c r="M66" s="1">
        <f t="shared" ca="1" si="11"/>
        <v>9.1</v>
      </c>
      <c r="N66" s="1">
        <f t="shared" ca="1" si="12"/>
        <v>42</v>
      </c>
      <c r="O66" s="1">
        <f t="shared" ca="1" si="13"/>
        <v>28</v>
      </c>
      <c r="P66" s="1">
        <f t="shared" ca="1" si="14"/>
        <v>14</v>
      </c>
      <c r="Q66" s="1" t="str">
        <f t="shared" ca="1" si="15"/>
        <v>SI</v>
      </c>
      <c r="R66" s="1">
        <f t="shared" ca="1" si="16"/>
        <v>0.6</v>
      </c>
      <c r="S66" s="1" t="str">
        <f t="shared" ca="1" si="17"/>
        <v>SI</v>
      </c>
      <c r="T66" s="1" t="str">
        <f t="shared" ca="1" si="18"/>
        <v>Monterrey</v>
      </c>
      <c r="U66" s="1" t="str">
        <f t="shared" ca="1" si="19"/>
        <v>SI</v>
      </c>
      <c r="V66" s="1">
        <f t="shared" ca="1" si="20"/>
        <v>110</v>
      </c>
      <c r="W66" s="1" t="str">
        <f t="shared" ca="1" si="21"/>
        <v>SI</v>
      </c>
      <c r="X66" s="1" t="str">
        <f t="shared" ca="1" si="22"/>
        <v>ITAM</v>
      </c>
      <c r="Y66" s="1">
        <f t="shared" ca="1" si="23"/>
        <v>1012711541</v>
      </c>
      <c r="Z66" s="1" t="str">
        <f t="shared" ca="1" si="24"/>
        <v>SI</v>
      </c>
      <c r="AA66" s="1" t="str">
        <f t="shared" ca="1" si="25"/>
        <v>Nadar</v>
      </c>
    </row>
    <row r="67" spans="1:27" x14ac:dyDescent="0.45">
      <c r="A67" s="1">
        <f t="shared" ca="1" si="0"/>
        <v>1516</v>
      </c>
      <c r="B67" s="1" t="str">
        <f t="shared" ca="1" si="1"/>
        <v>James</v>
      </c>
      <c r="C67" s="1" t="str">
        <f t="shared" ca="1" si="2"/>
        <v>REYES</v>
      </c>
      <c r="D67" s="1" t="str">
        <f t="shared" ca="1" si="2"/>
        <v>FERRER</v>
      </c>
      <c r="E67" s="9">
        <f t="shared" ca="1" si="3"/>
        <v>34738</v>
      </c>
      <c r="F67" s="1" t="str">
        <f t="shared" ca="1" si="4"/>
        <v>H</v>
      </c>
      <c r="G67" s="1" t="str">
        <f t="shared" ca="1" si="5"/>
        <v>JaREFE08021995</v>
      </c>
      <c r="H67" s="10" t="str">
        <f t="shared" ca="1" si="6"/>
        <v>JREYES8@yahoo.mx</v>
      </c>
      <c r="I67" s="10" t="str">
        <f t="shared" ca="1" si="7"/>
        <v>JREYES8@itam.com.mx</v>
      </c>
      <c r="J67" s="10" t="str">
        <f t="shared" ca="1" si="8"/>
        <v>Economia y Derecho</v>
      </c>
      <c r="K67" s="1">
        <f t="shared" ca="1" si="9"/>
        <v>2012</v>
      </c>
      <c r="L67" s="1">
        <f t="shared" ca="1" si="10"/>
        <v>12</v>
      </c>
      <c r="M67" s="1">
        <f t="shared" ca="1" si="11"/>
        <v>7.8</v>
      </c>
      <c r="N67" s="1">
        <f t="shared" ca="1" si="12"/>
        <v>48</v>
      </c>
      <c r="O67" s="1">
        <f t="shared" ca="1" si="13"/>
        <v>29</v>
      </c>
      <c r="P67" s="1">
        <f t="shared" ca="1" si="14"/>
        <v>19</v>
      </c>
      <c r="Q67" s="1" t="str">
        <f t="shared" ca="1" si="15"/>
        <v>SI</v>
      </c>
      <c r="R67" s="1">
        <f t="shared" ca="1" si="16"/>
        <v>0.4</v>
      </c>
      <c r="S67" s="1" t="str">
        <f t="shared" ca="1" si="17"/>
        <v>SI</v>
      </c>
      <c r="T67" s="1" t="str">
        <f t="shared" ca="1" si="18"/>
        <v>Cancun</v>
      </c>
      <c r="U67" s="1" t="str">
        <f t="shared" ca="1" si="19"/>
        <v>SI</v>
      </c>
      <c r="V67" s="1">
        <f t="shared" ca="1" si="20"/>
        <v>45</v>
      </c>
      <c r="W67" s="1" t="str">
        <f t="shared" ca="1" si="21"/>
        <v>SI</v>
      </c>
      <c r="X67" s="1" t="str">
        <f t="shared" ca="1" si="22"/>
        <v>OTRO</v>
      </c>
      <c r="Y67" s="1">
        <f t="shared" ca="1" si="23"/>
        <v>1012080739</v>
      </c>
      <c r="Z67" s="1" t="str">
        <f t="shared" ca="1" si="24"/>
        <v>SI</v>
      </c>
      <c r="AA67" s="1" t="str">
        <f t="shared" ca="1" si="25"/>
        <v>Fiesta</v>
      </c>
    </row>
    <row r="68" spans="1:27" x14ac:dyDescent="0.45">
      <c r="A68" s="1">
        <f t="shared" ca="1" si="0"/>
        <v>1633</v>
      </c>
      <c r="B68" s="1" t="str">
        <f t="shared" ca="1" si="1"/>
        <v>John</v>
      </c>
      <c r="C68" s="1" t="str">
        <f t="shared" ca="1" si="2"/>
        <v>CARMONA</v>
      </c>
      <c r="D68" s="1" t="str">
        <f t="shared" ca="1" si="2"/>
        <v>IBAÑEZ</v>
      </c>
      <c r="E68" s="9">
        <f t="shared" ca="1" si="3"/>
        <v>34644</v>
      </c>
      <c r="F68" s="1" t="str">
        <f t="shared" ca="1" si="4"/>
        <v>H</v>
      </c>
      <c r="G68" s="1" t="str">
        <f t="shared" ca="1" si="5"/>
        <v>JoCAIB06111994</v>
      </c>
      <c r="H68" s="10" t="str">
        <f t="shared" ca="1" si="6"/>
        <v>JCARMONA6@outlook.com</v>
      </c>
      <c r="I68" s="10" t="str">
        <f t="shared" ca="1" si="7"/>
        <v>JCARMONA6@itam.com.mx</v>
      </c>
      <c r="J68" s="10" t="str">
        <f t="shared" ca="1" si="8"/>
        <v>Computacion</v>
      </c>
      <c r="K68" s="1">
        <f t="shared" ca="1" si="9"/>
        <v>2012</v>
      </c>
      <c r="L68" s="1">
        <f t="shared" ca="1" si="10"/>
        <v>12</v>
      </c>
      <c r="M68" s="1">
        <f t="shared" ca="1" si="11"/>
        <v>7.8</v>
      </c>
      <c r="N68" s="1">
        <f t="shared" ca="1" si="12"/>
        <v>45</v>
      </c>
      <c r="O68" s="1">
        <f t="shared" ca="1" si="13"/>
        <v>44</v>
      </c>
      <c r="P68" s="1">
        <f t="shared" ca="1" si="14"/>
        <v>1</v>
      </c>
      <c r="Q68" s="1" t="str">
        <f t="shared" ca="1" si="15"/>
        <v>SI</v>
      </c>
      <c r="R68" s="1">
        <f t="shared" ca="1" si="16"/>
        <v>0.4</v>
      </c>
      <c r="S68" s="1" t="str">
        <f t="shared" ca="1" si="17"/>
        <v>SI</v>
      </c>
      <c r="T68" s="1" t="str">
        <f t="shared" ca="1" si="18"/>
        <v>Leon</v>
      </c>
      <c r="U68" s="1" t="str">
        <f t="shared" ca="1" si="19"/>
        <v>SI</v>
      </c>
      <c r="V68" s="1">
        <f t="shared" ca="1" si="20"/>
        <v>107</v>
      </c>
      <c r="W68" s="1" t="str">
        <f t="shared" ca="1" si="21"/>
        <v>NO</v>
      </c>
      <c r="X68" s="1" t="str">
        <f t="shared" ca="1" si="22"/>
        <v>OTRO</v>
      </c>
      <c r="Y68" s="1">
        <f t="shared" ca="1" si="23"/>
        <v>1012758649</v>
      </c>
      <c r="Z68" s="1" t="str">
        <f t="shared" ca="1" si="24"/>
        <v>NO</v>
      </c>
      <c r="AA68" s="1" t="str">
        <f t="shared" ca="1" si="25"/>
        <v>Futbol</v>
      </c>
    </row>
    <row r="69" spans="1:27" x14ac:dyDescent="0.45">
      <c r="A69" s="1">
        <f t="shared" ca="1" si="0"/>
        <v>1681</v>
      </c>
      <c r="B69" s="1" t="str">
        <f t="shared" ca="1" si="1"/>
        <v>Charles</v>
      </c>
      <c r="C69" s="1" t="str">
        <f t="shared" ca="1" si="2"/>
        <v>MOYA</v>
      </c>
      <c r="D69" s="1" t="str">
        <f t="shared" ca="1" si="2"/>
        <v>MORA</v>
      </c>
      <c r="E69" s="9">
        <f t="shared" ca="1" si="3"/>
        <v>34635</v>
      </c>
      <c r="F69" s="1" t="str">
        <f t="shared" ca="1" si="4"/>
        <v>H</v>
      </c>
      <c r="G69" s="1" t="str">
        <f t="shared" ca="1" si="5"/>
        <v>ChMOMO28101994</v>
      </c>
      <c r="H69" s="10" t="str">
        <f t="shared" ca="1" si="6"/>
        <v>CMOYA28@hotmail.com</v>
      </c>
      <c r="I69" s="10" t="str">
        <f t="shared" ca="1" si="7"/>
        <v>CMOYA28@itam.com.mx</v>
      </c>
      <c r="J69" s="10" t="str">
        <f t="shared" ca="1" si="8"/>
        <v>Matematicas Aplicadas</v>
      </c>
      <c r="K69" s="1">
        <f t="shared" ca="1" si="9"/>
        <v>2011</v>
      </c>
      <c r="L69" s="1">
        <f t="shared" ca="1" si="10"/>
        <v>14</v>
      </c>
      <c r="M69" s="1">
        <f t="shared" ca="1" si="11"/>
        <v>9.8000000000000007</v>
      </c>
      <c r="N69" s="1">
        <f t="shared" ca="1" si="12"/>
        <v>48</v>
      </c>
      <c r="O69" s="1">
        <f t="shared" ca="1" si="13"/>
        <v>41</v>
      </c>
      <c r="P69" s="1">
        <f t="shared" ca="1" si="14"/>
        <v>7</v>
      </c>
      <c r="Q69" s="1" t="str">
        <f t="shared" ca="1" si="15"/>
        <v>SI</v>
      </c>
      <c r="R69" s="1">
        <f t="shared" ca="1" si="16"/>
        <v>0.7</v>
      </c>
      <c r="S69" s="1" t="str">
        <f t="shared" ca="1" si="17"/>
        <v>SI</v>
      </c>
      <c r="T69" s="1" t="str">
        <f t="shared" ca="1" si="18"/>
        <v>Merida</v>
      </c>
      <c r="U69" s="1" t="str">
        <f t="shared" ca="1" si="19"/>
        <v>SI</v>
      </c>
      <c r="V69" s="1">
        <f t="shared" ca="1" si="20"/>
        <v>159</v>
      </c>
      <c r="W69" s="1" t="str">
        <f t="shared" ca="1" si="21"/>
        <v>NO</v>
      </c>
      <c r="X69" s="1" t="str">
        <f t="shared" ca="1" si="22"/>
        <v>OTRO</v>
      </c>
      <c r="Y69" s="1">
        <f t="shared" ca="1" si="23"/>
        <v>1012097904</v>
      </c>
      <c r="Z69" s="1" t="str">
        <f t="shared" ca="1" si="24"/>
        <v>NO</v>
      </c>
      <c r="AA69" s="1" t="str">
        <f t="shared" ca="1" si="25"/>
        <v>Golf</v>
      </c>
    </row>
    <row r="70" spans="1:27" x14ac:dyDescent="0.45">
      <c r="A70" s="1">
        <f t="shared" ref="A70:A105" ca="1" si="26">RANDBETWEEN(1000,2000)</f>
        <v>1998</v>
      </c>
      <c r="B70" s="1" t="str">
        <f t="shared" ref="B70:B105" ca="1" si="27">INDEX($AC$7:$AD$46,RANDBETWEEN(1,39),1)</f>
        <v>Amanda</v>
      </c>
      <c r="C70" s="1" t="str">
        <f t="shared" ref="C70:D105" ca="1" si="28">INDEX($AF$7:$AF$47,RANDBETWEEN(1,40),1)</f>
        <v>PASCUAL</v>
      </c>
      <c r="D70" s="1" t="str">
        <f t="shared" ca="1" si="28"/>
        <v>BRAVO</v>
      </c>
      <c r="E70" s="9">
        <f t="shared" ref="E70:E105" ca="1" si="29">RANDBETWEEN("01/01/1993","12/31/1995")</f>
        <v>34511</v>
      </c>
      <c r="F70" s="1" t="str">
        <f t="shared" ref="F70:F105" ca="1" si="30">VLOOKUP(B70,$AC$7:$AD$47,2,FALSE)</f>
        <v>M</v>
      </c>
      <c r="G70" s="1" t="str">
        <f t="shared" ref="G70:G105" ca="1" si="31">_xlfn.CONCAT(LEFT(B70,2),LEFT(C70,2),LEFT(D70,2),IF(DAY(E70)&lt;10,_xlfn.CONCAT(0,DAY(E70)),DAY(E70)),IF(MONTH(E70)&lt;10,_xlfn.CONCAT(0,MONTH(E70)),MONTH(E70)),YEAR(E70))</f>
        <v>AmPABR26061994</v>
      </c>
      <c r="H70" s="10" t="str">
        <f t="shared" ref="H70:H105" ca="1" si="32">_xlfn.CONCAT(LEFT(B70,1),C70,DAY(E70),"@",INDEX($AI$6:$AI$11,RANDBETWEEN(1,6)))</f>
        <v>APASCUAL26@outlook.com</v>
      </c>
      <c r="I70" s="10" t="str">
        <f t="shared" ref="I70:I105" ca="1" si="33">_xlfn.CONCAT(LEFT(B70,1),C70,DAY(E70),"@","itam.com.mx")</f>
        <v>APASCUAL26@itam.com.mx</v>
      </c>
      <c r="J70" s="10" t="str">
        <f t="shared" ref="J70:J105" ca="1" si="34">INDEX($AL$7:$AO$18,RANDBETWEEN(1,12),1)</f>
        <v>Matematicas y Computacion</v>
      </c>
      <c r="K70" s="1">
        <f t="shared" ref="K70:K105" ca="1" si="35">YEAR(RANDBETWEEN("01/01/2011","12/31/2013"))</f>
        <v>2013</v>
      </c>
      <c r="L70" s="1">
        <f t="shared" ref="L70:L105" ca="1" si="36">(2018-K70)*2</f>
        <v>10</v>
      </c>
      <c r="M70" s="1">
        <f t="shared" ref="M70:M105" ca="1" si="37">ROUND(RAND()*(6-10)+10,1)</f>
        <v>9</v>
      </c>
      <c r="N70" s="1">
        <f t="shared" ref="N70:N105" ca="1" si="38">IF(RANDBETWEEN((L70*4)-6,(L70*4)+6)&gt;48,48,RANDBETWEEN((L70*4)-6,(L70*4)+6))</f>
        <v>40</v>
      </c>
      <c r="O70" s="1">
        <f t="shared" ref="O70:O105" ca="1" si="39">ROUND((RANDBETWEEN(60,100)/100)*N70,0)</f>
        <v>26</v>
      </c>
      <c r="P70" s="1">
        <f t="shared" ref="P70:P105" ca="1" si="40">N70-O70</f>
        <v>14</v>
      </c>
      <c r="Q70" s="1" t="str">
        <f t="shared" ref="Q70:Q105" ca="1" si="41">IF(R70&gt;0,"SI","NO")</f>
        <v>SI</v>
      </c>
      <c r="R70" s="1">
        <f t="shared" ref="R70:R105" ca="1" si="42">(RANDBETWEEN(1,10)*10)/100</f>
        <v>1</v>
      </c>
      <c r="S70" s="1" t="str">
        <f t="shared" ref="S70:S105" ca="1" si="43">CHOOSE(RANDBETWEEN(1,2),"SI","NO")</f>
        <v>NO</v>
      </c>
      <c r="T70" s="1" t="str">
        <f t="shared" ref="T70:T105" ca="1" si="44">INDEX($AQ$7:$AR$23,RANDBETWEEN(1,9),1)</f>
        <v>Guadalajara</v>
      </c>
      <c r="U70" s="1" t="str">
        <f t="shared" ref="U70:U105" ca="1" si="45">VLOOKUP(T70,$AQ$7:$AR$16,2,FALSE)</f>
        <v>SI</v>
      </c>
      <c r="V70" s="1">
        <f t="shared" ref="V70:V105" ca="1" si="46">RANDBETWEEN(0,180)</f>
        <v>126</v>
      </c>
      <c r="W70" s="1" t="str">
        <f t="shared" ref="W70:W105" ca="1" si="47">CHOOSE(RANDBETWEEN(1,2),"SI","NO")</f>
        <v>SI</v>
      </c>
      <c r="X70" s="1" t="str">
        <f t="shared" ref="X70:X105" ca="1" si="48">CHOOSE(RANDBETWEEN(1,2),"ITAM","OTRO")</f>
        <v>ITAM</v>
      </c>
      <c r="Y70" s="1">
        <f t="shared" ref="Y70:Y105" ca="1" si="49">RANDBETWEEN(1012000000,1012999999)</f>
        <v>1012987262</v>
      </c>
      <c r="Z70" s="1" t="str">
        <f t="shared" ref="Z70:Z105" ca="1" si="50">CHOOSE(RANDBETWEEN(1,2),"SI","NO")</f>
        <v>SI</v>
      </c>
      <c r="AA70" s="1" t="str">
        <f t="shared" ref="AA70:AA105" ca="1" si="51">INDEX($AT$6:$AT$16,RANDBETWEEN(1,10))</f>
        <v>Nadar</v>
      </c>
    </row>
    <row r="71" spans="1:27" x14ac:dyDescent="0.45">
      <c r="A71" s="1">
        <f t="shared" ca="1" si="26"/>
        <v>1723</v>
      </c>
      <c r="B71" s="1" t="str">
        <f t="shared" ca="1" si="27"/>
        <v>Richard</v>
      </c>
      <c r="C71" s="1" t="str">
        <f t="shared" ca="1" si="28"/>
        <v>CABRERA</v>
      </c>
      <c r="D71" s="1" t="str">
        <f t="shared" ca="1" si="28"/>
        <v>FERRER</v>
      </c>
      <c r="E71" s="9">
        <f t="shared" ca="1" si="29"/>
        <v>34599</v>
      </c>
      <c r="F71" s="1" t="str">
        <f t="shared" ca="1" si="30"/>
        <v>H</v>
      </c>
      <c r="G71" s="1" t="str">
        <f t="shared" ca="1" si="31"/>
        <v>RiCAFE22091994</v>
      </c>
      <c r="H71" s="10" t="str">
        <f t="shared" ca="1" si="32"/>
        <v>RCABRERA22@hotmail.com</v>
      </c>
      <c r="I71" s="10" t="str">
        <f t="shared" ca="1" si="33"/>
        <v>RCABRERA22@itam.com.mx</v>
      </c>
      <c r="J71" s="10" t="str">
        <f t="shared" ca="1" si="34"/>
        <v>Derecho</v>
      </c>
      <c r="K71" s="1">
        <f t="shared" ca="1" si="35"/>
        <v>2012</v>
      </c>
      <c r="L71" s="1">
        <f t="shared" ca="1" si="36"/>
        <v>12</v>
      </c>
      <c r="M71" s="1">
        <f t="shared" ca="1" si="37"/>
        <v>7.2</v>
      </c>
      <c r="N71" s="1">
        <f t="shared" ca="1" si="38"/>
        <v>45</v>
      </c>
      <c r="O71" s="1">
        <f t="shared" ca="1" si="39"/>
        <v>31</v>
      </c>
      <c r="P71" s="1">
        <f t="shared" ca="1" si="40"/>
        <v>14</v>
      </c>
      <c r="Q71" s="1" t="str">
        <f t="shared" ca="1" si="41"/>
        <v>SI</v>
      </c>
      <c r="R71" s="1">
        <f t="shared" ca="1" si="42"/>
        <v>0.3</v>
      </c>
      <c r="S71" s="1" t="str">
        <f t="shared" ca="1" si="43"/>
        <v>SI</v>
      </c>
      <c r="T71" s="1" t="str">
        <f t="shared" ca="1" si="44"/>
        <v>Acapulco</v>
      </c>
      <c r="U71" s="1" t="str">
        <f t="shared" ca="1" si="45"/>
        <v>SI</v>
      </c>
      <c r="V71" s="1">
        <f t="shared" ca="1" si="46"/>
        <v>55</v>
      </c>
      <c r="W71" s="1" t="str">
        <f t="shared" ca="1" si="47"/>
        <v>NO</v>
      </c>
      <c r="X71" s="1" t="str">
        <f t="shared" ca="1" si="48"/>
        <v>ITAM</v>
      </c>
      <c r="Y71" s="1">
        <f t="shared" ca="1" si="49"/>
        <v>1012625008</v>
      </c>
      <c r="Z71" s="1" t="str">
        <f t="shared" ca="1" si="50"/>
        <v>NO</v>
      </c>
      <c r="AA71" s="1" t="str">
        <f t="shared" ca="1" si="51"/>
        <v>Viajes</v>
      </c>
    </row>
    <row r="72" spans="1:27" x14ac:dyDescent="0.45">
      <c r="A72" s="1">
        <f t="shared" ca="1" si="26"/>
        <v>1086</v>
      </c>
      <c r="B72" s="1" t="str">
        <f t="shared" ca="1" si="27"/>
        <v>Maria</v>
      </c>
      <c r="C72" s="1" t="str">
        <f t="shared" ca="1" si="28"/>
        <v>ROMAN</v>
      </c>
      <c r="D72" s="1" t="str">
        <f t="shared" ca="1" si="28"/>
        <v>PASCUAL</v>
      </c>
      <c r="E72" s="9">
        <f t="shared" ca="1" si="29"/>
        <v>34971</v>
      </c>
      <c r="F72" s="1" t="str">
        <f t="shared" ca="1" si="30"/>
        <v>M</v>
      </c>
      <c r="G72" s="1" t="str">
        <f t="shared" ca="1" si="31"/>
        <v>MaROPA29091995</v>
      </c>
      <c r="H72" s="10" t="str">
        <f t="shared" ca="1" si="32"/>
        <v>MROMAN29@yahoo.mx</v>
      </c>
      <c r="I72" s="10" t="str">
        <f t="shared" ca="1" si="33"/>
        <v>MROMAN29@itam.com.mx</v>
      </c>
      <c r="J72" s="10" t="str">
        <f t="shared" ca="1" si="34"/>
        <v>Matematicas Aplicadas</v>
      </c>
      <c r="K72" s="1">
        <f t="shared" ca="1" si="35"/>
        <v>2012</v>
      </c>
      <c r="L72" s="1">
        <f t="shared" ca="1" si="36"/>
        <v>12</v>
      </c>
      <c r="M72" s="1">
        <f t="shared" ca="1" si="37"/>
        <v>7.2</v>
      </c>
      <c r="N72" s="1">
        <f t="shared" ca="1" si="38"/>
        <v>53</v>
      </c>
      <c r="O72" s="1">
        <f t="shared" ca="1" si="39"/>
        <v>45</v>
      </c>
      <c r="P72" s="1">
        <f t="shared" ca="1" si="40"/>
        <v>8</v>
      </c>
      <c r="Q72" s="1" t="str">
        <f t="shared" ca="1" si="41"/>
        <v>SI</v>
      </c>
      <c r="R72" s="1">
        <f t="shared" ca="1" si="42"/>
        <v>1</v>
      </c>
      <c r="S72" s="1" t="str">
        <f t="shared" ca="1" si="43"/>
        <v>SI</v>
      </c>
      <c r="T72" s="1" t="str">
        <f t="shared" ca="1" si="44"/>
        <v>Acapulco</v>
      </c>
      <c r="U72" s="1" t="str">
        <f t="shared" ca="1" si="45"/>
        <v>SI</v>
      </c>
      <c r="V72" s="1">
        <f t="shared" ca="1" si="46"/>
        <v>147</v>
      </c>
      <c r="W72" s="1" t="str">
        <f t="shared" ca="1" si="47"/>
        <v>SI</v>
      </c>
      <c r="X72" s="1" t="str">
        <f t="shared" ca="1" si="48"/>
        <v>OTRO</v>
      </c>
      <c r="Y72" s="1">
        <f t="shared" ca="1" si="49"/>
        <v>1012317800</v>
      </c>
      <c r="Z72" s="1" t="str">
        <f t="shared" ca="1" si="50"/>
        <v>NO</v>
      </c>
      <c r="AA72" s="1" t="str">
        <f t="shared" ca="1" si="51"/>
        <v>Nadar</v>
      </c>
    </row>
    <row r="73" spans="1:27" x14ac:dyDescent="0.45">
      <c r="A73" s="1">
        <f t="shared" ca="1" si="26"/>
        <v>1633</v>
      </c>
      <c r="B73" s="1" t="str">
        <f t="shared" ca="1" si="27"/>
        <v>Joan</v>
      </c>
      <c r="C73" s="1" t="str">
        <f t="shared" ca="1" si="28"/>
        <v>IBAÑEZ</v>
      </c>
      <c r="D73" s="1" t="str">
        <f t="shared" ca="1" si="28"/>
        <v>GIMENEZ</v>
      </c>
      <c r="E73" s="9">
        <f t="shared" ca="1" si="29"/>
        <v>34725</v>
      </c>
      <c r="F73" s="1" t="str">
        <f t="shared" ca="1" si="30"/>
        <v>M</v>
      </c>
      <c r="G73" s="1" t="str">
        <f t="shared" ca="1" si="31"/>
        <v>JoIBGI26011995</v>
      </c>
      <c r="H73" s="10" t="str">
        <f t="shared" ca="1" si="32"/>
        <v>JIBAÑEZ26@outlook.com</v>
      </c>
      <c r="I73" s="10" t="str">
        <f t="shared" ca="1" si="33"/>
        <v>JIBAÑEZ26@itam.com.mx</v>
      </c>
      <c r="J73" s="10" t="str">
        <f t="shared" ca="1" si="34"/>
        <v>Matematicas y Computacion</v>
      </c>
      <c r="K73" s="1">
        <f t="shared" ca="1" si="35"/>
        <v>2012</v>
      </c>
      <c r="L73" s="1">
        <f t="shared" ca="1" si="36"/>
        <v>12</v>
      </c>
      <c r="M73" s="1">
        <f t="shared" ca="1" si="37"/>
        <v>6</v>
      </c>
      <c r="N73" s="1">
        <f t="shared" ca="1" si="38"/>
        <v>53</v>
      </c>
      <c r="O73" s="1">
        <f t="shared" ca="1" si="39"/>
        <v>36</v>
      </c>
      <c r="P73" s="1">
        <f t="shared" ca="1" si="40"/>
        <v>17</v>
      </c>
      <c r="Q73" s="1" t="str">
        <f t="shared" ca="1" si="41"/>
        <v>SI</v>
      </c>
      <c r="R73" s="1">
        <f t="shared" ca="1" si="42"/>
        <v>0.5</v>
      </c>
      <c r="S73" s="1" t="str">
        <f t="shared" ca="1" si="43"/>
        <v>NO</v>
      </c>
      <c r="T73" s="1" t="str">
        <f t="shared" ca="1" si="44"/>
        <v>Puebla</v>
      </c>
      <c r="U73" s="1" t="str">
        <f t="shared" ca="1" si="45"/>
        <v>SI</v>
      </c>
      <c r="V73" s="1">
        <f t="shared" ca="1" si="46"/>
        <v>108</v>
      </c>
      <c r="W73" s="1" t="str">
        <f t="shared" ca="1" si="47"/>
        <v>SI</v>
      </c>
      <c r="X73" s="1" t="str">
        <f t="shared" ca="1" si="48"/>
        <v>ITAM</v>
      </c>
      <c r="Y73" s="1">
        <f t="shared" ca="1" si="49"/>
        <v>1012255480</v>
      </c>
      <c r="Z73" s="1" t="str">
        <f t="shared" ca="1" si="50"/>
        <v>NO</v>
      </c>
      <c r="AA73" s="1" t="str">
        <f t="shared" ca="1" si="51"/>
        <v>Comer</v>
      </c>
    </row>
    <row r="74" spans="1:27" x14ac:dyDescent="0.45">
      <c r="A74" s="1">
        <f t="shared" ca="1" si="26"/>
        <v>1891</v>
      </c>
      <c r="B74" s="1" t="str">
        <f t="shared" ca="1" si="27"/>
        <v>Willian</v>
      </c>
      <c r="C74" s="1" t="str">
        <f t="shared" ca="1" si="28"/>
        <v>HERRERO</v>
      </c>
      <c r="D74" s="1" t="str">
        <f t="shared" ca="1" si="28"/>
        <v>VEGA</v>
      </c>
      <c r="E74" s="9">
        <f t="shared" ca="1" si="29"/>
        <v>34968</v>
      </c>
      <c r="F74" s="1" t="str">
        <f t="shared" ca="1" si="30"/>
        <v>H</v>
      </c>
      <c r="G74" s="1" t="str">
        <f t="shared" ca="1" si="31"/>
        <v>WiHEVE26091995</v>
      </c>
      <c r="H74" s="10" t="str">
        <f t="shared" ca="1" si="32"/>
        <v>WHERRERO26@outlook.com</v>
      </c>
      <c r="I74" s="10" t="str">
        <f t="shared" ca="1" si="33"/>
        <v>WHERRERO26@itam.com.mx</v>
      </c>
      <c r="J74" s="10" t="str">
        <f t="shared" ca="1" si="34"/>
        <v>Economia</v>
      </c>
      <c r="K74" s="1">
        <f t="shared" ca="1" si="35"/>
        <v>2011</v>
      </c>
      <c r="L74" s="1">
        <f t="shared" ca="1" si="36"/>
        <v>14</v>
      </c>
      <c r="M74" s="1">
        <f t="shared" ca="1" si="37"/>
        <v>10</v>
      </c>
      <c r="N74" s="1">
        <f t="shared" ca="1" si="38"/>
        <v>48</v>
      </c>
      <c r="O74" s="1">
        <f t="shared" ca="1" si="39"/>
        <v>44</v>
      </c>
      <c r="P74" s="1">
        <f t="shared" ca="1" si="40"/>
        <v>4</v>
      </c>
      <c r="Q74" s="1" t="str">
        <f t="shared" ca="1" si="41"/>
        <v>SI</v>
      </c>
      <c r="R74" s="1">
        <f t="shared" ca="1" si="42"/>
        <v>0.6</v>
      </c>
      <c r="S74" s="1" t="str">
        <f t="shared" ca="1" si="43"/>
        <v>NO</v>
      </c>
      <c r="T74" s="1" t="str">
        <f t="shared" ca="1" si="44"/>
        <v>Cancun</v>
      </c>
      <c r="U74" s="1" t="str">
        <f t="shared" ca="1" si="45"/>
        <v>SI</v>
      </c>
      <c r="V74" s="1">
        <f t="shared" ca="1" si="46"/>
        <v>70</v>
      </c>
      <c r="W74" s="1" t="str">
        <f t="shared" ca="1" si="47"/>
        <v>NO</v>
      </c>
      <c r="X74" s="1" t="str">
        <f t="shared" ca="1" si="48"/>
        <v>ITAM</v>
      </c>
      <c r="Y74" s="1">
        <f t="shared" ca="1" si="49"/>
        <v>1012514764</v>
      </c>
      <c r="Z74" s="1" t="str">
        <f t="shared" ca="1" si="50"/>
        <v>NO</v>
      </c>
      <c r="AA74" s="1" t="str">
        <f t="shared" ca="1" si="51"/>
        <v>Cocinar</v>
      </c>
    </row>
    <row r="75" spans="1:27" x14ac:dyDescent="0.45">
      <c r="A75" s="1">
        <f t="shared" ca="1" si="26"/>
        <v>1000</v>
      </c>
      <c r="B75" s="1" t="str">
        <f t="shared" ca="1" si="27"/>
        <v>Alice</v>
      </c>
      <c r="C75" s="1" t="str">
        <f t="shared" ca="1" si="28"/>
        <v>MORA</v>
      </c>
      <c r="D75" s="1" t="str">
        <f t="shared" ca="1" si="28"/>
        <v>ESTEBAN</v>
      </c>
      <c r="E75" s="9">
        <f t="shared" ca="1" si="29"/>
        <v>34170</v>
      </c>
      <c r="F75" s="1" t="str">
        <f t="shared" ca="1" si="30"/>
        <v>M</v>
      </c>
      <c r="G75" s="1" t="str">
        <f t="shared" ca="1" si="31"/>
        <v>AlMOES20071993</v>
      </c>
      <c r="H75" s="10" t="str">
        <f t="shared" ca="1" si="32"/>
        <v>AMORA20@hotmail.com</v>
      </c>
      <c r="I75" s="10" t="str">
        <f t="shared" ca="1" si="33"/>
        <v>AMORA20@itam.com.mx</v>
      </c>
      <c r="J75" s="10" t="str">
        <f t="shared" ca="1" si="34"/>
        <v>Contabilidad</v>
      </c>
      <c r="K75" s="1">
        <f t="shared" ca="1" si="35"/>
        <v>2011</v>
      </c>
      <c r="L75" s="1">
        <f t="shared" ca="1" si="36"/>
        <v>14</v>
      </c>
      <c r="M75" s="1">
        <f t="shared" ca="1" si="37"/>
        <v>8.6</v>
      </c>
      <c r="N75" s="1">
        <f t="shared" ca="1" si="38"/>
        <v>48</v>
      </c>
      <c r="O75" s="1">
        <f t="shared" ca="1" si="39"/>
        <v>33</v>
      </c>
      <c r="P75" s="1">
        <f t="shared" ca="1" si="40"/>
        <v>15</v>
      </c>
      <c r="Q75" s="1" t="str">
        <f t="shared" ca="1" si="41"/>
        <v>SI</v>
      </c>
      <c r="R75" s="1">
        <f t="shared" ca="1" si="42"/>
        <v>1</v>
      </c>
      <c r="S75" s="1" t="str">
        <f t="shared" ca="1" si="43"/>
        <v>NO</v>
      </c>
      <c r="T75" s="1" t="str">
        <f t="shared" ca="1" si="44"/>
        <v>Acapulco</v>
      </c>
      <c r="U75" s="1" t="str">
        <f t="shared" ca="1" si="45"/>
        <v>SI</v>
      </c>
      <c r="V75" s="1">
        <f t="shared" ca="1" si="46"/>
        <v>135</v>
      </c>
      <c r="W75" s="1" t="str">
        <f t="shared" ca="1" si="47"/>
        <v>SI</v>
      </c>
      <c r="X75" s="1" t="str">
        <f t="shared" ca="1" si="48"/>
        <v>ITAM</v>
      </c>
      <c r="Y75" s="1">
        <f t="shared" ca="1" si="49"/>
        <v>1012149741</v>
      </c>
      <c r="Z75" s="1" t="str">
        <f t="shared" ca="1" si="50"/>
        <v>NO</v>
      </c>
      <c r="AA75" s="1" t="str">
        <f t="shared" ca="1" si="51"/>
        <v>Nadar</v>
      </c>
    </row>
    <row r="76" spans="1:27" x14ac:dyDescent="0.45">
      <c r="A76" s="1">
        <f t="shared" ca="1" si="26"/>
        <v>1184</v>
      </c>
      <c r="B76" s="1" t="str">
        <f t="shared" ca="1" si="27"/>
        <v>Bernard</v>
      </c>
      <c r="C76" s="1" t="str">
        <f t="shared" ca="1" si="28"/>
        <v>HERRERO</v>
      </c>
      <c r="D76" s="1" t="str">
        <f t="shared" ca="1" si="28"/>
        <v>SAEZ</v>
      </c>
      <c r="E76" s="9">
        <f t="shared" ca="1" si="29"/>
        <v>34814</v>
      </c>
      <c r="F76" s="1" t="str">
        <f t="shared" ca="1" si="30"/>
        <v>H</v>
      </c>
      <c r="G76" s="1" t="str">
        <f t="shared" ca="1" si="31"/>
        <v>BeHESA25041995</v>
      </c>
      <c r="H76" s="10" t="str">
        <f t="shared" ca="1" si="32"/>
        <v>BHERRERO25@outlook.com</v>
      </c>
      <c r="I76" s="10" t="str">
        <f t="shared" ca="1" si="33"/>
        <v>BHERRERO25@itam.com.mx</v>
      </c>
      <c r="J76" s="10" t="str">
        <f t="shared" ca="1" si="34"/>
        <v>Computacion</v>
      </c>
      <c r="K76" s="1">
        <f t="shared" ca="1" si="35"/>
        <v>2013</v>
      </c>
      <c r="L76" s="1">
        <f t="shared" ca="1" si="36"/>
        <v>10</v>
      </c>
      <c r="M76" s="1">
        <f t="shared" ca="1" si="37"/>
        <v>9.9</v>
      </c>
      <c r="N76" s="1">
        <f t="shared" ca="1" si="38"/>
        <v>45</v>
      </c>
      <c r="O76" s="1">
        <f t="shared" ca="1" si="39"/>
        <v>29</v>
      </c>
      <c r="P76" s="1">
        <f t="shared" ca="1" si="40"/>
        <v>16</v>
      </c>
      <c r="Q76" s="1" t="str">
        <f t="shared" ca="1" si="41"/>
        <v>SI</v>
      </c>
      <c r="R76" s="1">
        <f t="shared" ca="1" si="42"/>
        <v>0.4</v>
      </c>
      <c r="S76" s="1" t="str">
        <f t="shared" ca="1" si="43"/>
        <v>NO</v>
      </c>
      <c r="T76" s="1" t="str">
        <f t="shared" ca="1" si="44"/>
        <v>Puebla</v>
      </c>
      <c r="U76" s="1" t="str">
        <f t="shared" ca="1" si="45"/>
        <v>SI</v>
      </c>
      <c r="V76" s="1">
        <f t="shared" ca="1" si="46"/>
        <v>34</v>
      </c>
      <c r="W76" s="1" t="str">
        <f t="shared" ca="1" si="47"/>
        <v>SI</v>
      </c>
      <c r="X76" s="1" t="str">
        <f t="shared" ca="1" si="48"/>
        <v>ITAM</v>
      </c>
      <c r="Y76" s="1">
        <f t="shared" ca="1" si="49"/>
        <v>1012191364</v>
      </c>
      <c r="Z76" s="1" t="str">
        <f t="shared" ca="1" si="50"/>
        <v>SI</v>
      </c>
      <c r="AA76" s="1" t="str">
        <f t="shared" ca="1" si="51"/>
        <v>Compras</v>
      </c>
    </row>
    <row r="77" spans="1:27" x14ac:dyDescent="0.45">
      <c r="A77" s="1">
        <f t="shared" ca="1" si="26"/>
        <v>1469</v>
      </c>
      <c r="B77" s="1" t="str">
        <f t="shared" ca="1" si="27"/>
        <v>Susan</v>
      </c>
      <c r="C77" s="1" t="str">
        <f t="shared" ca="1" si="28"/>
        <v>LORENZO</v>
      </c>
      <c r="D77" s="1" t="str">
        <f t="shared" ca="1" si="28"/>
        <v>REYES</v>
      </c>
      <c r="E77" s="9">
        <f t="shared" ca="1" si="29"/>
        <v>34240</v>
      </c>
      <c r="F77" s="1" t="str">
        <f t="shared" ca="1" si="30"/>
        <v>M</v>
      </c>
      <c r="G77" s="1" t="str">
        <f t="shared" ca="1" si="31"/>
        <v>SuLORE28091993</v>
      </c>
      <c r="H77" s="10" t="str">
        <f t="shared" ca="1" si="32"/>
        <v>SLORENZO28@yahoo.mx</v>
      </c>
      <c r="I77" s="10" t="str">
        <f t="shared" ca="1" si="33"/>
        <v>SLORENZO28@itam.com.mx</v>
      </c>
      <c r="J77" s="10" t="str">
        <f t="shared" ca="1" si="34"/>
        <v>Telematica</v>
      </c>
      <c r="K77" s="1">
        <f t="shared" ca="1" si="35"/>
        <v>2011</v>
      </c>
      <c r="L77" s="1">
        <f t="shared" ca="1" si="36"/>
        <v>14</v>
      </c>
      <c r="M77" s="1">
        <f t="shared" ca="1" si="37"/>
        <v>7.6</v>
      </c>
      <c r="N77" s="1">
        <f t="shared" ca="1" si="38"/>
        <v>48</v>
      </c>
      <c r="O77" s="1">
        <f t="shared" ca="1" si="39"/>
        <v>45</v>
      </c>
      <c r="P77" s="1">
        <f t="shared" ca="1" si="40"/>
        <v>3</v>
      </c>
      <c r="Q77" s="1" t="str">
        <f t="shared" ca="1" si="41"/>
        <v>SI</v>
      </c>
      <c r="R77" s="1">
        <f t="shared" ca="1" si="42"/>
        <v>0.5</v>
      </c>
      <c r="S77" s="1" t="str">
        <f t="shared" ca="1" si="43"/>
        <v>NO</v>
      </c>
      <c r="T77" s="1" t="str">
        <f t="shared" ca="1" si="44"/>
        <v>CDMX</v>
      </c>
      <c r="U77" s="1" t="str">
        <f t="shared" ca="1" si="45"/>
        <v>NO</v>
      </c>
      <c r="V77" s="1">
        <f t="shared" ca="1" si="46"/>
        <v>92</v>
      </c>
      <c r="W77" s="1" t="str">
        <f t="shared" ca="1" si="47"/>
        <v>SI</v>
      </c>
      <c r="X77" s="1" t="str">
        <f t="shared" ca="1" si="48"/>
        <v>OTRO</v>
      </c>
      <c r="Y77" s="1">
        <f t="shared" ca="1" si="49"/>
        <v>1012132809</v>
      </c>
      <c r="Z77" s="1" t="str">
        <f t="shared" ca="1" si="50"/>
        <v>NO</v>
      </c>
      <c r="AA77" s="1" t="str">
        <f t="shared" ca="1" si="51"/>
        <v>Cocinar</v>
      </c>
    </row>
    <row r="78" spans="1:27" x14ac:dyDescent="0.45">
      <c r="A78" s="1">
        <f t="shared" ca="1" si="26"/>
        <v>1941</v>
      </c>
      <c r="B78" s="1" t="str">
        <f t="shared" ca="1" si="27"/>
        <v>Christine</v>
      </c>
      <c r="C78" s="1" t="str">
        <f t="shared" ca="1" si="28"/>
        <v>CABALLERO</v>
      </c>
      <c r="D78" s="1" t="str">
        <f t="shared" ca="1" si="28"/>
        <v>GIMENEZ</v>
      </c>
      <c r="E78" s="9">
        <f t="shared" ca="1" si="29"/>
        <v>34091</v>
      </c>
      <c r="F78" s="1" t="str">
        <f t="shared" ca="1" si="30"/>
        <v>M</v>
      </c>
      <c r="G78" s="1" t="str">
        <f t="shared" ca="1" si="31"/>
        <v>ChCAGI02051993</v>
      </c>
      <c r="H78" s="10" t="str">
        <f t="shared" ca="1" si="32"/>
        <v>CCABALLERO2@gmail.com</v>
      </c>
      <c r="I78" s="10" t="str">
        <f t="shared" ca="1" si="33"/>
        <v>CCABALLERO2@itam.com.mx</v>
      </c>
      <c r="J78" s="10" t="str">
        <f t="shared" ca="1" si="34"/>
        <v>Actuaria</v>
      </c>
      <c r="K78" s="1">
        <f t="shared" ca="1" si="35"/>
        <v>2013</v>
      </c>
      <c r="L78" s="1">
        <f t="shared" ca="1" si="36"/>
        <v>10</v>
      </c>
      <c r="M78" s="1">
        <f t="shared" ca="1" si="37"/>
        <v>7.2</v>
      </c>
      <c r="N78" s="1">
        <f t="shared" ca="1" si="38"/>
        <v>43</v>
      </c>
      <c r="O78" s="1">
        <f t="shared" ca="1" si="39"/>
        <v>32</v>
      </c>
      <c r="P78" s="1">
        <f t="shared" ca="1" si="40"/>
        <v>11</v>
      </c>
      <c r="Q78" s="1" t="str">
        <f t="shared" ca="1" si="41"/>
        <v>SI</v>
      </c>
      <c r="R78" s="1">
        <f t="shared" ca="1" si="42"/>
        <v>0.5</v>
      </c>
      <c r="S78" s="1" t="str">
        <f t="shared" ca="1" si="43"/>
        <v>SI</v>
      </c>
      <c r="T78" s="1" t="str">
        <f t="shared" ca="1" si="44"/>
        <v>Guadalajara</v>
      </c>
      <c r="U78" s="1" t="str">
        <f t="shared" ca="1" si="45"/>
        <v>SI</v>
      </c>
      <c r="V78" s="1">
        <f t="shared" ca="1" si="46"/>
        <v>121</v>
      </c>
      <c r="W78" s="1" t="str">
        <f t="shared" ca="1" si="47"/>
        <v>NO</v>
      </c>
      <c r="X78" s="1" t="str">
        <f t="shared" ca="1" si="48"/>
        <v>ITAM</v>
      </c>
      <c r="Y78" s="1">
        <f t="shared" ca="1" si="49"/>
        <v>1012971083</v>
      </c>
      <c r="Z78" s="1" t="str">
        <f t="shared" ca="1" si="50"/>
        <v>NO</v>
      </c>
      <c r="AA78" s="1" t="str">
        <f t="shared" ca="1" si="51"/>
        <v>Compras</v>
      </c>
    </row>
    <row r="79" spans="1:27" x14ac:dyDescent="0.45">
      <c r="A79" s="1">
        <f t="shared" ca="1" si="26"/>
        <v>1756</v>
      </c>
      <c r="B79" s="1" t="str">
        <f t="shared" ca="1" si="27"/>
        <v>Victoria</v>
      </c>
      <c r="C79" s="1" t="str">
        <f t="shared" ca="1" si="28"/>
        <v>BRAVO</v>
      </c>
      <c r="D79" s="1" t="str">
        <f t="shared" ca="1" si="28"/>
        <v>SOLER</v>
      </c>
      <c r="E79" s="9">
        <f t="shared" ca="1" si="29"/>
        <v>34690</v>
      </c>
      <c r="F79" s="1" t="str">
        <f t="shared" ca="1" si="30"/>
        <v>M</v>
      </c>
      <c r="G79" s="1" t="str">
        <f t="shared" ca="1" si="31"/>
        <v>ViBRSO22121994</v>
      </c>
      <c r="H79" s="10" t="str">
        <f t="shared" ca="1" si="32"/>
        <v>VBRAVO22@hotmail.com</v>
      </c>
      <c r="I79" s="10" t="str">
        <f t="shared" ca="1" si="33"/>
        <v>VBRAVO22@itam.com.mx</v>
      </c>
      <c r="J79" s="10" t="str">
        <f t="shared" ca="1" si="34"/>
        <v>Matematicas y Computacion</v>
      </c>
      <c r="K79" s="1">
        <f t="shared" ca="1" si="35"/>
        <v>2012</v>
      </c>
      <c r="L79" s="1">
        <f t="shared" ca="1" si="36"/>
        <v>12</v>
      </c>
      <c r="M79" s="1">
        <f t="shared" ca="1" si="37"/>
        <v>7.8</v>
      </c>
      <c r="N79" s="1">
        <f t="shared" ca="1" si="38"/>
        <v>46</v>
      </c>
      <c r="O79" s="1">
        <f t="shared" ca="1" si="39"/>
        <v>29</v>
      </c>
      <c r="P79" s="1">
        <f t="shared" ca="1" si="40"/>
        <v>17</v>
      </c>
      <c r="Q79" s="1" t="str">
        <f t="shared" ca="1" si="41"/>
        <v>SI</v>
      </c>
      <c r="R79" s="1">
        <f t="shared" ca="1" si="42"/>
        <v>0.9</v>
      </c>
      <c r="S79" s="1" t="str">
        <f t="shared" ca="1" si="43"/>
        <v>SI</v>
      </c>
      <c r="T79" s="1" t="str">
        <f t="shared" ca="1" si="44"/>
        <v>CDMX</v>
      </c>
      <c r="U79" s="1" t="str">
        <f t="shared" ca="1" si="45"/>
        <v>NO</v>
      </c>
      <c r="V79" s="1">
        <f t="shared" ca="1" si="46"/>
        <v>136</v>
      </c>
      <c r="W79" s="1" t="str">
        <f t="shared" ca="1" si="47"/>
        <v>SI</v>
      </c>
      <c r="X79" s="1" t="str">
        <f t="shared" ca="1" si="48"/>
        <v>OTRO</v>
      </c>
      <c r="Y79" s="1">
        <f t="shared" ca="1" si="49"/>
        <v>1012394434</v>
      </c>
      <c r="Z79" s="1" t="str">
        <f t="shared" ca="1" si="50"/>
        <v>SI</v>
      </c>
      <c r="AA79" s="1" t="str">
        <f t="shared" ca="1" si="51"/>
        <v>Golf</v>
      </c>
    </row>
    <row r="80" spans="1:27" x14ac:dyDescent="0.45">
      <c r="A80" s="1">
        <f t="shared" ca="1" si="26"/>
        <v>1513</v>
      </c>
      <c r="B80" s="1" t="str">
        <f t="shared" ca="1" si="27"/>
        <v>Paul</v>
      </c>
      <c r="C80" s="1" t="str">
        <f t="shared" ca="1" si="28"/>
        <v>FUENTES</v>
      </c>
      <c r="D80" s="1" t="str">
        <f t="shared" ca="1" si="28"/>
        <v>AGUILAR</v>
      </c>
      <c r="E80" s="9">
        <f t="shared" ca="1" si="29"/>
        <v>34137</v>
      </c>
      <c r="F80" s="1" t="str">
        <f t="shared" ca="1" si="30"/>
        <v>H</v>
      </c>
      <c r="G80" s="1" t="str">
        <f t="shared" ca="1" si="31"/>
        <v>PaFUAG17061993</v>
      </c>
      <c r="H80" s="10" t="str">
        <f t="shared" ca="1" si="32"/>
        <v>PFUENTES17@yahoo.mx</v>
      </c>
      <c r="I80" s="10" t="str">
        <f t="shared" ca="1" si="33"/>
        <v>PFUENTES17@itam.com.mx</v>
      </c>
      <c r="J80" s="10" t="str">
        <f t="shared" ca="1" si="34"/>
        <v>Matematicas Aplicadas</v>
      </c>
      <c r="K80" s="1">
        <f t="shared" ca="1" si="35"/>
        <v>2011</v>
      </c>
      <c r="L80" s="1">
        <f t="shared" ca="1" si="36"/>
        <v>14</v>
      </c>
      <c r="M80" s="1">
        <f t="shared" ca="1" si="37"/>
        <v>7</v>
      </c>
      <c r="N80" s="1">
        <f t="shared" ca="1" si="38"/>
        <v>48</v>
      </c>
      <c r="O80" s="1">
        <f t="shared" ca="1" si="39"/>
        <v>31</v>
      </c>
      <c r="P80" s="1">
        <f t="shared" ca="1" si="40"/>
        <v>17</v>
      </c>
      <c r="Q80" s="1" t="str">
        <f t="shared" ca="1" si="41"/>
        <v>SI</v>
      </c>
      <c r="R80" s="1">
        <f t="shared" ca="1" si="42"/>
        <v>0.5</v>
      </c>
      <c r="S80" s="1" t="str">
        <f t="shared" ca="1" si="43"/>
        <v>NO</v>
      </c>
      <c r="T80" s="1" t="str">
        <f t="shared" ca="1" si="44"/>
        <v>Acapulco</v>
      </c>
      <c r="U80" s="1" t="str">
        <f t="shared" ca="1" si="45"/>
        <v>SI</v>
      </c>
      <c r="V80" s="1">
        <f t="shared" ca="1" si="46"/>
        <v>146</v>
      </c>
      <c r="W80" s="1" t="str">
        <f t="shared" ca="1" si="47"/>
        <v>NO</v>
      </c>
      <c r="X80" s="1" t="str">
        <f t="shared" ca="1" si="48"/>
        <v>ITAM</v>
      </c>
      <c r="Y80" s="1">
        <f t="shared" ca="1" si="49"/>
        <v>1012192271</v>
      </c>
      <c r="Z80" s="1" t="str">
        <f t="shared" ca="1" si="50"/>
        <v>SI</v>
      </c>
      <c r="AA80" s="1" t="str">
        <f t="shared" ca="1" si="51"/>
        <v>Comer</v>
      </c>
    </row>
    <row r="81" spans="1:27" x14ac:dyDescent="0.45">
      <c r="A81" s="1">
        <f t="shared" ca="1" si="26"/>
        <v>1358</v>
      </c>
      <c r="B81" s="1" t="str">
        <f t="shared" ca="1" si="27"/>
        <v>Michael</v>
      </c>
      <c r="C81" s="1" t="str">
        <f t="shared" ca="1" si="28"/>
        <v>GALLARDO</v>
      </c>
      <c r="D81" s="1" t="str">
        <f t="shared" ca="1" si="28"/>
        <v>MOYA</v>
      </c>
      <c r="E81" s="9">
        <f t="shared" ca="1" si="29"/>
        <v>35042</v>
      </c>
      <c r="F81" s="1" t="str">
        <f t="shared" ca="1" si="30"/>
        <v>H</v>
      </c>
      <c r="G81" s="1" t="str">
        <f t="shared" ca="1" si="31"/>
        <v>MiGAMO09121995</v>
      </c>
      <c r="H81" s="10" t="str">
        <f t="shared" ca="1" si="32"/>
        <v>MGALLARDO9@live.mx</v>
      </c>
      <c r="I81" s="10" t="str">
        <f t="shared" ca="1" si="33"/>
        <v>MGALLARDO9@itam.com.mx</v>
      </c>
      <c r="J81" s="10" t="str">
        <f t="shared" ca="1" si="34"/>
        <v>Economia y Derecho</v>
      </c>
      <c r="K81" s="1">
        <f t="shared" ca="1" si="35"/>
        <v>2013</v>
      </c>
      <c r="L81" s="1">
        <f t="shared" ca="1" si="36"/>
        <v>10</v>
      </c>
      <c r="M81" s="1">
        <f t="shared" ca="1" si="37"/>
        <v>6.4</v>
      </c>
      <c r="N81" s="1">
        <f t="shared" ca="1" si="38"/>
        <v>35</v>
      </c>
      <c r="O81" s="1">
        <f t="shared" ca="1" si="39"/>
        <v>31</v>
      </c>
      <c r="P81" s="1">
        <f t="shared" ca="1" si="40"/>
        <v>4</v>
      </c>
      <c r="Q81" s="1" t="str">
        <f t="shared" ca="1" si="41"/>
        <v>SI</v>
      </c>
      <c r="R81" s="1">
        <f t="shared" ca="1" si="42"/>
        <v>0.6</v>
      </c>
      <c r="S81" s="1" t="str">
        <f t="shared" ca="1" si="43"/>
        <v>SI</v>
      </c>
      <c r="T81" s="1" t="str">
        <f t="shared" ca="1" si="44"/>
        <v>Monterrey</v>
      </c>
      <c r="U81" s="1" t="str">
        <f t="shared" ca="1" si="45"/>
        <v>SI</v>
      </c>
      <c r="V81" s="1">
        <f t="shared" ca="1" si="46"/>
        <v>92</v>
      </c>
      <c r="W81" s="1" t="str">
        <f t="shared" ca="1" si="47"/>
        <v>SI</v>
      </c>
      <c r="X81" s="1" t="str">
        <f t="shared" ca="1" si="48"/>
        <v>ITAM</v>
      </c>
      <c r="Y81" s="1">
        <f t="shared" ca="1" si="49"/>
        <v>1012308610</v>
      </c>
      <c r="Z81" s="1" t="str">
        <f t="shared" ca="1" si="50"/>
        <v>NO</v>
      </c>
      <c r="AA81" s="1" t="str">
        <f t="shared" ca="1" si="51"/>
        <v>Cocinar</v>
      </c>
    </row>
    <row r="82" spans="1:27" x14ac:dyDescent="0.45">
      <c r="A82" s="1">
        <f t="shared" ca="1" si="26"/>
        <v>1235</v>
      </c>
      <c r="B82" s="1" t="str">
        <f t="shared" ca="1" si="27"/>
        <v>David</v>
      </c>
      <c r="C82" s="1" t="str">
        <f t="shared" ca="1" si="28"/>
        <v>DIEZ</v>
      </c>
      <c r="D82" s="1" t="str">
        <f t="shared" ca="1" si="28"/>
        <v>PARRA</v>
      </c>
      <c r="E82" s="9">
        <f t="shared" ca="1" si="29"/>
        <v>34238</v>
      </c>
      <c r="F82" s="1" t="str">
        <f t="shared" ca="1" si="30"/>
        <v>H</v>
      </c>
      <c r="G82" s="1" t="str">
        <f t="shared" ca="1" si="31"/>
        <v>DaDIPA26091993</v>
      </c>
      <c r="H82" s="10" t="str">
        <f t="shared" ca="1" si="32"/>
        <v>DDIEZ26@yahoo.mx</v>
      </c>
      <c r="I82" s="10" t="str">
        <f t="shared" ca="1" si="33"/>
        <v>DDIEZ26@itam.com.mx</v>
      </c>
      <c r="J82" s="10" t="str">
        <f t="shared" ca="1" si="34"/>
        <v>Telematica</v>
      </c>
      <c r="K82" s="1">
        <f t="shared" ca="1" si="35"/>
        <v>2012</v>
      </c>
      <c r="L82" s="1">
        <f t="shared" ca="1" si="36"/>
        <v>12</v>
      </c>
      <c r="M82" s="1">
        <f t="shared" ca="1" si="37"/>
        <v>9</v>
      </c>
      <c r="N82" s="1">
        <f t="shared" ca="1" si="38"/>
        <v>48</v>
      </c>
      <c r="O82" s="1">
        <f t="shared" ca="1" si="39"/>
        <v>40</v>
      </c>
      <c r="P82" s="1">
        <f t="shared" ca="1" si="40"/>
        <v>8</v>
      </c>
      <c r="Q82" s="1" t="str">
        <f t="shared" ca="1" si="41"/>
        <v>SI</v>
      </c>
      <c r="R82" s="1">
        <f t="shared" ca="1" si="42"/>
        <v>0.1</v>
      </c>
      <c r="S82" s="1" t="str">
        <f t="shared" ca="1" si="43"/>
        <v>NO</v>
      </c>
      <c r="T82" s="1" t="str">
        <f t="shared" ca="1" si="44"/>
        <v>Toluca</v>
      </c>
      <c r="U82" s="1" t="str">
        <f t="shared" ca="1" si="45"/>
        <v>SI</v>
      </c>
      <c r="V82" s="1">
        <f t="shared" ca="1" si="46"/>
        <v>88</v>
      </c>
      <c r="W82" s="1" t="str">
        <f t="shared" ca="1" si="47"/>
        <v>NO</v>
      </c>
      <c r="X82" s="1" t="str">
        <f t="shared" ca="1" si="48"/>
        <v>ITAM</v>
      </c>
      <c r="Y82" s="1">
        <f t="shared" ca="1" si="49"/>
        <v>1012528901</v>
      </c>
      <c r="Z82" s="1" t="str">
        <f t="shared" ca="1" si="50"/>
        <v>NO</v>
      </c>
      <c r="AA82" s="1" t="str">
        <f t="shared" ca="1" si="51"/>
        <v>Cocinar</v>
      </c>
    </row>
    <row r="83" spans="1:27" x14ac:dyDescent="0.45">
      <c r="A83" s="1">
        <f t="shared" ca="1" si="26"/>
        <v>1286</v>
      </c>
      <c r="B83" s="1" t="str">
        <f t="shared" ca="1" si="27"/>
        <v>Angela</v>
      </c>
      <c r="C83" s="1" t="str">
        <f t="shared" ca="1" si="28"/>
        <v>PASTOR</v>
      </c>
      <c r="D83" s="1" t="str">
        <f t="shared" ca="1" si="28"/>
        <v>CABRERA</v>
      </c>
      <c r="E83" s="9">
        <f t="shared" ca="1" si="29"/>
        <v>34559</v>
      </c>
      <c r="F83" s="1" t="str">
        <f t="shared" ca="1" si="30"/>
        <v>M</v>
      </c>
      <c r="G83" s="1" t="str">
        <f t="shared" ca="1" si="31"/>
        <v>AnPACA13081994</v>
      </c>
      <c r="H83" s="10" t="str">
        <f t="shared" ca="1" si="32"/>
        <v>APASTOR13@yahoo.com</v>
      </c>
      <c r="I83" s="10" t="str">
        <f t="shared" ca="1" si="33"/>
        <v>APASTOR13@itam.com.mx</v>
      </c>
      <c r="J83" s="10" t="str">
        <f t="shared" ca="1" si="34"/>
        <v>Contabilidad</v>
      </c>
      <c r="K83" s="1">
        <f t="shared" ca="1" si="35"/>
        <v>2011</v>
      </c>
      <c r="L83" s="1">
        <f t="shared" ca="1" si="36"/>
        <v>14</v>
      </c>
      <c r="M83" s="1">
        <f t="shared" ca="1" si="37"/>
        <v>9.5</v>
      </c>
      <c r="N83" s="1">
        <f t="shared" ca="1" si="38"/>
        <v>48</v>
      </c>
      <c r="O83" s="1">
        <f t="shared" ca="1" si="39"/>
        <v>42</v>
      </c>
      <c r="P83" s="1">
        <f t="shared" ca="1" si="40"/>
        <v>6</v>
      </c>
      <c r="Q83" s="1" t="str">
        <f t="shared" ca="1" si="41"/>
        <v>SI</v>
      </c>
      <c r="R83" s="1">
        <f t="shared" ca="1" si="42"/>
        <v>1</v>
      </c>
      <c r="S83" s="1" t="str">
        <f t="shared" ca="1" si="43"/>
        <v>SI</v>
      </c>
      <c r="T83" s="1" t="str">
        <f t="shared" ca="1" si="44"/>
        <v>Merida</v>
      </c>
      <c r="U83" s="1" t="str">
        <f t="shared" ca="1" si="45"/>
        <v>SI</v>
      </c>
      <c r="V83" s="1">
        <f t="shared" ca="1" si="46"/>
        <v>130</v>
      </c>
      <c r="W83" s="1" t="str">
        <f t="shared" ca="1" si="47"/>
        <v>NO</v>
      </c>
      <c r="X83" s="1" t="str">
        <f t="shared" ca="1" si="48"/>
        <v>ITAM</v>
      </c>
      <c r="Y83" s="1">
        <f t="shared" ca="1" si="49"/>
        <v>1012588697</v>
      </c>
      <c r="Z83" s="1" t="str">
        <f t="shared" ca="1" si="50"/>
        <v>NO</v>
      </c>
      <c r="AA83" s="1" t="str">
        <f t="shared" ca="1" si="51"/>
        <v>Golf</v>
      </c>
    </row>
    <row r="84" spans="1:27" x14ac:dyDescent="0.45">
      <c r="A84" s="1">
        <f t="shared" ca="1" si="26"/>
        <v>1027</v>
      </c>
      <c r="B84" s="1" t="str">
        <f t="shared" ca="1" si="27"/>
        <v>Willian</v>
      </c>
      <c r="C84" s="1" t="str">
        <f t="shared" ca="1" si="28"/>
        <v>HIDALGO</v>
      </c>
      <c r="D84" s="1" t="str">
        <f t="shared" ca="1" si="28"/>
        <v>CAMPOS</v>
      </c>
      <c r="E84" s="9">
        <f t="shared" ca="1" si="29"/>
        <v>34375</v>
      </c>
      <c r="F84" s="1" t="str">
        <f t="shared" ca="1" si="30"/>
        <v>H</v>
      </c>
      <c r="G84" s="1" t="str">
        <f t="shared" ca="1" si="31"/>
        <v>WiHICA10021994</v>
      </c>
      <c r="H84" s="10" t="str">
        <f t="shared" ca="1" si="32"/>
        <v>WHIDALGO10@yahoo.mx</v>
      </c>
      <c r="I84" s="10" t="str">
        <f t="shared" ca="1" si="33"/>
        <v>WHIDALGO10@itam.com.mx</v>
      </c>
      <c r="J84" s="10" t="str">
        <f t="shared" ca="1" si="34"/>
        <v>Computacion</v>
      </c>
      <c r="K84" s="1">
        <f t="shared" ca="1" si="35"/>
        <v>2012</v>
      </c>
      <c r="L84" s="1">
        <f t="shared" ca="1" si="36"/>
        <v>12</v>
      </c>
      <c r="M84" s="1">
        <f t="shared" ca="1" si="37"/>
        <v>8.9</v>
      </c>
      <c r="N84" s="1">
        <f t="shared" ca="1" si="38"/>
        <v>48</v>
      </c>
      <c r="O84" s="1">
        <f t="shared" ca="1" si="39"/>
        <v>44</v>
      </c>
      <c r="P84" s="1">
        <f t="shared" ca="1" si="40"/>
        <v>4</v>
      </c>
      <c r="Q84" s="1" t="str">
        <f t="shared" ca="1" si="41"/>
        <v>SI</v>
      </c>
      <c r="R84" s="1">
        <f t="shared" ca="1" si="42"/>
        <v>0.5</v>
      </c>
      <c r="S84" s="1" t="str">
        <f t="shared" ca="1" si="43"/>
        <v>NO</v>
      </c>
      <c r="T84" s="1" t="str">
        <f t="shared" ca="1" si="44"/>
        <v>Guadalajara</v>
      </c>
      <c r="U84" s="1" t="str">
        <f t="shared" ca="1" si="45"/>
        <v>SI</v>
      </c>
      <c r="V84" s="1">
        <f t="shared" ca="1" si="46"/>
        <v>177</v>
      </c>
      <c r="W84" s="1" t="str">
        <f t="shared" ca="1" si="47"/>
        <v>NO</v>
      </c>
      <c r="X84" s="1" t="str">
        <f t="shared" ca="1" si="48"/>
        <v>ITAM</v>
      </c>
      <c r="Y84" s="1">
        <f t="shared" ca="1" si="49"/>
        <v>1012495868</v>
      </c>
      <c r="Z84" s="1" t="str">
        <f t="shared" ca="1" si="50"/>
        <v>SI</v>
      </c>
      <c r="AA84" s="1" t="str">
        <f t="shared" ca="1" si="51"/>
        <v>Viajes</v>
      </c>
    </row>
    <row r="85" spans="1:27" x14ac:dyDescent="0.45">
      <c r="A85" s="1">
        <f t="shared" ca="1" si="26"/>
        <v>1326</v>
      </c>
      <c r="B85" s="1" t="str">
        <f t="shared" ca="1" si="27"/>
        <v>Lisa</v>
      </c>
      <c r="C85" s="1" t="str">
        <f t="shared" ca="1" si="28"/>
        <v>PASTOR</v>
      </c>
      <c r="D85" s="1" t="str">
        <f t="shared" ca="1" si="28"/>
        <v>ESTEBAN</v>
      </c>
      <c r="E85" s="9">
        <f t="shared" ca="1" si="29"/>
        <v>34438</v>
      </c>
      <c r="F85" s="1" t="str">
        <f t="shared" ca="1" si="30"/>
        <v>M</v>
      </c>
      <c r="G85" s="1" t="str">
        <f t="shared" ca="1" si="31"/>
        <v>LiPAES14041994</v>
      </c>
      <c r="H85" s="10" t="str">
        <f t="shared" ca="1" si="32"/>
        <v>LPASTOR14@hotmail.com</v>
      </c>
      <c r="I85" s="10" t="str">
        <f t="shared" ca="1" si="33"/>
        <v>LPASTOR14@itam.com.mx</v>
      </c>
      <c r="J85" s="10" t="str">
        <f t="shared" ca="1" si="34"/>
        <v>Matematicas y Computacion</v>
      </c>
      <c r="K85" s="1">
        <f t="shared" ca="1" si="35"/>
        <v>2012</v>
      </c>
      <c r="L85" s="1">
        <f t="shared" ca="1" si="36"/>
        <v>12</v>
      </c>
      <c r="M85" s="1">
        <f t="shared" ca="1" si="37"/>
        <v>9.8000000000000007</v>
      </c>
      <c r="N85" s="1">
        <f t="shared" ca="1" si="38"/>
        <v>54</v>
      </c>
      <c r="O85" s="1">
        <f t="shared" ca="1" si="39"/>
        <v>48</v>
      </c>
      <c r="P85" s="1">
        <f t="shared" ca="1" si="40"/>
        <v>6</v>
      </c>
      <c r="Q85" s="1" t="str">
        <f t="shared" ca="1" si="41"/>
        <v>SI</v>
      </c>
      <c r="R85" s="1">
        <f t="shared" ca="1" si="42"/>
        <v>0.8</v>
      </c>
      <c r="S85" s="1" t="str">
        <f t="shared" ca="1" si="43"/>
        <v>NO</v>
      </c>
      <c r="T85" s="1" t="str">
        <f t="shared" ca="1" si="44"/>
        <v>Acapulco</v>
      </c>
      <c r="U85" s="1" t="str">
        <f t="shared" ca="1" si="45"/>
        <v>SI</v>
      </c>
      <c r="V85" s="1">
        <f t="shared" ca="1" si="46"/>
        <v>130</v>
      </c>
      <c r="W85" s="1" t="str">
        <f t="shared" ca="1" si="47"/>
        <v>SI</v>
      </c>
      <c r="X85" s="1" t="str">
        <f t="shared" ca="1" si="48"/>
        <v>ITAM</v>
      </c>
      <c r="Y85" s="1">
        <f t="shared" ca="1" si="49"/>
        <v>1012201712</v>
      </c>
      <c r="Z85" s="1" t="str">
        <f t="shared" ca="1" si="50"/>
        <v>NO</v>
      </c>
      <c r="AA85" s="1" t="str">
        <f t="shared" ca="1" si="51"/>
        <v>Leer</v>
      </c>
    </row>
    <row r="86" spans="1:27" x14ac:dyDescent="0.45">
      <c r="A86" s="1">
        <f t="shared" ca="1" si="26"/>
        <v>1934</v>
      </c>
      <c r="B86" s="1" t="str">
        <f t="shared" ca="1" si="27"/>
        <v>Beth</v>
      </c>
      <c r="C86" s="1" t="str">
        <f t="shared" ca="1" si="28"/>
        <v>VEGA</v>
      </c>
      <c r="D86" s="1" t="str">
        <f t="shared" ca="1" si="28"/>
        <v>DIEZ</v>
      </c>
      <c r="E86" s="9">
        <f t="shared" ca="1" si="29"/>
        <v>34366</v>
      </c>
      <c r="F86" s="1" t="str">
        <f t="shared" ca="1" si="30"/>
        <v>M</v>
      </c>
      <c r="G86" s="1" t="str">
        <f t="shared" ca="1" si="31"/>
        <v>BeVEDI01021994</v>
      </c>
      <c r="H86" s="10" t="str">
        <f t="shared" ca="1" si="32"/>
        <v>BVEGA1@outlook.com</v>
      </c>
      <c r="I86" s="10" t="str">
        <f t="shared" ca="1" si="33"/>
        <v>BVEGA1@itam.com.mx</v>
      </c>
      <c r="J86" s="10" t="str">
        <f t="shared" ca="1" si="34"/>
        <v>Economia</v>
      </c>
      <c r="K86" s="1">
        <f t="shared" ca="1" si="35"/>
        <v>2012</v>
      </c>
      <c r="L86" s="1">
        <f t="shared" ca="1" si="36"/>
        <v>12</v>
      </c>
      <c r="M86" s="1">
        <f t="shared" ca="1" si="37"/>
        <v>6.9</v>
      </c>
      <c r="N86" s="1">
        <f t="shared" ca="1" si="38"/>
        <v>48</v>
      </c>
      <c r="O86" s="1">
        <f t="shared" ca="1" si="39"/>
        <v>33</v>
      </c>
      <c r="P86" s="1">
        <f t="shared" ca="1" si="40"/>
        <v>15</v>
      </c>
      <c r="Q86" s="1" t="str">
        <f t="shared" ca="1" si="41"/>
        <v>SI</v>
      </c>
      <c r="R86" s="1">
        <f t="shared" ca="1" si="42"/>
        <v>0.7</v>
      </c>
      <c r="S86" s="1" t="str">
        <f t="shared" ca="1" si="43"/>
        <v>NO</v>
      </c>
      <c r="T86" s="1" t="str">
        <f t="shared" ca="1" si="44"/>
        <v>Cancun</v>
      </c>
      <c r="U86" s="1" t="str">
        <f t="shared" ca="1" si="45"/>
        <v>SI</v>
      </c>
      <c r="V86" s="1">
        <f t="shared" ca="1" si="46"/>
        <v>89</v>
      </c>
      <c r="W86" s="1" t="str">
        <f t="shared" ca="1" si="47"/>
        <v>NO</v>
      </c>
      <c r="X86" s="1" t="str">
        <f t="shared" ca="1" si="48"/>
        <v>OTRO</v>
      </c>
      <c r="Y86" s="1">
        <f t="shared" ca="1" si="49"/>
        <v>1012861899</v>
      </c>
      <c r="Z86" s="1" t="str">
        <f t="shared" ca="1" si="50"/>
        <v>SI</v>
      </c>
      <c r="AA86" s="1" t="str">
        <f t="shared" ca="1" si="51"/>
        <v>Comer</v>
      </c>
    </row>
    <row r="87" spans="1:27" x14ac:dyDescent="0.45">
      <c r="A87" s="1">
        <f t="shared" ca="1" si="26"/>
        <v>1349</v>
      </c>
      <c r="B87" s="1" t="str">
        <f t="shared" ca="1" si="27"/>
        <v>Christopher</v>
      </c>
      <c r="C87" s="1" t="str">
        <f t="shared" ca="1" si="28"/>
        <v>CARMONA</v>
      </c>
      <c r="D87" s="1" t="str">
        <f t="shared" ca="1" si="28"/>
        <v>CRESPO</v>
      </c>
      <c r="E87" s="9">
        <f t="shared" ca="1" si="29"/>
        <v>34741</v>
      </c>
      <c r="F87" s="1" t="str">
        <f t="shared" ca="1" si="30"/>
        <v>H</v>
      </c>
      <c r="G87" s="1" t="str">
        <f t="shared" ca="1" si="31"/>
        <v>ChCACR11021995</v>
      </c>
      <c r="H87" s="10" t="str">
        <f t="shared" ca="1" si="32"/>
        <v>CCARMONA11@outlook.com</v>
      </c>
      <c r="I87" s="10" t="str">
        <f t="shared" ca="1" si="33"/>
        <v>CCARMONA11@itam.com.mx</v>
      </c>
      <c r="J87" s="10" t="str">
        <f t="shared" ca="1" si="34"/>
        <v>Computacion</v>
      </c>
      <c r="K87" s="1">
        <f t="shared" ca="1" si="35"/>
        <v>2012</v>
      </c>
      <c r="L87" s="1">
        <f t="shared" ca="1" si="36"/>
        <v>12</v>
      </c>
      <c r="M87" s="1">
        <f t="shared" ca="1" si="37"/>
        <v>9.1999999999999993</v>
      </c>
      <c r="N87" s="1">
        <f t="shared" ca="1" si="38"/>
        <v>52</v>
      </c>
      <c r="O87" s="1">
        <f t="shared" ca="1" si="39"/>
        <v>45</v>
      </c>
      <c r="P87" s="1">
        <f t="shared" ca="1" si="40"/>
        <v>7</v>
      </c>
      <c r="Q87" s="1" t="str">
        <f t="shared" ca="1" si="41"/>
        <v>SI</v>
      </c>
      <c r="R87" s="1">
        <f t="shared" ca="1" si="42"/>
        <v>0.3</v>
      </c>
      <c r="S87" s="1" t="str">
        <f t="shared" ca="1" si="43"/>
        <v>SI</v>
      </c>
      <c r="T87" s="1" t="str">
        <f t="shared" ca="1" si="44"/>
        <v>CDMX</v>
      </c>
      <c r="U87" s="1" t="str">
        <f t="shared" ca="1" si="45"/>
        <v>NO</v>
      </c>
      <c r="V87" s="1">
        <f t="shared" ca="1" si="46"/>
        <v>153</v>
      </c>
      <c r="W87" s="1" t="str">
        <f t="shared" ca="1" si="47"/>
        <v>SI</v>
      </c>
      <c r="X87" s="1" t="str">
        <f t="shared" ca="1" si="48"/>
        <v>OTRO</v>
      </c>
      <c r="Y87" s="1">
        <f t="shared" ca="1" si="49"/>
        <v>1012554723</v>
      </c>
      <c r="Z87" s="1" t="str">
        <f t="shared" ca="1" si="50"/>
        <v>SI</v>
      </c>
      <c r="AA87" s="1" t="str">
        <f t="shared" ca="1" si="51"/>
        <v>Cocinar</v>
      </c>
    </row>
    <row r="88" spans="1:27" x14ac:dyDescent="0.45">
      <c r="A88" s="1">
        <f t="shared" ca="1" si="26"/>
        <v>1380</v>
      </c>
      <c r="B88" s="1" t="str">
        <f t="shared" ca="1" si="27"/>
        <v>Alice</v>
      </c>
      <c r="C88" s="1" t="str">
        <f t="shared" ca="1" si="28"/>
        <v>VEGA</v>
      </c>
      <c r="D88" s="1" t="str">
        <f t="shared" ca="1" si="28"/>
        <v>MORA</v>
      </c>
      <c r="E88" s="9">
        <f t="shared" ca="1" si="29"/>
        <v>34277</v>
      </c>
      <c r="F88" s="1" t="str">
        <f t="shared" ca="1" si="30"/>
        <v>M</v>
      </c>
      <c r="G88" s="1" t="str">
        <f t="shared" ca="1" si="31"/>
        <v>AlVEMO04111993</v>
      </c>
      <c r="H88" s="10" t="str">
        <f t="shared" ca="1" si="32"/>
        <v>AVEGA4@outlook.com</v>
      </c>
      <c r="I88" s="10" t="str">
        <f t="shared" ca="1" si="33"/>
        <v>AVEGA4@itam.com.mx</v>
      </c>
      <c r="J88" s="10" t="str">
        <f t="shared" ca="1" si="34"/>
        <v>Economia y Derecho</v>
      </c>
      <c r="K88" s="1">
        <f t="shared" ca="1" si="35"/>
        <v>2011</v>
      </c>
      <c r="L88" s="1">
        <f t="shared" ca="1" si="36"/>
        <v>14</v>
      </c>
      <c r="M88" s="1">
        <f t="shared" ca="1" si="37"/>
        <v>6.7</v>
      </c>
      <c r="N88" s="1">
        <f t="shared" ca="1" si="38"/>
        <v>48</v>
      </c>
      <c r="O88" s="1">
        <f t="shared" ca="1" si="39"/>
        <v>37</v>
      </c>
      <c r="P88" s="1">
        <f t="shared" ca="1" si="40"/>
        <v>11</v>
      </c>
      <c r="Q88" s="1" t="str">
        <f t="shared" ca="1" si="41"/>
        <v>SI</v>
      </c>
      <c r="R88" s="1">
        <f t="shared" ca="1" si="42"/>
        <v>0.2</v>
      </c>
      <c r="S88" s="1" t="str">
        <f t="shared" ca="1" si="43"/>
        <v>NO</v>
      </c>
      <c r="T88" s="1" t="str">
        <f t="shared" ca="1" si="44"/>
        <v>Acapulco</v>
      </c>
      <c r="U88" s="1" t="str">
        <f t="shared" ca="1" si="45"/>
        <v>SI</v>
      </c>
      <c r="V88" s="1">
        <f t="shared" ca="1" si="46"/>
        <v>168</v>
      </c>
      <c r="W88" s="1" t="str">
        <f t="shared" ca="1" si="47"/>
        <v>NO</v>
      </c>
      <c r="X88" s="1" t="str">
        <f t="shared" ca="1" si="48"/>
        <v>OTRO</v>
      </c>
      <c r="Y88" s="1">
        <f t="shared" ca="1" si="49"/>
        <v>1012370758</v>
      </c>
      <c r="Z88" s="1" t="str">
        <f t="shared" ca="1" si="50"/>
        <v>NO</v>
      </c>
      <c r="AA88" s="1" t="str">
        <f t="shared" ca="1" si="51"/>
        <v>Viajes</v>
      </c>
    </row>
    <row r="89" spans="1:27" x14ac:dyDescent="0.45">
      <c r="A89" s="1">
        <f t="shared" ca="1" si="26"/>
        <v>1203</v>
      </c>
      <c r="B89" s="1" t="str">
        <f t="shared" ca="1" si="27"/>
        <v>Susan</v>
      </c>
      <c r="C89" s="1" t="str">
        <f t="shared" ca="1" si="28"/>
        <v>CRESPO</v>
      </c>
      <c r="D89" s="1" t="str">
        <f t="shared" ca="1" si="28"/>
        <v>DIEZ</v>
      </c>
      <c r="E89" s="9">
        <f t="shared" ca="1" si="29"/>
        <v>34101</v>
      </c>
      <c r="F89" s="1" t="str">
        <f t="shared" ca="1" si="30"/>
        <v>M</v>
      </c>
      <c r="G89" s="1" t="str">
        <f t="shared" ca="1" si="31"/>
        <v>SuCRDI12051993</v>
      </c>
      <c r="H89" s="10" t="str">
        <f t="shared" ca="1" si="32"/>
        <v>SCRESPO12@yahoo.mx</v>
      </c>
      <c r="I89" s="10" t="str">
        <f t="shared" ca="1" si="33"/>
        <v>SCRESPO12@itam.com.mx</v>
      </c>
      <c r="J89" s="10" t="str">
        <f t="shared" ca="1" si="34"/>
        <v>Derecho</v>
      </c>
      <c r="K89" s="1">
        <f t="shared" ca="1" si="35"/>
        <v>2012</v>
      </c>
      <c r="L89" s="1">
        <f t="shared" ca="1" si="36"/>
        <v>12</v>
      </c>
      <c r="M89" s="1">
        <f t="shared" ca="1" si="37"/>
        <v>8.3000000000000007</v>
      </c>
      <c r="N89" s="1">
        <f t="shared" ca="1" si="38"/>
        <v>48</v>
      </c>
      <c r="O89" s="1">
        <f t="shared" ca="1" si="39"/>
        <v>37</v>
      </c>
      <c r="P89" s="1">
        <f t="shared" ca="1" si="40"/>
        <v>11</v>
      </c>
      <c r="Q89" s="1" t="str">
        <f t="shared" ca="1" si="41"/>
        <v>SI</v>
      </c>
      <c r="R89" s="1">
        <f t="shared" ca="1" si="42"/>
        <v>0.7</v>
      </c>
      <c r="S89" s="1" t="str">
        <f t="shared" ca="1" si="43"/>
        <v>NO</v>
      </c>
      <c r="T89" s="1" t="str">
        <f t="shared" ca="1" si="44"/>
        <v>Cancun</v>
      </c>
      <c r="U89" s="1" t="str">
        <f t="shared" ca="1" si="45"/>
        <v>SI</v>
      </c>
      <c r="V89" s="1">
        <f t="shared" ca="1" si="46"/>
        <v>158</v>
      </c>
      <c r="W89" s="1" t="str">
        <f t="shared" ca="1" si="47"/>
        <v>NO</v>
      </c>
      <c r="X89" s="1" t="str">
        <f t="shared" ca="1" si="48"/>
        <v>OTRO</v>
      </c>
      <c r="Y89" s="1">
        <f t="shared" ca="1" si="49"/>
        <v>1012753792</v>
      </c>
      <c r="Z89" s="1" t="str">
        <f t="shared" ca="1" si="50"/>
        <v>SI</v>
      </c>
      <c r="AA89" s="1" t="str">
        <f t="shared" ca="1" si="51"/>
        <v>Leer</v>
      </c>
    </row>
    <row r="90" spans="1:27" x14ac:dyDescent="0.45">
      <c r="A90" s="1">
        <f t="shared" ca="1" si="26"/>
        <v>1938</v>
      </c>
      <c r="B90" s="1" t="str">
        <f t="shared" ca="1" si="27"/>
        <v>Irene</v>
      </c>
      <c r="C90" s="1" t="str">
        <f t="shared" ca="1" si="28"/>
        <v>CRESPO</v>
      </c>
      <c r="D90" s="1" t="str">
        <f t="shared" ca="1" si="28"/>
        <v>IBAÑEZ</v>
      </c>
      <c r="E90" s="9">
        <f t="shared" ca="1" si="29"/>
        <v>34914</v>
      </c>
      <c r="F90" s="1" t="str">
        <f t="shared" ca="1" si="30"/>
        <v>M</v>
      </c>
      <c r="G90" s="1" t="str">
        <f t="shared" ca="1" si="31"/>
        <v>IrCRIB03081995</v>
      </c>
      <c r="H90" s="10" t="str">
        <f t="shared" ca="1" si="32"/>
        <v>ICRESPO3@outlook.com</v>
      </c>
      <c r="I90" s="10" t="str">
        <f t="shared" ca="1" si="33"/>
        <v>ICRESPO3@itam.com.mx</v>
      </c>
      <c r="J90" s="10" t="str">
        <f t="shared" ca="1" si="34"/>
        <v>Matematicas Aplicadas</v>
      </c>
      <c r="K90" s="1">
        <f t="shared" ca="1" si="35"/>
        <v>2012</v>
      </c>
      <c r="L90" s="1">
        <f t="shared" ca="1" si="36"/>
        <v>12</v>
      </c>
      <c r="M90" s="1">
        <f t="shared" ca="1" si="37"/>
        <v>9.8000000000000007</v>
      </c>
      <c r="N90" s="1">
        <f t="shared" ca="1" si="38"/>
        <v>48</v>
      </c>
      <c r="O90" s="1">
        <f t="shared" ca="1" si="39"/>
        <v>35</v>
      </c>
      <c r="P90" s="1">
        <f t="shared" ca="1" si="40"/>
        <v>13</v>
      </c>
      <c r="Q90" s="1" t="str">
        <f t="shared" ca="1" si="41"/>
        <v>SI</v>
      </c>
      <c r="R90" s="1">
        <f t="shared" ca="1" si="42"/>
        <v>0.2</v>
      </c>
      <c r="S90" s="1" t="str">
        <f t="shared" ca="1" si="43"/>
        <v>SI</v>
      </c>
      <c r="T90" s="1" t="str">
        <f t="shared" ca="1" si="44"/>
        <v>Merida</v>
      </c>
      <c r="U90" s="1" t="str">
        <f t="shared" ca="1" si="45"/>
        <v>SI</v>
      </c>
      <c r="V90" s="1">
        <f t="shared" ca="1" si="46"/>
        <v>123</v>
      </c>
      <c r="W90" s="1" t="str">
        <f t="shared" ca="1" si="47"/>
        <v>NO</v>
      </c>
      <c r="X90" s="1" t="str">
        <f t="shared" ca="1" si="48"/>
        <v>OTRO</v>
      </c>
      <c r="Y90" s="1">
        <f t="shared" ca="1" si="49"/>
        <v>1012660752</v>
      </c>
      <c r="Z90" s="1" t="str">
        <f t="shared" ca="1" si="50"/>
        <v>SI</v>
      </c>
      <c r="AA90" s="1" t="str">
        <f t="shared" ca="1" si="51"/>
        <v>Cocinar</v>
      </c>
    </row>
    <row r="91" spans="1:27" x14ac:dyDescent="0.45">
      <c r="A91" s="1">
        <f t="shared" ca="1" si="26"/>
        <v>1423</v>
      </c>
      <c r="B91" s="1" t="str">
        <f t="shared" ca="1" si="27"/>
        <v>Willian</v>
      </c>
      <c r="C91" s="1" t="str">
        <f t="shared" ca="1" si="28"/>
        <v>CARMONA</v>
      </c>
      <c r="D91" s="1" t="str">
        <f t="shared" ca="1" si="28"/>
        <v>ROMAN</v>
      </c>
      <c r="E91" s="9">
        <f t="shared" ca="1" si="29"/>
        <v>34289</v>
      </c>
      <c r="F91" s="1" t="str">
        <f t="shared" ca="1" si="30"/>
        <v>H</v>
      </c>
      <c r="G91" s="1" t="str">
        <f t="shared" ca="1" si="31"/>
        <v>WiCARO16111993</v>
      </c>
      <c r="H91" s="10" t="str">
        <f t="shared" ca="1" si="32"/>
        <v>WCARMONA16@gmail.com</v>
      </c>
      <c r="I91" s="10" t="str">
        <f t="shared" ca="1" si="33"/>
        <v>WCARMONA16@itam.com.mx</v>
      </c>
      <c r="J91" s="10" t="str">
        <f t="shared" ca="1" si="34"/>
        <v>Matematicas Aplicadas</v>
      </c>
      <c r="K91" s="1">
        <f t="shared" ca="1" si="35"/>
        <v>2012</v>
      </c>
      <c r="L91" s="1">
        <f t="shared" ca="1" si="36"/>
        <v>12</v>
      </c>
      <c r="M91" s="1">
        <f t="shared" ca="1" si="37"/>
        <v>8.8000000000000007</v>
      </c>
      <c r="N91" s="1">
        <f t="shared" ca="1" si="38"/>
        <v>49</v>
      </c>
      <c r="O91" s="1">
        <f t="shared" ca="1" si="39"/>
        <v>35</v>
      </c>
      <c r="P91" s="1">
        <f t="shared" ca="1" si="40"/>
        <v>14</v>
      </c>
      <c r="Q91" s="1" t="str">
        <f t="shared" ca="1" si="41"/>
        <v>SI</v>
      </c>
      <c r="R91" s="1">
        <f t="shared" ca="1" si="42"/>
        <v>0.8</v>
      </c>
      <c r="S91" s="1" t="str">
        <f t="shared" ca="1" si="43"/>
        <v>SI</v>
      </c>
      <c r="T91" s="1" t="str">
        <f t="shared" ca="1" si="44"/>
        <v>CDMX</v>
      </c>
      <c r="U91" s="1" t="str">
        <f t="shared" ca="1" si="45"/>
        <v>NO</v>
      </c>
      <c r="V91" s="1">
        <f t="shared" ca="1" si="46"/>
        <v>61</v>
      </c>
      <c r="W91" s="1" t="str">
        <f t="shared" ca="1" si="47"/>
        <v>SI</v>
      </c>
      <c r="X91" s="1" t="str">
        <f t="shared" ca="1" si="48"/>
        <v>OTRO</v>
      </c>
      <c r="Y91" s="1">
        <f t="shared" ca="1" si="49"/>
        <v>1012634127</v>
      </c>
      <c r="Z91" s="1" t="str">
        <f t="shared" ca="1" si="50"/>
        <v>NO</v>
      </c>
      <c r="AA91" s="1" t="str">
        <f t="shared" ca="1" si="51"/>
        <v>Nadar</v>
      </c>
    </row>
    <row r="92" spans="1:27" x14ac:dyDescent="0.45">
      <c r="A92" s="1">
        <f t="shared" ca="1" si="26"/>
        <v>1535</v>
      </c>
      <c r="B92" s="1" t="str">
        <f t="shared" ca="1" si="27"/>
        <v>Mark</v>
      </c>
      <c r="C92" s="1" t="str">
        <f t="shared" ca="1" si="28"/>
        <v>CABALLERO</v>
      </c>
      <c r="D92" s="1" t="str">
        <f t="shared" ca="1" si="28"/>
        <v>CRESPO</v>
      </c>
      <c r="E92" s="9">
        <f t="shared" ca="1" si="29"/>
        <v>34973</v>
      </c>
      <c r="F92" s="1" t="str">
        <f t="shared" ca="1" si="30"/>
        <v>H</v>
      </c>
      <c r="G92" s="1" t="str">
        <f t="shared" ca="1" si="31"/>
        <v>MaCACR01101995</v>
      </c>
      <c r="H92" s="10" t="str">
        <f t="shared" ca="1" si="32"/>
        <v>MCABALLERO1@hotmail.com</v>
      </c>
      <c r="I92" s="10" t="str">
        <f t="shared" ca="1" si="33"/>
        <v>MCABALLERO1@itam.com.mx</v>
      </c>
      <c r="J92" s="10" t="str">
        <f t="shared" ca="1" si="34"/>
        <v>Mecatronica</v>
      </c>
      <c r="K92" s="1">
        <f t="shared" ca="1" si="35"/>
        <v>2012</v>
      </c>
      <c r="L92" s="1">
        <f t="shared" ca="1" si="36"/>
        <v>12</v>
      </c>
      <c r="M92" s="1">
        <f t="shared" ca="1" si="37"/>
        <v>8.8000000000000007</v>
      </c>
      <c r="N92" s="1">
        <f t="shared" ca="1" si="38"/>
        <v>48</v>
      </c>
      <c r="O92" s="1">
        <f t="shared" ca="1" si="39"/>
        <v>48</v>
      </c>
      <c r="P92" s="1">
        <f t="shared" ca="1" si="40"/>
        <v>0</v>
      </c>
      <c r="Q92" s="1" t="str">
        <f t="shared" ca="1" si="41"/>
        <v>SI</v>
      </c>
      <c r="R92" s="1">
        <f t="shared" ca="1" si="42"/>
        <v>0.9</v>
      </c>
      <c r="S92" s="1" t="str">
        <f t="shared" ca="1" si="43"/>
        <v>NO</v>
      </c>
      <c r="T92" s="1" t="str">
        <f t="shared" ca="1" si="44"/>
        <v>Acapulco</v>
      </c>
      <c r="U92" s="1" t="str">
        <f t="shared" ca="1" si="45"/>
        <v>SI</v>
      </c>
      <c r="V92" s="1">
        <f t="shared" ca="1" si="46"/>
        <v>147</v>
      </c>
      <c r="W92" s="1" t="str">
        <f t="shared" ca="1" si="47"/>
        <v>SI</v>
      </c>
      <c r="X92" s="1" t="str">
        <f t="shared" ca="1" si="48"/>
        <v>ITAM</v>
      </c>
      <c r="Y92" s="1">
        <f t="shared" ca="1" si="49"/>
        <v>1012546718</v>
      </c>
      <c r="Z92" s="1" t="str">
        <f t="shared" ca="1" si="50"/>
        <v>SI</v>
      </c>
      <c r="AA92" s="1" t="str">
        <f t="shared" ca="1" si="51"/>
        <v>Caza</v>
      </c>
    </row>
    <row r="93" spans="1:27" x14ac:dyDescent="0.45">
      <c r="A93" s="1">
        <f t="shared" ca="1" si="26"/>
        <v>1662</v>
      </c>
      <c r="B93" s="1" t="str">
        <f t="shared" ca="1" si="27"/>
        <v>Alice</v>
      </c>
      <c r="C93" s="1" t="str">
        <f t="shared" ca="1" si="28"/>
        <v>MORA</v>
      </c>
      <c r="D93" s="1" t="str">
        <f t="shared" ca="1" si="28"/>
        <v>MOYA</v>
      </c>
      <c r="E93" s="9">
        <f t="shared" ca="1" si="29"/>
        <v>34394</v>
      </c>
      <c r="F93" s="1" t="str">
        <f t="shared" ca="1" si="30"/>
        <v>M</v>
      </c>
      <c r="G93" s="1" t="str">
        <f t="shared" ca="1" si="31"/>
        <v>AlMOMO01031994</v>
      </c>
      <c r="H93" s="10" t="str">
        <f t="shared" ca="1" si="32"/>
        <v>AMORA1@outlook.com</v>
      </c>
      <c r="I93" s="10" t="str">
        <f t="shared" ca="1" si="33"/>
        <v>AMORA1@itam.com.mx</v>
      </c>
      <c r="J93" s="10" t="str">
        <f t="shared" ca="1" si="34"/>
        <v>Economia</v>
      </c>
      <c r="K93" s="1">
        <f t="shared" ca="1" si="35"/>
        <v>2012</v>
      </c>
      <c r="L93" s="1">
        <f t="shared" ca="1" si="36"/>
        <v>12</v>
      </c>
      <c r="M93" s="1">
        <f t="shared" ca="1" si="37"/>
        <v>6.2</v>
      </c>
      <c r="N93" s="1">
        <f t="shared" ca="1" si="38"/>
        <v>48</v>
      </c>
      <c r="O93" s="1">
        <f t="shared" ca="1" si="39"/>
        <v>41</v>
      </c>
      <c r="P93" s="1">
        <f t="shared" ca="1" si="40"/>
        <v>7</v>
      </c>
      <c r="Q93" s="1" t="str">
        <f t="shared" ca="1" si="41"/>
        <v>SI</v>
      </c>
      <c r="R93" s="1">
        <f t="shared" ca="1" si="42"/>
        <v>0.1</v>
      </c>
      <c r="S93" s="1" t="str">
        <f t="shared" ca="1" si="43"/>
        <v>SI</v>
      </c>
      <c r="T93" s="1" t="str">
        <f t="shared" ca="1" si="44"/>
        <v>Leon</v>
      </c>
      <c r="U93" s="1" t="str">
        <f t="shared" ca="1" si="45"/>
        <v>SI</v>
      </c>
      <c r="V93" s="1">
        <f t="shared" ca="1" si="46"/>
        <v>155</v>
      </c>
      <c r="W93" s="1" t="str">
        <f t="shared" ca="1" si="47"/>
        <v>NO</v>
      </c>
      <c r="X93" s="1" t="str">
        <f t="shared" ca="1" si="48"/>
        <v>ITAM</v>
      </c>
      <c r="Y93" s="1">
        <f t="shared" ca="1" si="49"/>
        <v>1012510451</v>
      </c>
      <c r="Z93" s="1" t="str">
        <f t="shared" ca="1" si="50"/>
        <v>SI</v>
      </c>
      <c r="AA93" s="1" t="str">
        <f t="shared" ca="1" si="51"/>
        <v>Viajes</v>
      </c>
    </row>
    <row r="94" spans="1:27" x14ac:dyDescent="0.45">
      <c r="A94" s="1">
        <f t="shared" ca="1" si="26"/>
        <v>1897</v>
      </c>
      <c r="B94" s="1" t="str">
        <f t="shared" ca="1" si="27"/>
        <v>Bernard</v>
      </c>
      <c r="C94" s="1" t="str">
        <f t="shared" ca="1" si="28"/>
        <v>VELASCO</v>
      </c>
      <c r="D94" s="1" t="str">
        <f t="shared" ca="1" si="28"/>
        <v>ESTEBAN</v>
      </c>
      <c r="E94" s="9">
        <f t="shared" ca="1" si="29"/>
        <v>34767</v>
      </c>
      <c r="F94" s="1" t="str">
        <f t="shared" ca="1" si="30"/>
        <v>H</v>
      </c>
      <c r="G94" s="1" t="str">
        <f t="shared" ca="1" si="31"/>
        <v>BeVEES09031995</v>
      </c>
      <c r="H94" s="10" t="str">
        <f t="shared" ca="1" si="32"/>
        <v>BVELASCO9@outlook.com</v>
      </c>
      <c r="I94" s="10" t="str">
        <f t="shared" ca="1" si="33"/>
        <v>BVELASCO9@itam.com.mx</v>
      </c>
      <c r="J94" s="10" t="str">
        <f t="shared" ca="1" si="34"/>
        <v>Matematicas y Computacion</v>
      </c>
      <c r="K94" s="1">
        <f t="shared" ca="1" si="35"/>
        <v>2013</v>
      </c>
      <c r="L94" s="1">
        <f t="shared" ca="1" si="36"/>
        <v>10</v>
      </c>
      <c r="M94" s="1">
        <f t="shared" ca="1" si="37"/>
        <v>8.8000000000000007</v>
      </c>
      <c r="N94" s="1">
        <f t="shared" ca="1" si="38"/>
        <v>35</v>
      </c>
      <c r="O94" s="1">
        <f t="shared" ca="1" si="39"/>
        <v>35</v>
      </c>
      <c r="P94" s="1">
        <f t="shared" ca="1" si="40"/>
        <v>0</v>
      </c>
      <c r="Q94" s="1" t="str">
        <f t="shared" ca="1" si="41"/>
        <v>SI</v>
      </c>
      <c r="R94" s="1">
        <f t="shared" ca="1" si="42"/>
        <v>0.4</v>
      </c>
      <c r="S94" s="1" t="str">
        <f t="shared" ca="1" si="43"/>
        <v>SI</v>
      </c>
      <c r="T94" s="1" t="str">
        <f t="shared" ca="1" si="44"/>
        <v>Guadalajara</v>
      </c>
      <c r="U94" s="1" t="str">
        <f t="shared" ca="1" si="45"/>
        <v>SI</v>
      </c>
      <c r="V94" s="1">
        <f t="shared" ca="1" si="46"/>
        <v>30</v>
      </c>
      <c r="W94" s="1" t="str">
        <f t="shared" ca="1" si="47"/>
        <v>NO</v>
      </c>
      <c r="X94" s="1" t="str">
        <f t="shared" ca="1" si="48"/>
        <v>ITAM</v>
      </c>
      <c r="Y94" s="1">
        <f t="shared" ca="1" si="49"/>
        <v>1012514379</v>
      </c>
      <c r="Z94" s="1" t="str">
        <f t="shared" ca="1" si="50"/>
        <v>NO</v>
      </c>
      <c r="AA94" s="1" t="str">
        <f t="shared" ca="1" si="51"/>
        <v>Fiesta</v>
      </c>
    </row>
    <row r="95" spans="1:27" x14ac:dyDescent="0.45">
      <c r="A95" s="1">
        <f t="shared" ca="1" si="26"/>
        <v>1629</v>
      </c>
      <c r="B95" s="1" t="str">
        <f t="shared" ca="1" si="27"/>
        <v>Angela</v>
      </c>
      <c r="C95" s="1" t="str">
        <f t="shared" ca="1" si="28"/>
        <v>VELASCO</v>
      </c>
      <c r="D95" s="1" t="str">
        <f t="shared" ca="1" si="28"/>
        <v>SANTIAGO</v>
      </c>
      <c r="E95" s="9">
        <f t="shared" ca="1" si="29"/>
        <v>34019</v>
      </c>
      <c r="F95" s="1" t="str">
        <f t="shared" ca="1" si="30"/>
        <v>M</v>
      </c>
      <c r="G95" s="1" t="str">
        <f t="shared" ca="1" si="31"/>
        <v>AnVESA19021993</v>
      </c>
      <c r="H95" s="10" t="str">
        <f t="shared" ca="1" si="32"/>
        <v>AVELASCO19@live.mx</v>
      </c>
      <c r="I95" s="10" t="str">
        <f t="shared" ca="1" si="33"/>
        <v>AVELASCO19@itam.com.mx</v>
      </c>
      <c r="J95" s="10" t="str">
        <f t="shared" ca="1" si="34"/>
        <v>Computacion</v>
      </c>
      <c r="K95" s="1">
        <f t="shared" ca="1" si="35"/>
        <v>2011</v>
      </c>
      <c r="L95" s="1">
        <f t="shared" ca="1" si="36"/>
        <v>14</v>
      </c>
      <c r="M95" s="1">
        <f t="shared" ca="1" si="37"/>
        <v>6.4</v>
      </c>
      <c r="N95" s="1">
        <f t="shared" ca="1" si="38"/>
        <v>48</v>
      </c>
      <c r="O95" s="1">
        <f t="shared" ca="1" si="39"/>
        <v>41</v>
      </c>
      <c r="P95" s="1">
        <f t="shared" ca="1" si="40"/>
        <v>7</v>
      </c>
      <c r="Q95" s="1" t="str">
        <f t="shared" ca="1" si="41"/>
        <v>SI</v>
      </c>
      <c r="R95" s="1">
        <f t="shared" ca="1" si="42"/>
        <v>0.2</v>
      </c>
      <c r="S95" s="1" t="str">
        <f t="shared" ca="1" si="43"/>
        <v>NO</v>
      </c>
      <c r="T95" s="1" t="str">
        <f t="shared" ca="1" si="44"/>
        <v>Toluca</v>
      </c>
      <c r="U95" s="1" t="str">
        <f t="shared" ca="1" si="45"/>
        <v>SI</v>
      </c>
      <c r="V95" s="1">
        <f t="shared" ca="1" si="46"/>
        <v>116</v>
      </c>
      <c r="W95" s="1" t="str">
        <f t="shared" ca="1" si="47"/>
        <v>SI</v>
      </c>
      <c r="X95" s="1" t="str">
        <f t="shared" ca="1" si="48"/>
        <v>OTRO</v>
      </c>
      <c r="Y95" s="1">
        <f t="shared" ca="1" si="49"/>
        <v>1012971713</v>
      </c>
      <c r="Z95" s="1" t="str">
        <f t="shared" ca="1" si="50"/>
        <v>SI</v>
      </c>
      <c r="AA95" s="1" t="str">
        <f t="shared" ca="1" si="51"/>
        <v>Viajes</v>
      </c>
    </row>
    <row r="96" spans="1:27" x14ac:dyDescent="0.45">
      <c r="A96" s="1">
        <f t="shared" ca="1" si="26"/>
        <v>1760</v>
      </c>
      <c r="B96" s="1" t="str">
        <f t="shared" ca="1" si="27"/>
        <v>John</v>
      </c>
      <c r="C96" s="1" t="str">
        <f t="shared" ca="1" si="28"/>
        <v>CABRERA</v>
      </c>
      <c r="D96" s="1" t="str">
        <f t="shared" ca="1" si="28"/>
        <v>NIETO</v>
      </c>
      <c r="E96" s="9">
        <f t="shared" ca="1" si="29"/>
        <v>34796</v>
      </c>
      <c r="F96" s="1" t="str">
        <f t="shared" ca="1" si="30"/>
        <v>H</v>
      </c>
      <c r="G96" s="1" t="str">
        <f t="shared" ca="1" si="31"/>
        <v>JoCANI07041995</v>
      </c>
      <c r="H96" s="10" t="str">
        <f t="shared" ca="1" si="32"/>
        <v>JCABRERA7@outlook.com</v>
      </c>
      <c r="I96" s="10" t="str">
        <f t="shared" ca="1" si="33"/>
        <v>JCABRERA7@itam.com.mx</v>
      </c>
      <c r="J96" s="10" t="str">
        <f t="shared" ca="1" si="34"/>
        <v>Actuaria</v>
      </c>
      <c r="K96" s="1">
        <f t="shared" ca="1" si="35"/>
        <v>2011</v>
      </c>
      <c r="L96" s="1">
        <f t="shared" ca="1" si="36"/>
        <v>14</v>
      </c>
      <c r="M96" s="1">
        <f t="shared" ca="1" si="37"/>
        <v>6</v>
      </c>
      <c r="N96" s="1">
        <f t="shared" ca="1" si="38"/>
        <v>48</v>
      </c>
      <c r="O96" s="1">
        <f t="shared" ca="1" si="39"/>
        <v>39</v>
      </c>
      <c r="P96" s="1">
        <f t="shared" ca="1" si="40"/>
        <v>9</v>
      </c>
      <c r="Q96" s="1" t="str">
        <f t="shared" ca="1" si="41"/>
        <v>SI</v>
      </c>
      <c r="R96" s="1">
        <f t="shared" ca="1" si="42"/>
        <v>1</v>
      </c>
      <c r="S96" s="1" t="str">
        <f t="shared" ca="1" si="43"/>
        <v>NO</v>
      </c>
      <c r="T96" s="1" t="str">
        <f t="shared" ca="1" si="44"/>
        <v>Merida</v>
      </c>
      <c r="U96" s="1" t="str">
        <f t="shared" ca="1" si="45"/>
        <v>SI</v>
      </c>
      <c r="V96" s="1">
        <f t="shared" ca="1" si="46"/>
        <v>61</v>
      </c>
      <c r="W96" s="1" t="str">
        <f t="shared" ca="1" si="47"/>
        <v>NO</v>
      </c>
      <c r="X96" s="1" t="str">
        <f t="shared" ca="1" si="48"/>
        <v>ITAM</v>
      </c>
      <c r="Y96" s="1">
        <f t="shared" ca="1" si="49"/>
        <v>1012875504</v>
      </c>
      <c r="Z96" s="1" t="str">
        <f t="shared" ca="1" si="50"/>
        <v>SI</v>
      </c>
      <c r="AA96" s="1" t="str">
        <f t="shared" ca="1" si="51"/>
        <v>Fiesta</v>
      </c>
    </row>
    <row r="97" spans="1:27" x14ac:dyDescent="0.45">
      <c r="A97" s="1">
        <f t="shared" ca="1" si="26"/>
        <v>1451</v>
      </c>
      <c r="B97" s="1" t="str">
        <f t="shared" ca="1" si="27"/>
        <v>Barbara</v>
      </c>
      <c r="C97" s="1" t="str">
        <f t="shared" ca="1" si="28"/>
        <v>SOTO</v>
      </c>
      <c r="D97" s="1" t="str">
        <f t="shared" ca="1" si="28"/>
        <v>ROMAN</v>
      </c>
      <c r="E97" s="9">
        <f t="shared" ca="1" si="29"/>
        <v>34830</v>
      </c>
      <c r="F97" s="1" t="str">
        <f t="shared" ca="1" si="30"/>
        <v>M</v>
      </c>
      <c r="G97" s="1" t="str">
        <f t="shared" ca="1" si="31"/>
        <v>BaSORO11051995</v>
      </c>
      <c r="H97" s="10" t="str">
        <f t="shared" ca="1" si="32"/>
        <v>BSOTO11@yahoo.mx</v>
      </c>
      <c r="I97" s="10" t="str">
        <f t="shared" ca="1" si="33"/>
        <v>BSOTO11@itam.com.mx</v>
      </c>
      <c r="J97" s="10" t="str">
        <f t="shared" ca="1" si="34"/>
        <v>Administracion</v>
      </c>
      <c r="K97" s="1">
        <f t="shared" ca="1" si="35"/>
        <v>2011</v>
      </c>
      <c r="L97" s="1">
        <f t="shared" ca="1" si="36"/>
        <v>14</v>
      </c>
      <c r="M97" s="1">
        <f t="shared" ca="1" si="37"/>
        <v>9.9</v>
      </c>
      <c r="N97" s="1">
        <f t="shared" ca="1" si="38"/>
        <v>48</v>
      </c>
      <c r="O97" s="1">
        <f t="shared" ca="1" si="39"/>
        <v>33</v>
      </c>
      <c r="P97" s="1">
        <f t="shared" ca="1" si="40"/>
        <v>15</v>
      </c>
      <c r="Q97" s="1" t="str">
        <f t="shared" ca="1" si="41"/>
        <v>SI</v>
      </c>
      <c r="R97" s="1">
        <f t="shared" ca="1" si="42"/>
        <v>0.8</v>
      </c>
      <c r="S97" s="1" t="str">
        <f t="shared" ca="1" si="43"/>
        <v>NO</v>
      </c>
      <c r="T97" s="1" t="str">
        <f t="shared" ca="1" si="44"/>
        <v>Puebla</v>
      </c>
      <c r="U97" s="1" t="str">
        <f t="shared" ca="1" si="45"/>
        <v>SI</v>
      </c>
      <c r="V97" s="1">
        <f t="shared" ca="1" si="46"/>
        <v>153</v>
      </c>
      <c r="W97" s="1" t="str">
        <f t="shared" ca="1" si="47"/>
        <v>NO</v>
      </c>
      <c r="X97" s="1" t="str">
        <f t="shared" ca="1" si="48"/>
        <v>ITAM</v>
      </c>
      <c r="Y97" s="1">
        <f t="shared" ca="1" si="49"/>
        <v>1012946670</v>
      </c>
      <c r="Z97" s="1" t="str">
        <f t="shared" ca="1" si="50"/>
        <v>SI</v>
      </c>
      <c r="AA97" s="1" t="str">
        <f t="shared" ca="1" si="51"/>
        <v>Golf</v>
      </c>
    </row>
    <row r="98" spans="1:27" x14ac:dyDescent="0.45">
      <c r="A98" s="1">
        <f t="shared" ca="1" si="26"/>
        <v>1290</v>
      </c>
      <c r="B98" s="1" t="str">
        <f t="shared" ca="1" si="27"/>
        <v>Alice</v>
      </c>
      <c r="C98" s="1" t="str">
        <f t="shared" ca="1" si="28"/>
        <v>VARGAS</v>
      </c>
      <c r="D98" s="1" t="str">
        <f t="shared" ca="1" si="28"/>
        <v>VARGAS</v>
      </c>
      <c r="E98" s="9">
        <f t="shared" ca="1" si="29"/>
        <v>34705</v>
      </c>
      <c r="F98" s="1" t="str">
        <f t="shared" ca="1" si="30"/>
        <v>M</v>
      </c>
      <c r="G98" s="1" t="str">
        <f t="shared" ca="1" si="31"/>
        <v>AlVAVA06011995</v>
      </c>
      <c r="H98" s="10" t="str">
        <f t="shared" ca="1" si="32"/>
        <v>AVARGAS6@hotmail.com</v>
      </c>
      <c r="I98" s="10" t="str">
        <f t="shared" ca="1" si="33"/>
        <v>AVARGAS6@itam.com.mx</v>
      </c>
      <c r="J98" s="10" t="str">
        <f t="shared" ca="1" si="34"/>
        <v>Telematica</v>
      </c>
      <c r="K98" s="1">
        <f t="shared" ca="1" si="35"/>
        <v>2013</v>
      </c>
      <c r="L98" s="1">
        <f t="shared" ca="1" si="36"/>
        <v>10</v>
      </c>
      <c r="M98" s="1">
        <f t="shared" ca="1" si="37"/>
        <v>7.6</v>
      </c>
      <c r="N98" s="1">
        <f t="shared" ca="1" si="38"/>
        <v>46</v>
      </c>
      <c r="O98" s="1">
        <f t="shared" ca="1" si="39"/>
        <v>28</v>
      </c>
      <c r="P98" s="1">
        <f t="shared" ca="1" si="40"/>
        <v>18</v>
      </c>
      <c r="Q98" s="1" t="str">
        <f t="shared" ca="1" si="41"/>
        <v>SI</v>
      </c>
      <c r="R98" s="1">
        <f t="shared" ca="1" si="42"/>
        <v>0.5</v>
      </c>
      <c r="S98" s="1" t="str">
        <f t="shared" ca="1" si="43"/>
        <v>NO</v>
      </c>
      <c r="T98" s="1" t="str">
        <f t="shared" ca="1" si="44"/>
        <v>Merida</v>
      </c>
      <c r="U98" s="1" t="str">
        <f t="shared" ca="1" si="45"/>
        <v>SI</v>
      </c>
      <c r="V98" s="1">
        <f t="shared" ca="1" si="46"/>
        <v>116</v>
      </c>
      <c r="W98" s="1" t="str">
        <f t="shared" ca="1" si="47"/>
        <v>NO</v>
      </c>
      <c r="X98" s="1" t="str">
        <f t="shared" ca="1" si="48"/>
        <v>ITAM</v>
      </c>
      <c r="Y98" s="1">
        <f t="shared" ca="1" si="49"/>
        <v>1012551385</v>
      </c>
      <c r="Z98" s="1" t="str">
        <f t="shared" ca="1" si="50"/>
        <v>NO</v>
      </c>
      <c r="AA98" s="1" t="str">
        <f t="shared" ca="1" si="51"/>
        <v>Caza</v>
      </c>
    </row>
    <row r="99" spans="1:27" x14ac:dyDescent="0.45">
      <c r="A99" s="1">
        <f t="shared" ca="1" si="26"/>
        <v>1056</v>
      </c>
      <c r="B99" s="1" t="str">
        <f t="shared" ca="1" si="27"/>
        <v>James</v>
      </c>
      <c r="C99" s="1" t="str">
        <f t="shared" ca="1" si="28"/>
        <v>AGUILAR</v>
      </c>
      <c r="D99" s="1" t="str">
        <f t="shared" ca="1" si="28"/>
        <v>REYES</v>
      </c>
      <c r="E99" s="9">
        <f t="shared" ca="1" si="29"/>
        <v>34534</v>
      </c>
      <c r="F99" s="1" t="str">
        <f t="shared" ca="1" si="30"/>
        <v>H</v>
      </c>
      <c r="G99" s="1" t="str">
        <f t="shared" ca="1" si="31"/>
        <v>JaAGRE19071994</v>
      </c>
      <c r="H99" s="10" t="str">
        <f t="shared" ca="1" si="32"/>
        <v>JAGUILAR19@yahoo.mx</v>
      </c>
      <c r="I99" s="10" t="str">
        <f t="shared" ca="1" si="33"/>
        <v>JAGUILAR19@itam.com.mx</v>
      </c>
      <c r="J99" s="10" t="str">
        <f t="shared" ca="1" si="34"/>
        <v>Matematicas Aplicadas</v>
      </c>
      <c r="K99" s="1">
        <f t="shared" ca="1" si="35"/>
        <v>2013</v>
      </c>
      <c r="L99" s="1">
        <f t="shared" ca="1" si="36"/>
        <v>10</v>
      </c>
      <c r="M99" s="1">
        <f t="shared" ca="1" si="37"/>
        <v>9.1</v>
      </c>
      <c r="N99" s="1">
        <f t="shared" ca="1" si="38"/>
        <v>34</v>
      </c>
      <c r="O99" s="1">
        <f t="shared" ca="1" si="39"/>
        <v>30</v>
      </c>
      <c r="P99" s="1">
        <f t="shared" ca="1" si="40"/>
        <v>4</v>
      </c>
      <c r="Q99" s="1" t="str">
        <f t="shared" ca="1" si="41"/>
        <v>SI</v>
      </c>
      <c r="R99" s="1">
        <f t="shared" ca="1" si="42"/>
        <v>0.4</v>
      </c>
      <c r="S99" s="1" t="str">
        <f t="shared" ca="1" si="43"/>
        <v>SI</v>
      </c>
      <c r="T99" s="1" t="str">
        <f t="shared" ca="1" si="44"/>
        <v>Acapulco</v>
      </c>
      <c r="U99" s="1" t="str">
        <f t="shared" ca="1" si="45"/>
        <v>SI</v>
      </c>
      <c r="V99" s="1">
        <f t="shared" ca="1" si="46"/>
        <v>108</v>
      </c>
      <c r="W99" s="1" t="str">
        <f t="shared" ca="1" si="47"/>
        <v>NO</v>
      </c>
      <c r="X99" s="1" t="str">
        <f t="shared" ca="1" si="48"/>
        <v>OTRO</v>
      </c>
      <c r="Y99" s="1">
        <f t="shared" ca="1" si="49"/>
        <v>1012622256</v>
      </c>
      <c r="Z99" s="1" t="str">
        <f t="shared" ca="1" si="50"/>
        <v>SI</v>
      </c>
      <c r="AA99" s="1" t="str">
        <f t="shared" ca="1" si="51"/>
        <v>Compras</v>
      </c>
    </row>
    <row r="100" spans="1:27" x14ac:dyDescent="0.45">
      <c r="A100" s="1">
        <f t="shared" ca="1" si="26"/>
        <v>1702</v>
      </c>
      <c r="B100" s="1" t="str">
        <f t="shared" ca="1" si="27"/>
        <v>Alice</v>
      </c>
      <c r="C100" s="1" t="str">
        <f t="shared" ca="1" si="28"/>
        <v>CABRERA</v>
      </c>
      <c r="D100" s="1" t="str">
        <f t="shared" ca="1" si="28"/>
        <v>SOLER</v>
      </c>
      <c r="E100" s="9">
        <f t="shared" ca="1" si="29"/>
        <v>34452</v>
      </c>
      <c r="F100" s="1" t="str">
        <f t="shared" ca="1" si="30"/>
        <v>M</v>
      </c>
      <c r="G100" s="1" t="str">
        <f t="shared" ca="1" si="31"/>
        <v>AlCASO28041994</v>
      </c>
      <c r="H100" s="10" t="str">
        <f t="shared" ca="1" si="32"/>
        <v>ACABRERA28@live.mx</v>
      </c>
      <c r="I100" s="10" t="str">
        <f t="shared" ca="1" si="33"/>
        <v>ACABRERA28@itam.com.mx</v>
      </c>
      <c r="J100" s="10" t="str">
        <f t="shared" ca="1" si="34"/>
        <v>Matematicas Aplicadas</v>
      </c>
      <c r="K100" s="1">
        <f t="shared" ca="1" si="35"/>
        <v>2012</v>
      </c>
      <c r="L100" s="1">
        <f t="shared" ca="1" si="36"/>
        <v>12</v>
      </c>
      <c r="M100" s="1">
        <f t="shared" ca="1" si="37"/>
        <v>6.6</v>
      </c>
      <c r="N100" s="1">
        <f t="shared" ca="1" si="38"/>
        <v>48</v>
      </c>
      <c r="O100" s="1">
        <f t="shared" ca="1" si="39"/>
        <v>42</v>
      </c>
      <c r="P100" s="1">
        <f t="shared" ca="1" si="40"/>
        <v>6</v>
      </c>
      <c r="Q100" s="1" t="str">
        <f t="shared" ca="1" si="41"/>
        <v>SI</v>
      </c>
      <c r="R100" s="1">
        <f t="shared" ca="1" si="42"/>
        <v>0.7</v>
      </c>
      <c r="S100" s="1" t="str">
        <f t="shared" ca="1" si="43"/>
        <v>NO</v>
      </c>
      <c r="T100" s="1" t="str">
        <f t="shared" ca="1" si="44"/>
        <v>CDMX</v>
      </c>
      <c r="U100" s="1" t="str">
        <f t="shared" ca="1" si="45"/>
        <v>NO</v>
      </c>
      <c r="V100" s="1">
        <f t="shared" ca="1" si="46"/>
        <v>180</v>
      </c>
      <c r="W100" s="1" t="str">
        <f t="shared" ca="1" si="47"/>
        <v>SI</v>
      </c>
      <c r="X100" s="1" t="str">
        <f t="shared" ca="1" si="48"/>
        <v>OTRO</v>
      </c>
      <c r="Y100" s="1">
        <f t="shared" ca="1" si="49"/>
        <v>1012594379</v>
      </c>
      <c r="Z100" s="1" t="str">
        <f t="shared" ca="1" si="50"/>
        <v>SI</v>
      </c>
      <c r="AA100" s="1" t="str">
        <f t="shared" ca="1" si="51"/>
        <v>Comer</v>
      </c>
    </row>
    <row r="101" spans="1:27" x14ac:dyDescent="0.45">
      <c r="A101" s="1">
        <f t="shared" ca="1" si="26"/>
        <v>1752</v>
      </c>
      <c r="B101" s="1" t="str">
        <f t="shared" ca="1" si="27"/>
        <v>Sharon</v>
      </c>
      <c r="C101" s="1" t="str">
        <f t="shared" ca="1" si="28"/>
        <v>HIDALGO</v>
      </c>
      <c r="D101" s="1" t="str">
        <f t="shared" ca="1" si="28"/>
        <v>CRESPO</v>
      </c>
      <c r="E101" s="9">
        <f t="shared" ca="1" si="29"/>
        <v>34258</v>
      </c>
      <c r="F101" s="1" t="str">
        <f t="shared" ca="1" si="30"/>
        <v>M</v>
      </c>
      <c r="G101" s="1" t="str">
        <f t="shared" ca="1" si="31"/>
        <v>ShHICR16101993</v>
      </c>
      <c r="H101" s="10" t="str">
        <f t="shared" ca="1" si="32"/>
        <v>SHIDALGO16@outlook.com</v>
      </c>
      <c r="I101" s="10" t="str">
        <f t="shared" ca="1" si="33"/>
        <v>SHIDALGO16@itam.com.mx</v>
      </c>
      <c r="J101" s="10" t="str">
        <f t="shared" ca="1" si="34"/>
        <v>Administracion</v>
      </c>
      <c r="K101" s="1">
        <f t="shared" ca="1" si="35"/>
        <v>2013</v>
      </c>
      <c r="L101" s="1">
        <f t="shared" ca="1" si="36"/>
        <v>10</v>
      </c>
      <c r="M101" s="1">
        <f t="shared" ca="1" si="37"/>
        <v>9.4</v>
      </c>
      <c r="N101" s="1">
        <f t="shared" ca="1" si="38"/>
        <v>36</v>
      </c>
      <c r="O101" s="1">
        <f t="shared" ca="1" si="39"/>
        <v>32</v>
      </c>
      <c r="P101" s="1">
        <f t="shared" ca="1" si="40"/>
        <v>4</v>
      </c>
      <c r="Q101" s="1" t="str">
        <f t="shared" ca="1" si="41"/>
        <v>SI</v>
      </c>
      <c r="R101" s="1">
        <f t="shared" ca="1" si="42"/>
        <v>0.1</v>
      </c>
      <c r="S101" s="1" t="str">
        <f t="shared" ca="1" si="43"/>
        <v>NO</v>
      </c>
      <c r="T101" s="1" t="str">
        <f t="shared" ca="1" si="44"/>
        <v>Toluca</v>
      </c>
      <c r="U101" s="1" t="str">
        <f t="shared" ca="1" si="45"/>
        <v>SI</v>
      </c>
      <c r="V101" s="1">
        <f t="shared" ca="1" si="46"/>
        <v>124</v>
      </c>
      <c r="W101" s="1" t="str">
        <f t="shared" ca="1" si="47"/>
        <v>SI</v>
      </c>
      <c r="X101" s="1" t="str">
        <f t="shared" ca="1" si="48"/>
        <v>ITAM</v>
      </c>
      <c r="Y101" s="1">
        <f t="shared" ca="1" si="49"/>
        <v>1012471252</v>
      </c>
      <c r="Z101" s="1" t="str">
        <f t="shared" ca="1" si="50"/>
        <v>SI</v>
      </c>
      <c r="AA101" s="1" t="str">
        <f t="shared" ca="1" si="51"/>
        <v>Cocinar</v>
      </c>
    </row>
    <row r="102" spans="1:27" x14ac:dyDescent="0.45">
      <c r="A102" s="1">
        <f t="shared" ca="1" si="26"/>
        <v>1862</v>
      </c>
      <c r="B102" s="1" t="str">
        <f t="shared" ca="1" si="27"/>
        <v>Rose</v>
      </c>
      <c r="C102" s="1" t="str">
        <f t="shared" ca="1" si="28"/>
        <v>ESTEBAN</v>
      </c>
      <c r="D102" s="1" t="str">
        <f t="shared" ca="1" si="28"/>
        <v>AGUILAR</v>
      </c>
      <c r="E102" s="9">
        <f t="shared" ca="1" si="29"/>
        <v>34014</v>
      </c>
      <c r="F102" s="1" t="str">
        <f t="shared" ca="1" si="30"/>
        <v>M</v>
      </c>
      <c r="G102" s="1" t="str">
        <f t="shared" ca="1" si="31"/>
        <v>RoESAG14021993</v>
      </c>
      <c r="H102" s="10" t="str">
        <f t="shared" ca="1" si="32"/>
        <v>RESTEBAN14@live.mx</v>
      </c>
      <c r="I102" s="10" t="str">
        <f t="shared" ca="1" si="33"/>
        <v>RESTEBAN14@itam.com.mx</v>
      </c>
      <c r="J102" s="10" t="str">
        <f t="shared" ca="1" si="34"/>
        <v>Contabilidad</v>
      </c>
      <c r="K102" s="1">
        <f t="shared" ca="1" si="35"/>
        <v>2012</v>
      </c>
      <c r="L102" s="1">
        <f t="shared" ca="1" si="36"/>
        <v>12</v>
      </c>
      <c r="M102" s="1">
        <f t="shared" ca="1" si="37"/>
        <v>6.6</v>
      </c>
      <c r="N102" s="1">
        <f t="shared" ca="1" si="38"/>
        <v>53</v>
      </c>
      <c r="O102" s="1">
        <f t="shared" ca="1" si="39"/>
        <v>50</v>
      </c>
      <c r="P102" s="1">
        <f t="shared" ca="1" si="40"/>
        <v>3</v>
      </c>
      <c r="Q102" s="1" t="str">
        <f t="shared" ca="1" si="41"/>
        <v>SI</v>
      </c>
      <c r="R102" s="1">
        <f t="shared" ca="1" si="42"/>
        <v>0.8</v>
      </c>
      <c r="S102" s="1" t="str">
        <f t="shared" ca="1" si="43"/>
        <v>SI</v>
      </c>
      <c r="T102" s="1" t="str">
        <f t="shared" ca="1" si="44"/>
        <v>Leon</v>
      </c>
      <c r="U102" s="1" t="str">
        <f t="shared" ca="1" si="45"/>
        <v>SI</v>
      </c>
      <c r="V102" s="1">
        <f t="shared" ca="1" si="46"/>
        <v>83</v>
      </c>
      <c r="W102" s="1" t="str">
        <f t="shared" ca="1" si="47"/>
        <v>NO</v>
      </c>
      <c r="X102" s="1" t="str">
        <f t="shared" ca="1" si="48"/>
        <v>ITAM</v>
      </c>
      <c r="Y102" s="1">
        <f t="shared" ca="1" si="49"/>
        <v>1012022127</v>
      </c>
      <c r="Z102" s="1" t="str">
        <f t="shared" ca="1" si="50"/>
        <v>SI</v>
      </c>
      <c r="AA102" s="1" t="str">
        <f t="shared" ca="1" si="51"/>
        <v>Futbol</v>
      </c>
    </row>
    <row r="103" spans="1:27" x14ac:dyDescent="0.45">
      <c r="A103" s="1">
        <f t="shared" ca="1" si="26"/>
        <v>1919</v>
      </c>
      <c r="B103" s="1" t="str">
        <f t="shared" ca="1" si="27"/>
        <v>John</v>
      </c>
      <c r="C103" s="1" t="str">
        <f t="shared" ca="1" si="28"/>
        <v>SOTO</v>
      </c>
      <c r="D103" s="1" t="str">
        <f t="shared" ca="1" si="28"/>
        <v>VEGA</v>
      </c>
      <c r="E103" s="9">
        <f t="shared" ca="1" si="29"/>
        <v>34475</v>
      </c>
      <c r="F103" s="1" t="str">
        <f t="shared" ca="1" si="30"/>
        <v>H</v>
      </c>
      <c r="G103" s="1" t="str">
        <f t="shared" ca="1" si="31"/>
        <v>JoSOVE21051994</v>
      </c>
      <c r="H103" s="10" t="str">
        <f t="shared" ca="1" si="32"/>
        <v>JSOTO21@hotmail.com</v>
      </c>
      <c r="I103" s="10" t="str">
        <f t="shared" ca="1" si="33"/>
        <v>JSOTO21@itam.com.mx</v>
      </c>
      <c r="J103" s="10" t="str">
        <f t="shared" ca="1" si="34"/>
        <v>Derecho</v>
      </c>
      <c r="K103" s="1">
        <f t="shared" ca="1" si="35"/>
        <v>2011</v>
      </c>
      <c r="L103" s="1">
        <f t="shared" ca="1" si="36"/>
        <v>14</v>
      </c>
      <c r="M103" s="1">
        <f t="shared" ca="1" si="37"/>
        <v>6.4</v>
      </c>
      <c r="N103" s="1">
        <f t="shared" ca="1" si="38"/>
        <v>48</v>
      </c>
      <c r="O103" s="1">
        <f t="shared" ca="1" si="39"/>
        <v>40</v>
      </c>
      <c r="P103" s="1">
        <f t="shared" ca="1" si="40"/>
        <v>8</v>
      </c>
      <c r="Q103" s="1" t="str">
        <f t="shared" ca="1" si="41"/>
        <v>SI</v>
      </c>
      <c r="R103" s="1">
        <f t="shared" ca="1" si="42"/>
        <v>0.5</v>
      </c>
      <c r="S103" s="1" t="str">
        <f t="shared" ca="1" si="43"/>
        <v>NO</v>
      </c>
      <c r="T103" s="1" t="str">
        <f t="shared" ca="1" si="44"/>
        <v>CDMX</v>
      </c>
      <c r="U103" s="1" t="str">
        <f t="shared" ca="1" si="45"/>
        <v>NO</v>
      </c>
      <c r="V103" s="1">
        <f t="shared" ca="1" si="46"/>
        <v>32</v>
      </c>
      <c r="W103" s="1" t="str">
        <f t="shared" ca="1" si="47"/>
        <v>SI</v>
      </c>
      <c r="X103" s="1" t="str">
        <f t="shared" ca="1" si="48"/>
        <v>OTRO</v>
      </c>
      <c r="Y103" s="1">
        <f t="shared" ca="1" si="49"/>
        <v>1012891460</v>
      </c>
      <c r="Z103" s="1" t="str">
        <f t="shared" ca="1" si="50"/>
        <v>SI</v>
      </c>
      <c r="AA103" s="1" t="str">
        <f t="shared" ca="1" si="51"/>
        <v>Nadar</v>
      </c>
    </row>
    <row r="104" spans="1:27" x14ac:dyDescent="0.45">
      <c r="A104" s="1">
        <f t="shared" ca="1" si="26"/>
        <v>1308</v>
      </c>
      <c r="B104" s="1" t="str">
        <f t="shared" ca="1" si="27"/>
        <v>Rose</v>
      </c>
      <c r="C104" s="1" t="str">
        <f t="shared" ca="1" si="28"/>
        <v>VICENTE</v>
      </c>
      <c r="D104" s="1" t="str">
        <f t="shared" ca="1" si="28"/>
        <v>CAMPOS</v>
      </c>
      <c r="E104" s="9">
        <f t="shared" ca="1" si="29"/>
        <v>34317</v>
      </c>
      <c r="F104" s="1" t="str">
        <f t="shared" ca="1" si="30"/>
        <v>M</v>
      </c>
      <c r="G104" s="1" t="str">
        <f t="shared" ca="1" si="31"/>
        <v>RoVICA14121993</v>
      </c>
      <c r="H104" s="10" t="str">
        <f t="shared" ca="1" si="32"/>
        <v>RVICENTE14@gmail.com</v>
      </c>
      <c r="I104" s="10" t="str">
        <f t="shared" ca="1" si="33"/>
        <v>RVICENTE14@itam.com.mx</v>
      </c>
      <c r="J104" s="10" t="str">
        <f t="shared" ca="1" si="34"/>
        <v>Matematicas Aplicadas</v>
      </c>
      <c r="K104" s="1">
        <f t="shared" ca="1" si="35"/>
        <v>2013</v>
      </c>
      <c r="L104" s="1">
        <f t="shared" ca="1" si="36"/>
        <v>10</v>
      </c>
      <c r="M104" s="1">
        <f t="shared" ca="1" si="37"/>
        <v>6.1</v>
      </c>
      <c r="N104" s="1">
        <f t="shared" ca="1" si="38"/>
        <v>40</v>
      </c>
      <c r="O104" s="1">
        <f t="shared" ca="1" si="39"/>
        <v>29</v>
      </c>
      <c r="P104" s="1">
        <f t="shared" ca="1" si="40"/>
        <v>11</v>
      </c>
      <c r="Q104" s="1" t="str">
        <f t="shared" ca="1" si="41"/>
        <v>SI</v>
      </c>
      <c r="R104" s="1">
        <f t="shared" ca="1" si="42"/>
        <v>0.3</v>
      </c>
      <c r="S104" s="1" t="str">
        <f t="shared" ca="1" si="43"/>
        <v>NO</v>
      </c>
      <c r="T104" s="1" t="str">
        <f t="shared" ca="1" si="44"/>
        <v>Merida</v>
      </c>
      <c r="U104" s="1" t="str">
        <f t="shared" ca="1" si="45"/>
        <v>SI</v>
      </c>
      <c r="V104" s="1">
        <f t="shared" ca="1" si="46"/>
        <v>56</v>
      </c>
      <c r="W104" s="1" t="str">
        <f t="shared" ca="1" si="47"/>
        <v>NO</v>
      </c>
      <c r="X104" s="1" t="str">
        <f t="shared" ca="1" si="48"/>
        <v>ITAM</v>
      </c>
      <c r="Y104" s="1">
        <f t="shared" ca="1" si="49"/>
        <v>1012899296</v>
      </c>
      <c r="Z104" s="1" t="str">
        <f t="shared" ca="1" si="50"/>
        <v>SI</v>
      </c>
      <c r="AA104" s="1" t="str">
        <f t="shared" ca="1" si="51"/>
        <v>Fiesta</v>
      </c>
    </row>
    <row r="105" spans="1:27" x14ac:dyDescent="0.45">
      <c r="A105" s="1">
        <f t="shared" ca="1" si="26"/>
        <v>1829</v>
      </c>
      <c r="B105" s="1" t="str">
        <f t="shared" ca="1" si="27"/>
        <v>Linda</v>
      </c>
      <c r="C105" s="1" t="str">
        <f t="shared" ca="1" si="28"/>
        <v>PASCUAL</v>
      </c>
      <c r="D105" s="1" t="str">
        <f t="shared" ca="1" si="28"/>
        <v>CAMPOS</v>
      </c>
      <c r="E105" s="9">
        <f t="shared" ca="1" si="29"/>
        <v>34459</v>
      </c>
      <c r="F105" s="1" t="str">
        <f t="shared" ca="1" si="30"/>
        <v>M</v>
      </c>
      <c r="G105" s="1" t="str">
        <f t="shared" ca="1" si="31"/>
        <v>LiPACA05051994</v>
      </c>
      <c r="H105" s="10" t="str">
        <f t="shared" ca="1" si="32"/>
        <v>LPASCUAL5@yahoo.mx</v>
      </c>
      <c r="I105" s="10" t="str">
        <f t="shared" ca="1" si="33"/>
        <v>LPASCUAL5@itam.com.mx</v>
      </c>
      <c r="J105" s="10" t="str">
        <f t="shared" ca="1" si="34"/>
        <v>Mecatronica</v>
      </c>
      <c r="K105" s="1">
        <f t="shared" ca="1" si="35"/>
        <v>2012</v>
      </c>
      <c r="L105" s="1">
        <f t="shared" ca="1" si="36"/>
        <v>12</v>
      </c>
      <c r="M105" s="1">
        <f t="shared" ca="1" si="37"/>
        <v>7.8</v>
      </c>
      <c r="N105" s="1">
        <f t="shared" ca="1" si="38"/>
        <v>48</v>
      </c>
      <c r="O105" s="1">
        <f t="shared" ca="1" si="39"/>
        <v>36</v>
      </c>
      <c r="P105" s="1">
        <f t="shared" ca="1" si="40"/>
        <v>12</v>
      </c>
      <c r="Q105" s="1" t="str">
        <f t="shared" ca="1" si="41"/>
        <v>SI</v>
      </c>
      <c r="R105" s="1">
        <f t="shared" ca="1" si="42"/>
        <v>0.4</v>
      </c>
      <c r="S105" s="1" t="str">
        <f t="shared" ca="1" si="43"/>
        <v>SI</v>
      </c>
      <c r="T105" s="1" t="str">
        <f t="shared" ca="1" si="44"/>
        <v>Toluca</v>
      </c>
      <c r="U105" s="1" t="str">
        <f t="shared" ca="1" si="45"/>
        <v>SI</v>
      </c>
      <c r="V105" s="1">
        <f t="shared" ca="1" si="46"/>
        <v>136</v>
      </c>
      <c r="W105" s="1" t="str">
        <f t="shared" ca="1" si="47"/>
        <v>SI</v>
      </c>
      <c r="X105" s="1" t="str">
        <f t="shared" ca="1" si="48"/>
        <v>ITAM</v>
      </c>
      <c r="Y105" s="1">
        <f t="shared" ca="1" si="49"/>
        <v>1012644620</v>
      </c>
      <c r="Z105" s="1" t="str">
        <f t="shared" ca="1" si="50"/>
        <v>NO</v>
      </c>
      <c r="AA105" s="1" t="str">
        <f t="shared" ca="1" si="51"/>
        <v>Viajes</v>
      </c>
    </row>
    <row r="1048576" spans="44:44" x14ac:dyDescent="0.45">
      <c r="AR1048576" t="s">
        <v>139</v>
      </c>
    </row>
  </sheetData>
  <autoFilter ref="A4:AA4" xr:uid="{CE087471-28B9-460B-B0FD-FF89CEB5FFFF}"/>
  <mergeCells count="2">
    <mergeCell ref="AC5:AD5"/>
    <mergeCell ref="A3:AA3"/>
  </mergeCells>
  <pageMargins left="0.7" right="0.7" top="0.75" bottom="0.75" header="0.3" footer="0.3"/>
  <pageSetup orientation="portrait" r:id="rId1"/>
  <headerFooter>
    <oddHeader>&amp;Card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9DADA-AEC6-42C5-941B-354CF7DEA781}">
  <dimension ref="A1:A3"/>
  <sheetViews>
    <sheetView workbookViewId="0">
      <selection activeCell="A4" sqref="A4"/>
    </sheetView>
  </sheetViews>
  <sheetFormatPr baseColWidth="10" defaultRowHeight="14.25" x14ac:dyDescent="0.45"/>
  <sheetData>
    <row r="1" spans="1:1" x14ac:dyDescent="0.45">
      <c r="A1" t="s">
        <v>165</v>
      </c>
    </row>
    <row r="3" spans="1:1" x14ac:dyDescent="0.45">
      <c r="A3" t="s">
        <v>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10B20-309A-499B-A567-8888D24B1F6A}">
  <dimension ref="A1:GM102"/>
  <sheetViews>
    <sheetView topLeftCell="CK1" workbookViewId="0">
      <selection activeCell="EO18" sqref="EO18"/>
    </sheetView>
  </sheetViews>
  <sheetFormatPr baseColWidth="10" defaultRowHeight="14.25" x14ac:dyDescent="0.45"/>
  <sheetData>
    <row r="1" spans="1:195" ht="42.75" x14ac:dyDescent="0.45">
      <c r="A1" s="14" t="s">
        <v>1</v>
      </c>
      <c r="B1" s="14" t="s">
        <v>2</v>
      </c>
      <c r="C1" s="15" t="s">
        <v>5</v>
      </c>
      <c r="D1" s="15" t="s">
        <v>6</v>
      </c>
      <c r="E1" s="15" t="s">
        <v>7</v>
      </c>
      <c r="F1" s="15" t="s">
        <v>8</v>
      </c>
      <c r="G1" s="15" t="s">
        <v>26</v>
      </c>
      <c r="H1" s="15" t="s">
        <v>9</v>
      </c>
      <c r="I1" s="15" t="s">
        <v>126</v>
      </c>
      <c r="J1" s="15" t="s">
        <v>10</v>
      </c>
      <c r="K1" s="15" t="s">
        <v>25</v>
      </c>
      <c r="L1" s="15" t="s">
        <v>11</v>
      </c>
      <c r="M1" s="15" t="s">
        <v>12</v>
      </c>
      <c r="N1" s="15" t="s">
        <v>13</v>
      </c>
      <c r="O1" s="15" t="s">
        <v>19</v>
      </c>
      <c r="P1" s="15" t="s">
        <v>20</v>
      </c>
      <c r="Q1" s="15" t="s">
        <v>14</v>
      </c>
      <c r="R1" s="15" t="s">
        <v>15</v>
      </c>
      <c r="S1" s="15" t="s">
        <v>16</v>
      </c>
      <c r="T1" s="15" t="s">
        <v>18</v>
      </c>
      <c r="U1" s="15" t="s">
        <v>17</v>
      </c>
      <c r="V1" s="15" t="s">
        <v>21</v>
      </c>
      <c r="W1" s="15" t="s">
        <v>22</v>
      </c>
      <c r="X1" s="15" t="s">
        <v>23</v>
      </c>
      <c r="Y1" s="15" t="s">
        <v>28</v>
      </c>
      <c r="Z1" s="15" t="s">
        <v>24</v>
      </c>
      <c r="AA1" s="15" t="s">
        <v>29</v>
      </c>
      <c r="AC1" s="14" t="s">
        <v>1</v>
      </c>
      <c r="AD1" s="14" t="s">
        <v>2</v>
      </c>
      <c r="AE1" s="15" t="s">
        <v>5</v>
      </c>
      <c r="AF1" s="15" t="s">
        <v>6</v>
      </c>
      <c r="AG1" s="15" t="s">
        <v>7</v>
      </c>
      <c r="AH1" s="15" t="s">
        <v>8</v>
      </c>
      <c r="AI1" s="15" t="s">
        <v>26</v>
      </c>
      <c r="AJ1" s="15" t="s">
        <v>9</v>
      </c>
      <c r="AK1" s="15" t="s">
        <v>126</v>
      </c>
      <c r="AL1" s="15" t="s">
        <v>10</v>
      </c>
      <c r="AM1" s="15" t="s">
        <v>25</v>
      </c>
      <c r="AN1" s="15" t="s">
        <v>11</v>
      </c>
      <c r="AO1" s="15" t="s">
        <v>12</v>
      </c>
      <c r="AP1" s="15" t="s">
        <v>13</v>
      </c>
      <c r="AQ1" s="15" t="s">
        <v>19</v>
      </c>
      <c r="AR1" s="15" t="s">
        <v>20</v>
      </c>
      <c r="AS1" s="15" t="s">
        <v>14</v>
      </c>
      <c r="AT1" s="15" t="s">
        <v>15</v>
      </c>
      <c r="AU1" s="15" t="s">
        <v>16</v>
      </c>
      <c r="AV1" s="15" t="s">
        <v>18</v>
      </c>
      <c r="AW1" s="15" t="s">
        <v>17</v>
      </c>
      <c r="AX1" s="15" t="s">
        <v>21</v>
      </c>
      <c r="AY1" s="15" t="s">
        <v>22</v>
      </c>
      <c r="AZ1" s="15" t="s">
        <v>23</v>
      </c>
      <c r="BA1" s="15" t="s">
        <v>28</v>
      </c>
      <c r="BB1" s="15" t="s">
        <v>24</v>
      </c>
      <c r="BC1" s="15" t="s">
        <v>29</v>
      </c>
      <c r="BE1" s="14" t="s">
        <v>1</v>
      </c>
      <c r="BF1" s="14" t="s">
        <v>2</v>
      </c>
      <c r="BG1" s="15" t="s">
        <v>5</v>
      </c>
      <c r="BH1" s="15" t="s">
        <v>6</v>
      </c>
      <c r="BI1" s="15" t="s">
        <v>7</v>
      </c>
      <c r="BJ1" s="15" t="s">
        <v>8</v>
      </c>
      <c r="BK1" s="15" t="s">
        <v>26</v>
      </c>
      <c r="BL1" s="15" t="s">
        <v>9</v>
      </c>
      <c r="BM1" s="15" t="s">
        <v>126</v>
      </c>
      <c r="BN1" s="15" t="s">
        <v>10</v>
      </c>
      <c r="BO1" s="15" t="s">
        <v>25</v>
      </c>
      <c r="BP1" s="15" t="s">
        <v>11</v>
      </c>
      <c r="BQ1" s="15" t="s">
        <v>12</v>
      </c>
      <c r="BR1" s="15" t="s">
        <v>13</v>
      </c>
      <c r="BS1" s="15" t="s">
        <v>19</v>
      </c>
      <c r="BT1" s="15" t="s">
        <v>20</v>
      </c>
      <c r="BU1" s="15" t="s">
        <v>14</v>
      </c>
      <c r="BV1" s="15" t="s">
        <v>15</v>
      </c>
      <c r="BW1" s="15" t="s">
        <v>16</v>
      </c>
      <c r="BX1" s="15" t="s">
        <v>18</v>
      </c>
      <c r="BY1" s="15" t="s">
        <v>17</v>
      </c>
      <c r="BZ1" s="15" t="s">
        <v>21</v>
      </c>
      <c r="CA1" s="15" t="s">
        <v>22</v>
      </c>
      <c r="CB1" s="15" t="s">
        <v>23</v>
      </c>
      <c r="CC1" s="15" t="s">
        <v>28</v>
      </c>
      <c r="CD1" s="15" t="s">
        <v>24</v>
      </c>
      <c r="CE1" s="15" t="s">
        <v>29</v>
      </c>
      <c r="CG1" s="14" t="s">
        <v>1</v>
      </c>
      <c r="CH1" s="14" t="s">
        <v>2</v>
      </c>
      <c r="CI1" s="15" t="s">
        <v>5</v>
      </c>
      <c r="CJ1" s="15" t="s">
        <v>6</v>
      </c>
      <c r="CK1" s="15" t="s">
        <v>7</v>
      </c>
      <c r="CL1" s="15" t="s">
        <v>8</v>
      </c>
      <c r="CM1" s="15" t="s">
        <v>26</v>
      </c>
      <c r="CN1" s="15" t="s">
        <v>9</v>
      </c>
      <c r="CO1" s="15" t="s">
        <v>126</v>
      </c>
      <c r="CP1" s="15" t="s">
        <v>10</v>
      </c>
      <c r="CQ1" s="15" t="s">
        <v>25</v>
      </c>
      <c r="CR1" s="15" t="s">
        <v>11</v>
      </c>
      <c r="CS1" s="15" t="s">
        <v>12</v>
      </c>
      <c r="CT1" s="15" t="s">
        <v>13</v>
      </c>
      <c r="CU1" s="15" t="s">
        <v>19</v>
      </c>
      <c r="CV1" s="15" t="s">
        <v>20</v>
      </c>
      <c r="CW1" s="15" t="s">
        <v>14</v>
      </c>
      <c r="CX1" s="15" t="s">
        <v>15</v>
      </c>
      <c r="CY1" s="15" t="s">
        <v>16</v>
      </c>
      <c r="CZ1" s="15" t="s">
        <v>18</v>
      </c>
      <c r="DA1" s="15" t="s">
        <v>17</v>
      </c>
      <c r="DB1" s="15" t="s">
        <v>21</v>
      </c>
      <c r="DC1" s="15" t="s">
        <v>22</v>
      </c>
      <c r="DD1" s="15" t="s">
        <v>23</v>
      </c>
      <c r="DE1" s="15" t="s">
        <v>28</v>
      </c>
      <c r="DF1" s="15" t="s">
        <v>24</v>
      </c>
      <c r="DG1" s="15" t="s">
        <v>29</v>
      </c>
      <c r="DI1" s="14" t="s">
        <v>1</v>
      </c>
      <c r="DJ1" s="14" t="s">
        <v>2</v>
      </c>
      <c r="DK1" s="15" t="s">
        <v>5</v>
      </c>
      <c r="DL1" s="15" t="s">
        <v>6</v>
      </c>
      <c r="DM1" s="15" t="s">
        <v>7</v>
      </c>
      <c r="DN1" s="15" t="s">
        <v>8</v>
      </c>
      <c r="DO1" s="15" t="s">
        <v>26</v>
      </c>
      <c r="DP1" s="15" t="s">
        <v>9</v>
      </c>
      <c r="DQ1" s="15" t="s">
        <v>126</v>
      </c>
      <c r="DR1" s="15" t="s">
        <v>10</v>
      </c>
      <c r="DS1" s="15" t="s">
        <v>25</v>
      </c>
      <c r="DT1" s="15" t="s">
        <v>11</v>
      </c>
      <c r="DU1" s="15" t="s">
        <v>12</v>
      </c>
      <c r="DV1" s="15" t="s">
        <v>13</v>
      </c>
      <c r="DW1" s="15" t="s">
        <v>19</v>
      </c>
      <c r="DX1" s="15" t="s">
        <v>20</v>
      </c>
      <c r="DY1" s="15" t="s">
        <v>14</v>
      </c>
      <c r="DZ1" s="15" t="s">
        <v>15</v>
      </c>
      <c r="EA1" s="15" t="s">
        <v>16</v>
      </c>
      <c r="EB1" s="15" t="s">
        <v>18</v>
      </c>
      <c r="EC1" s="15" t="s">
        <v>17</v>
      </c>
      <c r="ED1" s="15" t="s">
        <v>21</v>
      </c>
      <c r="EE1" s="15" t="s">
        <v>22</v>
      </c>
      <c r="EF1" s="15" t="s">
        <v>23</v>
      </c>
      <c r="EG1" s="15" t="s">
        <v>28</v>
      </c>
      <c r="EH1" s="15" t="s">
        <v>24</v>
      </c>
      <c r="EI1" s="15" t="s">
        <v>29</v>
      </c>
      <c r="EK1" s="14" t="s">
        <v>1</v>
      </c>
      <c r="EL1" s="14" t="s">
        <v>2</v>
      </c>
      <c r="EM1" s="15" t="s">
        <v>5</v>
      </c>
      <c r="EN1" s="15" t="s">
        <v>6</v>
      </c>
      <c r="EO1" s="15" t="s">
        <v>7</v>
      </c>
      <c r="EP1" s="15" t="s">
        <v>8</v>
      </c>
      <c r="EQ1" s="15" t="s">
        <v>26</v>
      </c>
      <c r="ER1" s="15" t="s">
        <v>9</v>
      </c>
      <c r="ES1" s="15" t="s">
        <v>126</v>
      </c>
      <c r="ET1" s="15" t="s">
        <v>10</v>
      </c>
      <c r="EU1" s="15" t="s">
        <v>25</v>
      </c>
      <c r="EV1" s="15" t="s">
        <v>11</v>
      </c>
      <c r="EW1" s="15" t="s">
        <v>12</v>
      </c>
      <c r="EX1" s="15" t="s">
        <v>13</v>
      </c>
      <c r="EY1" s="15" t="s">
        <v>19</v>
      </c>
      <c r="EZ1" s="15" t="s">
        <v>20</v>
      </c>
      <c r="FA1" s="15" t="s">
        <v>14</v>
      </c>
      <c r="FB1" s="15" t="s">
        <v>15</v>
      </c>
      <c r="FC1" s="15" t="s">
        <v>16</v>
      </c>
      <c r="FD1" s="15" t="s">
        <v>18</v>
      </c>
      <c r="FE1" s="15" t="s">
        <v>17</v>
      </c>
      <c r="FF1" s="15" t="s">
        <v>21</v>
      </c>
      <c r="FG1" s="15" t="s">
        <v>22</v>
      </c>
      <c r="FH1" s="15" t="s">
        <v>23</v>
      </c>
      <c r="FI1" s="15" t="s">
        <v>28</v>
      </c>
      <c r="FJ1" s="15" t="s">
        <v>24</v>
      </c>
      <c r="FK1" s="15" t="s">
        <v>29</v>
      </c>
      <c r="FM1" s="14" t="s">
        <v>1</v>
      </c>
      <c r="FN1" s="14" t="s">
        <v>2</v>
      </c>
      <c r="FO1" s="15" t="s">
        <v>5</v>
      </c>
      <c r="FP1" s="15" t="s">
        <v>6</v>
      </c>
      <c r="FQ1" s="15" t="s">
        <v>7</v>
      </c>
      <c r="FR1" s="15" t="s">
        <v>8</v>
      </c>
      <c r="FS1" s="15" t="s">
        <v>26</v>
      </c>
      <c r="FT1" s="15" t="s">
        <v>9</v>
      </c>
      <c r="FU1" s="15" t="s">
        <v>126</v>
      </c>
      <c r="FV1" s="15" t="s">
        <v>10</v>
      </c>
      <c r="FW1" s="15" t="s">
        <v>25</v>
      </c>
      <c r="FX1" s="15" t="s">
        <v>11</v>
      </c>
      <c r="FY1" s="15" t="s">
        <v>12</v>
      </c>
      <c r="FZ1" s="15" t="s">
        <v>13</v>
      </c>
      <c r="GA1" s="15" t="s">
        <v>19</v>
      </c>
      <c r="GB1" s="15" t="s">
        <v>20</v>
      </c>
      <c r="GC1" s="15" t="s">
        <v>14</v>
      </c>
      <c r="GD1" s="15" t="s">
        <v>15</v>
      </c>
      <c r="GE1" s="15" t="s">
        <v>16</v>
      </c>
      <c r="GF1" s="15" t="s">
        <v>18</v>
      </c>
      <c r="GG1" s="15" t="s">
        <v>17</v>
      </c>
      <c r="GH1" s="15" t="s">
        <v>21</v>
      </c>
      <c r="GI1" s="15" t="s">
        <v>22</v>
      </c>
      <c r="GJ1" s="15" t="s">
        <v>23</v>
      </c>
      <c r="GK1" s="15" t="s">
        <v>28</v>
      </c>
      <c r="GL1" s="15" t="s">
        <v>24</v>
      </c>
      <c r="GM1" s="15" t="s">
        <v>29</v>
      </c>
    </row>
    <row r="2" spans="1:195" x14ac:dyDescent="0.45">
      <c r="A2">
        <v>1418</v>
      </c>
      <c r="B2" t="s">
        <v>44</v>
      </c>
      <c r="C2" t="s">
        <v>87</v>
      </c>
      <c r="D2" t="s">
        <v>81</v>
      </c>
      <c r="E2">
        <v>35019</v>
      </c>
      <c r="F2" t="s">
        <v>114</v>
      </c>
      <c r="G2" t="s">
        <v>168</v>
      </c>
      <c r="H2" t="s">
        <v>169</v>
      </c>
      <c r="I2" t="s">
        <v>170</v>
      </c>
      <c r="J2" t="s">
        <v>129</v>
      </c>
      <c r="K2">
        <v>2012</v>
      </c>
      <c r="L2">
        <v>12</v>
      </c>
      <c r="M2">
        <v>6.9</v>
      </c>
      <c r="N2">
        <v>48</v>
      </c>
      <c r="O2">
        <v>48</v>
      </c>
      <c r="P2">
        <v>0</v>
      </c>
      <c r="Q2" t="s">
        <v>139</v>
      </c>
      <c r="R2">
        <v>0.7</v>
      </c>
      <c r="S2" t="s">
        <v>152</v>
      </c>
      <c r="T2" t="s">
        <v>148</v>
      </c>
      <c r="U2" t="s">
        <v>139</v>
      </c>
      <c r="V2">
        <v>129</v>
      </c>
      <c r="W2" t="s">
        <v>152</v>
      </c>
      <c r="X2" t="s">
        <v>167</v>
      </c>
      <c r="Y2">
        <v>1012855603</v>
      </c>
      <c r="Z2" t="s">
        <v>152</v>
      </c>
      <c r="AA2" t="s">
        <v>154</v>
      </c>
      <c r="AH2" t="s">
        <v>113</v>
      </c>
      <c r="AS2" t="s">
        <v>139</v>
      </c>
      <c r="AT2" t="s">
        <v>470</v>
      </c>
      <c r="AY2" t="s">
        <v>139</v>
      </c>
      <c r="BE2">
        <v>1278</v>
      </c>
      <c r="BF2" t="s">
        <v>54</v>
      </c>
      <c r="BG2" t="s">
        <v>77</v>
      </c>
      <c r="BH2" t="s">
        <v>76</v>
      </c>
      <c r="BI2">
        <v>34140</v>
      </c>
      <c r="BJ2" t="s">
        <v>113</v>
      </c>
      <c r="BK2" t="s">
        <v>180</v>
      </c>
      <c r="BL2" t="s">
        <v>181</v>
      </c>
      <c r="BM2" t="s">
        <v>182</v>
      </c>
      <c r="BN2" t="s">
        <v>134</v>
      </c>
      <c r="BO2">
        <v>2012</v>
      </c>
      <c r="BP2">
        <v>12</v>
      </c>
      <c r="BQ2">
        <v>8.6</v>
      </c>
      <c r="BR2">
        <v>52</v>
      </c>
      <c r="BS2">
        <v>43</v>
      </c>
      <c r="BT2">
        <v>9</v>
      </c>
      <c r="BU2" t="s">
        <v>139</v>
      </c>
      <c r="BV2">
        <v>0.6</v>
      </c>
      <c r="BW2" t="s">
        <v>139</v>
      </c>
      <c r="BX2" t="s">
        <v>149</v>
      </c>
      <c r="BY2" t="s">
        <v>139</v>
      </c>
      <c r="BZ2">
        <v>74</v>
      </c>
      <c r="CA2" t="s">
        <v>139</v>
      </c>
      <c r="CB2" t="s">
        <v>167</v>
      </c>
      <c r="CC2">
        <v>1012440961</v>
      </c>
      <c r="CD2" t="s">
        <v>152</v>
      </c>
      <c r="CE2" t="s">
        <v>156</v>
      </c>
      <c r="CL2" t="s">
        <v>113</v>
      </c>
      <c r="CP2" t="s">
        <v>127</v>
      </c>
      <c r="CZ2" t="s">
        <v>471</v>
      </c>
      <c r="DC2" t="s">
        <v>139</v>
      </c>
      <c r="DI2">
        <v>1197</v>
      </c>
      <c r="DJ2" t="s">
        <v>68</v>
      </c>
      <c r="DK2" t="s">
        <v>76</v>
      </c>
      <c r="DL2" t="s">
        <v>89</v>
      </c>
      <c r="DM2">
        <v>34847</v>
      </c>
      <c r="DN2" t="s">
        <v>113</v>
      </c>
      <c r="DO2" t="s">
        <v>201</v>
      </c>
      <c r="DP2" t="s">
        <v>202</v>
      </c>
      <c r="DQ2" t="s">
        <v>203</v>
      </c>
      <c r="DR2" t="s">
        <v>129</v>
      </c>
      <c r="DS2">
        <v>2011</v>
      </c>
      <c r="DT2">
        <v>14</v>
      </c>
      <c r="DU2">
        <v>9</v>
      </c>
      <c r="DV2">
        <v>48</v>
      </c>
      <c r="DW2">
        <v>34</v>
      </c>
      <c r="DX2">
        <v>14</v>
      </c>
      <c r="DY2" t="s">
        <v>139</v>
      </c>
      <c r="DZ2">
        <v>0.1</v>
      </c>
      <c r="EA2" t="s">
        <v>152</v>
      </c>
      <c r="EB2" t="s">
        <v>143</v>
      </c>
      <c r="EC2" t="s">
        <v>139</v>
      </c>
      <c r="ED2">
        <v>134</v>
      </c>
      <c r="EE2" t="s">
        <v>152</v>
      </c>
      <c r="EF2" t="s">
        <v>167</v>
      </c>
      <c r="EG2">
        <v>1012357123</v>
      </c>
      <c r="EH2" t="s">
        <v>139</v>
      </c>
      <c r="EI2" t="s">
        <v>158</v>
      </c>
      <c r="EL2" t="s">
        <v>473</v>
      </c>
      <c r="FM2">
        <v>1237</v>
      </c>
      <c r="FN2" t="s">
        <v>40</v>
      </c>
      <c r="FO2" t="s">
        <v>91</v>
      </c>
      <c r="FP2" t="s">
        <v>111</v>
      </c>
      <c r="FQ2">
        <v>34712</v>
      </c>
      <c r="FR2" t="s">
        <v>114</v>
      </c>
      <c r="FS2" t="s">
        <v>219</v>
      </c>
      <c r="FT2" t="s">
        <v>220</v>
      </c>
      <c r="FU2" t="s">
        <v>221</v>
      </c>
      <c r="FV2" t="s">
        <v>127</v>
      </c>
      <c r="FW2">
        <v>2013</v>
      </c>
      <c r="FX2">
        <v>10</v>
      </c>
      <c r="FY2">
        <v>7.9</v>
      </c>
      <c r="FZ2">
        <v>38</v>
      </c>
      <c r="GA2">
        <v>31</v>
      </c>
      <c r="GB2">
        <v>7</v>
      </c>
      <c r="GC2" t="s">
        <v>139</v>
      </c>
      <c r="GD2">
        <v>0.2</v>
      </c>
      <c r="GE2" t="s">
        <v>139</v>
      </c>
      <c r="GF2" t="s">
        <v>149</v>
      </c>
      <c r="GG2" t="s">
        <v>139</v>
      </c>
      <c r="GH2">
        <v>41</v>
      </c>
      <c r="GI2" t="s">
        <v>139</v>
      </c>
      <c r="GJ2" t="s">
        <v>166</v>
      </c>
      <c r="GK2">
        <v>1012577511</v>
      </c>
      <c r="GL2" t="s">
        <v>139</v>
      </c>
      <c r="GM2" t="s">
        <v>157</v>
      </c>
    </row>
    <row r="3" spans="1:195" x14ac:dyDescent="0.45">
      <c r="A3">
        <v>1878</v>
      </c>
      <c r="B3" t="s">
        <v>39</v>
      </c>
      <c r="C3" t="s">
        <v>83</v>
      </c>
      <c r="D3" t="s">
        <v>80</v>
      </c>
      <c r="E3">
        <v>34097</v>
      </c>
      <c r="F3" t="s">
        <v>114</v>
      </c>
      <c r="G3" t="s">
        <v>171</v>
      </c>
      <c r="H3" t="s">
        <v>172</v>
      </c>
      <c r="I3" t="s">
        <v>173</v>
      </c>
      <c r="J3" t="s">
        <v>127</v>
      </c>
      <c r="K3">
        <v>2013</v>
      </c>
      <c r="L3">
        <v>10</v>
      </c>
      <c r="M3">
        <v>8.1</v>
      </c>
      <c r="N3">
        <v>36</v>
      </c>
      <c r="O3">
        <v>22</v>
      </c>
      <c r="P3">
        <v>14</v>
      </c>
      <c r="Q3" t="s">
        <v>139</v>
      </c>
      <c r="R3">
        <v>0.5</v>
      </c>
      <c r="S3" t="s">
        <v>152</v>
      </c>
      <c r="T3" t="s">
        <v>143</v>
      </c>
      <c r="U3" t="s">
        <v>139</v>
      </c>
      <c r="V3">
        <v>120</v>
      </c>
      <c r="W3" t="s">
        <v>152</v>
      </c>
      <c r="X3" t="s">
        <v>167</v>
      </c>
      <c r="Y3">
        <v>1012043930</v>
      </c>
      <c r="Z3" t="s">
        <v>139</v>
      </c>
      <c r="AA3" t="s">
        <v>159</v>
      </c>
      <c r="BE3">
        <v>1454</v>
      </c>
      <c r="BF3" t="s">
        <v>64</v>
      </c>
      <c r="BG3" t="s">
        <v>105</v>
      </c>
      <c r="BH3" t="s">
        <v>72</v>
      </c>
      <c r="BI3">
        <v>34127</v>
      </c>
      <c r="BJ3" t="s">
        <v>113</v>
      </c>
      <c r="BK3" t="s">
        <v>183</v>
      </c>
      <c r="BL3" t="s">
        <v>184</v>
      </c>
      <c r="BM3" t="s">
        <v>185</v>
      </c>
      <c r="BN3" t="s">
        <v>138</v>
      </c>
      <c r="BO3">
        <v>2012</v>
      </c>
      <c r="BP3">
        <v>12</v>
      </c>
      <c r="BQ3">
        <v>9</v>
      </c>
      <c r="BR3">
        <v>48</v>
      </c>
      <c r="BS3">
        <v>36</v>
      </c>
      <c r="BT3">
        <v>12</v>
      </c>
      <c r="BU3" t="s">
        <v>139</v>
      </c>
      <c r="BV3">
        <v>0.9</v>
      </c>
      <c r="BW3" t="s">
        <v>139</v>
      </c>
      <c r="BX3" t="s">
        <v>143</v>
      </c>
      <c r="BY3" t="s">
        <v>139</v>
      </c>
      <c r="BZ3">
        <v>166</v>
      </c>
      <c r="CA3" t="s">
        <v>139</v>
      </c>
      <c r="CB3" t="s">
        <v>167</v>
      </c>
      <c r="CC3">
        <v>1012701060</v>
      </c>
      <c r="CD3" t="s">
        <v>139</v>
      </c>
      <c r="CE3" t="s">
        <v>163</v>
      </c>
      <c r="CL3" t="s">
        <v>113</v>
      </c>
      <c r="CP3" t="s">
        <v>129</v>
      </c>
      <c r="DC3" t="s">
        <v>152</v>
      </c>
      <c r="DI3">
        <v>1270</v>
      </c>
      <c r="DJ3" t="s">
        <v>56</v>
      </c>
      <c r="DK3" t="s">
        <v>93</v>
      </c>
      <c r="DL3" t="s">
        <v>93</v>
      </c>
      <c r="DM3">
        <v>34600</v>
      </c>
      <c r="DN3" t="s">
        <v>113</v>
      </c>
      <c r="DO3" t="s">
        <v>210</v>
      </c>
      <c r="DP3" t="s">
        <v>211</v>
      </c>
      <c r="DQ3" t="s">
        <v>212</v>
      </c>
      <c r="DR3" t="s">
        <v>128</v>
      </c>
      <c r="DS3">
        <v>2011</v>
      </c>
      <c r="DT3">
        <v>14</v>
      </c>
      <c r="DU3">
        <v>7.5</v>
      </c>
      <c r="DV3">
        <v>48</v>
      </c>
      <c r="DW3">
        <v>45</v>
      </c>
      <c r="DX3">
        <v>3</v>
      </c>
      <c r="DY3" t="s">
        <v>139</v>
      </c>
      <c r="DZ3">
        <v>0.9</v>
      </c>
      <c r="EA3" t="s">
        <v>139</v>
      </c>
      <c r="EB3" t="s">
        <v>148</v>
      </c>
      <c r="EC3" t="s">
        <v>139</v>
      </c>
      <c r="ED3">
        <v>171</v>
      </c>
      <c r="EE3" t="s">
        <v>139</v>
      </c>
      <c r="EF3" t="s">
        <v>167</v>
      </c>
      <c r="EG3">
        <v>1012748559</v>
      </c>
      <c r="EH3" t="s">
        <v>139</v>
      </c>
      <c r="EI3" t="s">
        <v>154</v>
      </c>
      <c r="FM3">
        <v>1658</v>
      </c>
      <c r="FN3" t="s">
        <v>47</v>
      </c>
      <c r="FO3" t="s">
        <v>78</v>
      </c>
      <c r="FP3" t="s">
        <v>88</v>
      </c>
      <c r="FQ3">
        <v>34218</v>
      </c>
      <c r="FR3" t="s">
        <v>113</v>
      </c>
      <c r="FS3" t="s">
        <v>285</v>
      </c>
      <c r="FT3" t="s">
        <v>286</v>
      </c>
      <c r="FU3" t="s">
        <v>287</v>
      </c>
      <c r="FV3" t="s">
        <v>134</v>
      </c>
      <c r="FW3">
        <v>2013</v>
      </c>
      <c r="FX3">
        <v>10</v>
      </c>
      <c r="FY3">
        <v>6.3</v>
      </c>
      <c r="FZ3">
        <v>44</v>
      </c>
      <c r="GA3">
        <v>40</v>
      </c>
      <c r="GB3">
        <v>4</v>
      </c>
      <c r="GC3" t="s">
        <v>139</v>
      </c>
      <c r="GD3">
        <v>0.2</v>
      </c>
      <c r="GE3" t="s">
        <v>152</v>
      </c>
      <c r="GF3" t="s">
        <v>148</v>
      </c>
      <c r="GG3" t="s">
        <v>139</v>
      </c>
      <c r="GH3">
        <v>103</v>
      </c>
      <c r="GI3" t="s">
        <v>139</v>
      </c>
      <c r="GJ3" t="s">
        <v>166</v>
      </c>
      <c r="GK3">
        <v>1012497317</v>
      </c>
      <c r="GL3" t="s">
        <v>152</v>
      </c>
      <c r="GM3" t="s">
        <v>154</v>
      </c>
    </row>
    <row r="4" spans="1:195" x14ac:dyDescent="0.45">
      <c r="A4">
        <v>1816</v>
      </c>
      <c r="B4" t="s">
        <v>30</v>
      </c>
      <c r="C4" t="s">
        <v>103</v>
      </c>
      <c r="D4" t="s">
        <v>73</v>
      </c>
      <c r="E4">
        <v>34459</v>
      </c>
      <c r="F4" t="s">
        <v>114</v>
      </c>
      <c r="G4" t="s">
        <v>174</v>
      </c>
      <c r="H4" t="s">
        <v>175</v>
      </c>
      <c r="I4" t="s">
        <v>176</v>
      </c>
      <c r="J4" t="s">
        <v>128</v>
      </c>
      <c r="K4">
        <v>2011</v>
      </c>
      <c r="L4">
        <v>14</v>
      </c>
      <c r="M4">
        <v>8.1999999999999993</v>
      </c>
      <c r="N4">
        <v>48</v>
      </c>
      <c r="O4">
        <v>37</v>
      </c>
      <c r="P4">
        <v>11</v>
      </c>
      <c r="Q4" t="s">
        <v>139</v>
      </c>
      <c r="R4">
        <v>0.5</v>
      </c>
      <c r="S4" t="s">
        <v>152</v>
      </c>
      <c r="T4" t="s">
        <v>145</v>
      </c>
      <c r="U4" t="s">
        <v>139</v>
      </c>
      <c r="V4">
        <v>41</v>
      </c>
      <c r="W4" t="s">
        <v>139</v>
      </c>
      <c r="X4" t="s">
        <v>166</v>
      </c>
      <c r="Y4">
        <v>1012104320</v>
      </c>
      <c r="Z4" t="s">
        <v>152</v>
      </c>
      <c r="AA4" t="s">
        <v>159</v>
      </c>
      <c r="BE4">
        <v>1162</v>
      </c>
      <c r="BF4" t="s">
        <v>46</v>
      </c>
      <c r="BG4" t="s">
        <v>76</v>
      </c>
      <c r="BH4" t="s">
        <v>89</v>
      </c>
      <c r="BI4">
        <v>34287</v>
      </c>
      <c r="BJ4" t="s">
        <v>113</v>
      </c>
      <c r="BK4" t="s">
        <v>186</v>
      </c>
      <c r="BL4" t="s">
        <v>187</v>
      </c>
      <c r="BM4" t="s">
        <v>188</v>
      </c>
      <c r="BN4" t="s">
        <v>135</v>
      </c>
      <c r="BO4">
        <v>2013</v>
      </c>
      <c r="BP4">
        <v>10</v>
      </c>
      <c r="BQ4">
        <v>8</v>
      </c>
      <c r="BR4">
        <v>44</v>
      </c>
      <c r="BS4">
        <v>36</v>
      </c>
      <c r="BT4">
        <v>8</v>
      </c>
      <c r="BU4" t="s">
        <v>139</v>
      </c>
      <c r="BV4">
        <v>0.5</v>
      </c>
      <c r="BW4" t="s">
        <v>139</v>
      </c>
      <c r="BX4" t="s">
        <v>146</v>
      </c>
      <c r="BY4" t="s">
        <v>139</v>
      </c>
      <c r="BZ4">
        <v>166</v>
      </c>
      <c r="CA4" t="s">
        <v>139</v>
      </c>
      <c r="CB4" t="s">
        <v>166</v>
      </c>
      <c r="CC4">
        <v>1012866470</v>
      </c>
      <c r="CD4" t="s">
        <v>139</v>
      </c>
      <c r="CE4" t="s">
        <v>156</v>
      </c>
      <c r="DI4">
        <v>1240</v>
      </c>
      <c r="DJ4" t="s">
        <v>46</v>
      </c>
      <c r="DK4" t="s">
        <v>79</v>
      </c>
      <c r="DL4" t="s">
        <v>81</v>
      </c>
      <c r="DM4">
        <v>33977</v>
      </c>
      <c r="DN4" t="s">
        <v>113</v>
      </c>
      <c r="DO4" t="s">
        <v>213</v>
      </c>
      <c r="DP4" t="s">
        <v>214</v>
      </c>
      <c r="DQ4" t="s">
        <v>215</v>
      </c>
      <c r="DR4" t="s">
        <v>129</v>
      </c>
      <c r="DS4">
        <v>2013</v>
      </c>
      <c r="DT4">
        <v>10</v>
      </c>
      <c r="DU4">
        <v>6.9</v>
      </c>
      <c r="DV4">
        <v>38</v>
      </c>
      <c r="DW4">
        <v>34</v>
      </c>
      <c r="DX4">
        <v>4</v>
      </c>
      <c r="DY4" t="s">
        <v>139</v>
      </c>
      <c r="DZ4">
        <v>0.3</v>
      </c>
      <c r="EA4" t="s">
        <v>152</v>
      </c>
      <c r="EB4" t="s">
        <v>146</v>
      </c>
      <c r="EC4" t="s">
        <v>139</v>
      </c>
      <c r="ED4">
        <v>59</v>
      </c>
      <c r="EE4" t="s">
        <v>152</v>
      </c>
      <c r="EF4" t="s">
        <v>166</v>
      </c>
      <c r="EG4">
        <v>1012505508</v>
      </c>
      <c r="EH4" t="s">
        <v>139</v>
      </c>
      <c r="EI4" t="s">
        <v>160</v>
      </c>
      <c r="FM4">
        <v>1124</v>
      </c>
      <c r="FN4" t="s">
        <v>47</v>
      </c>
      <c r="FO4" t="s">
        <v>103</v>
      </c>
      <c r="FP4" t="s">
        <v>91</v>
      </c>
      <c r="FQ4">
        <v>34977</v>
      </c>
      <c r="FR4" t="s">
        <v>113</v>
      </c>
      <c r="FS4" t="s">
        <v>294</v>
      </c>
      <c r="FT4" t="s">
        <v>295</v>
      </c>
      <c r="FU4" t="s">
        <v>296</v>
      </c>
      <c r="FV4" t="s">
        <v>129</v>
      </c>
      <c r="FW4">
        <v>2011</v>
      </c>
      <c r="FX4">
        <v>14</v>
      </c>
      <c r="FY4">
        <v>6.1</v>
      </c>
      <c r="FZ4">
        <v>48</v>
      </c>
      <c r="GA4">
        <v>35</v>
      </c>
      <c r="GB4">
        <v>13</v>
      </c>
      <c r="GC4" t="s">
        <v>139</v>
      </c>
      <c r="GD4">
        <v>0.7</v>
      </c>
      <c r="GE4" t="s">
        <v>139</v>
      </c>
      <c r="GF4" t="s">
        <v>148</v>
      </c>
      <c r="GG4" t="s">
        <v>139</v>
      </c>
      <c r="GH4">
        <v>119</v>
      </c>
      <c r="GI4" t="s">
        <v>152</v>
      </c>
      <c r="GJ4" t="s">
        <v>166</v>
      </c>
      <c r="GK4">
        <v>1012937058</v>
      </c>
      <c r="GL4" t="s">
        <v>152</v>
      </c>
      <c r="GM4" t="s">
        <v>158</v>
      </c>
    </row>
    <row r="5" spans="1:195" x14ac:dyDescent="0.45">
      <c r="A5">
        <v>1933</v>
      </c>
      <c r="B5" t="s">
        <v>60</v>
      </c>
      <c r="C5" t="s">
        <v>81</v>
      </c>
      <c r="D5" t="s">
        <v>90</v>
      </c>
      <c r="E5">
        <v>34328</v>
      </c>
      <c r="F5" t="s">
        <v>113</v>
      </c>
      <c r="G5" t="s">
        <v>177</v>
      </c>
      <c r="H5" t="s">
        <v>178</v>
      </c>
      <c r="I5" t="s">
        <v>179</v>
      </c>
      <c r="J5" t="s">
        <v>132</v>
      </c>
      <c r="K5">
        <v>2013</v>
      </c>
      <c r="L5">
        <v>10</v>
      </c>
      <c r="M5">
        <v>8.1999999999999993</v>
      </c>
      <c r="N5">
        <v>35</v>
      </c>
      <c r="O5">
        <v>24</v>
      </c>
      <c r="P5">
        <v>11</v>
      </c>
      <c r="Q5" t="s">
        <v>139</v>
      </c>
      <c r="R5">
        <v>0.9</v>
      </c>
      <c r="S5" t="s">
        <v>139</v>
      </c>
      <c r="T5" t="s">
        <v>144</v>
      </c>
      <c r="U5" t="s">
        <v>139</v>
      </c>
      <c r="V5">
        <v>95</v>
      </c>
      <c r="W5" t="s">
        <v>152</v>
      </c>
      <c r="X5" t="s">
        <v>167</v>
      </c>
      <c r="Y5">
        <v>1012941817</v>
      </c>
      <c r="Z5" t="s">
        <v>139</v>
      </c>
      <c r="AA5" t="s">
        <v>160</v>
      </c>
      <c r="BE5">
        <v>1881</v>
      </c>
      <c r="BF5" t="s">
        <v>67</v>
      </c>
      <c r="BG5" t="s">
        <v>99</v>
      </c>
      <c r="BH5" t="s">
        <v>89</v>
      </c>
      <c r="BI5">
        <v>34710</v>
      </c>
      <c r="BJ5" t="s">
        <v>113</v>
      </c>
      <c r="BK5" t="s">
        <v>198</v>
      </c>
      <c r="BL5" t="s">
        <v>199</v>
      </c>
      <c r="BM5" t="s">
        <v>200</v>
      </c>
      <c r="BN5" t="s">
        <v>133</v>
      </c>
      <c r="BO5">
        <v>2011</v>
      </c>
      <c r="BP5">
        <v>14</v>
      </c>
      <c r="BQ5">
        <v>9</v>
      </c>
      <c r="BR5">
        <v>48</v>
      </c>
      <c r="BS5">
        <v>36</v>
      </c>
      <c r="BT5">
        <v>12</v>
      </c>
      <c r="BU5" t="s">
        <v>139</v>
      </c>
      <c r="BV5">
        <v>0.8</v>
      </c>
      <c r="BW5" t="s">
        <v>139</v>
      </c>
      <c r="BX5" t="s">
        <v>147</v>
      </c>
      <c r="BY5" t="s">
        <v>139</v>
      </c>
      <c r="BZ5">
        <v>146</v>
      </c>
      <c r="CA5" t="s">
        <v>139</v>
      </c>
      <c r="CB5" t="s">
        <v>166</v>
      </c>
      <c r="CC5">
        <v>1012204668</v>
      </c>
      <c r="CD5" t="s">
        <v>152</v>
      </c>
      <c r="CE5" t="s">
        <v>158</v>
      </c>
      <c r="DI5">
        <v>1462</v>
      </c>
      <c r="DJ5" t="s">
        <v>46</v>
      </c>
      <c r="DK5" t="s">
        <v>103</v>
      </c>
      <c r="DL5" t="s">
        <v>76</v>
      </c>
      <c r="DM5">
        <v>34576</v>
      </c>
      <c r="DN5" t="s">
        <v>113</v>
      </c>
      <c r="DO5" t="s">
        <v>270</v>
      </c>
      <c r="DP5" t="s">
        <v>271</v>
      </c>
      <c r="DQ5" t="s">
        <v>272</v>
      </c>
      <c r="DR5" t="s">
        <v>130</v>
      </c>
      <c r="DS5">
        <v>2012</v>
      </c>
      <c r="DT5">
        <v>12</v>
      </c>
      <c r="DU5">
        <v>8.4</v>
      </c>
      <c r="DV5">
        <v>48</v>
      </c>
      <c r="DW5">
        <v>29</v>
      </c>
      <c r="DX5">
        <v>19</v>
      </c>
      <c r="DY5" t="s">
        <v>139</v>
      </c>
      <c r="DZ5">
        <v>0.4</v>
      </c>
      <c r="EA5" t="s">
        <v>139</v>
      </c>
      <c r="EB5" t="s">
        <v>145</v>
      </c>
      <c r="EC5" t="s">
        <v>139</v>
      </c>
      <c r="ED5">
        <v>136</v>
      </c>
      <c r="EE5" t="s">
        <v>152</v>
      </c>
      <c r="EF5" t="s">
        <v>166</v>
      </c>
      <c r="EG5">
        <v>1012458663</v>
      </c>
      <c r="EH5" t="s">
        <v>139</v>
      </c>
      <c r="EI5" t="s">
        <v>162</v>
      </c>
      <c r="FM5">
        <v>1597</v>
      </c>
      <c r="FN5" t="s">
        <v>38</v>
      </c>
      <c r="FO5" t="s">
        <v>74</v>
      </c>
      <c r="FP5" t="s">
        <v>93</v>
      </c>
      <c r="FQ5">
        <v>34044</v>
      </c>
      <c r="FR5" t="s">
        <v>114</v>
      </c>
      <c r="FS5" t="s">
        <v>309</v>
      </c>
      <c r="FT5" t="s">
        <v>310</v>
      </c>
      <c r="FU5" t="s">
        <v>311</v>
      </c>
      <c r="FV5" t="s">
        <v>133</v>
      </c>
      <c r="FW5">
        <v>2013</v>
      </c>
      <c r="FX5">
        <v>10</v>
      </c>
      <c r="FY5">
        <v>6.3</v>
      </c>
      <c r="FZ5">
        <v>43</v>
      </c>
      <c r="GA5">
        <v>43</v>
      </c>
      <c r="GB5">
        <v>0</v>
      </c>
      <c r="GC5" t="s">
        <v>139</v>
      </c>
      <c r="GD5">
        <v>0.5</v>
      </c>
      <c r="GE5" t="s">
        <v>152</v>
      </c>
      <c r="GF5" t="s">
        <v>143</v>
      </c>
      <c r="GG5" t="s">
        <v>139</v>
      </c>
      <c r="GH5">
        <v>90</v>
      </c>
      <c r="GI5" t="s">
        <v>152</v>
      </c>
      <c r="GJ5" t="s">
        <v>166</v>
      </c>
      <c r="GK5">
        <v>1012881419</v>
      </c>
      <c r="GL5" t="s">
        <v>152</v>
      </c>
      <c r="GM5" t="s">
        <v>154</v>
      </c>
    </row>
    <row r="6" spans="1:195" x14ac:dyDescent="0.45">
      <c r="A6">
        <v>1278</v>
      </c>
      <c r="B6" t="s">
        <v>54</v>
      </c>
      <c r="C6" t="s">
        <v>77</v>
      </c>
      <c r="D6" t="s">
        <v>76</v>
      </c>
      <c r="E6">
        <v>34140</v>
      </c>
      <c r="F6" t="s">
        <v>113</v>
      </c>
      <c r="G6" t="s">
        <v>180</v>
      </c>
      <c r="H6" t="s">
        <v>181</v>
      </c>
      <c r="I6" t="s">
        <v>182</v>
      </c>
      <c r="J6" t="s">
        <v>134</v>
      </c>
      <c r="K6">
        <v>2012</v>
      </c>
      <c r="L6">
        <v>12</v>
      </c>
      <c r="M6">
        <v>8.6</v>
      </c>
      <c r="N6">
        <v>52</v>
      </c>
      <c r="O6">
        <v>43</v>
      </c>
      <c r="P6">
        <v>9</v>
      </c>
      <c r="Q6" t="s">
        <v>139</v>
      </c>
      <c r="R6">
        <v>0.6</v>
      </c>
      <c r="S6" t="s">
        <v>139</v>
      </c>
      <c r="T6" t="s">
        <v>149</v>
      </c>
      <c r="U6" t="s">
        <v>139</v>
      </c>
      <c r="V6">
        <v>74</v>
      </c>
      <c r="W6" t="s">
        <v>139</v>
      </c>
      <c r="X6" t="s">
        <v>167</v>
      </c>
      <c r="Y6">
        <v>1012440961</v>
      </c>
      <c r="Z6" t="s">
        <v>152</v>
      </c>
      <c r="AA6" t="s">
        <v>156</v>
      </c>
      <c r="BE6">
        <v>1270</v>
      </c>
      <c r="BF6" t="s">
        <v>56</v>
      </c>
      <c r="BG6" t="s">
        <v>93</v>
      </c>
      <c r="BH6" t="s">
        <v>93</v>
      </c>
      <c r="BI6">
        <v>34600</v>
      </c>
      <c r="BJ6" t="s">
        <v>113</v>
      </c>
      <c r="BK6" t="s">
        <v>210</v>
      </c>
      <c r="BL6" t="s">
        <v>211</v>
      </c>
      <c r="BM6" t="s">
        <v>212</v>
      </c>
      <c r="BN6" t="s">
        <v>128</v>
      </c>
      <c r="BO6">
        <v>2011</v>
      </c>
      <c r="BP6">
        <v>14</v>
      </c>
      <c r="BQ6">
        <v>7.5</v>
      </c>
      <c r="BR6">
        <v>48</v>
      </c>
      <c r="BS6">
        <v>45</v>
      </c>
      <c r="BT6">
        <v>3</v>
      </c>
      <c r="BU6" t="s">
        <v>139</v>
      </c>
      <c r="BV6">
        <v>0.9</v>
      </c>
      <c r="BW6" t="s">
        <v>139</v>
      </c>
      <c r="BX6" t="s">
        <v>148</v>
      </c>
      <c r="BY6" t="s">
        <v>139</v>
      </c>
      <c r="BZ6">
        <v>171</v>
      </c>
      <c r="CA6" t="s">
        <v>139</v>
      </c>
      <c r="CB6" t="s">
        <v>167</v>
      </c>
      <c r="CC6">
        <v>1012748559</v>
      </c>
      <c r="CD6" t="s">
        <v>139</v>
      </c>
      <c r="CE6" t="s">
        <v>154</v>
      </c>
      <c r="DI6">
        <v>1124</v>
      </c>
      <c r="DJ6" t="s">
        <v>47</v>
      </c>
      <c r="DK6" t="s">
        <v>103</v>
      </c>
      <c r="DL6" t="s">
        <v>91</v>
      </c>
      <c r="DM6">
        <v>34977</v>
      </c>
      <c r="DN6" t="s">
        <v>113</v>
      </c>
      <c r="DO6" t="s">
        <v>294</v>
      </c>
      <c r="DP6" t="s">
        <v>295</v>
      </c>
      <c r="DQ6" t="s">
        <v>296</v>
      </c>
      <c r="DR6" t="s">
        <v>129</v>
      </c>
      <c r="DS6">
        <v>2011</v>
      </c>
      <c r="DT6">
        <v>14</v>
      </c>
      <c r="DU6">
        <v>6.1</v>
      </c>
      <c r="DV6">
        <v>48</v>
      </c>
      <c r="DW6">
        <v>35</v>
      </c>
      <c r="DX6">
        <v>13</v>
      </c>
      <c r="DY6" t="s">
        <v>139</v>
      </c>
      <c r="DZ6">
        <v>0.7</v>
      </c>
      <c r="EA6" t="s">
        <v>139</v>
      </c>
      <c r="EB6" t="s">
        <v>148</v>
      </c>
      <c r="EC6" t="s">
        <v>139</v>
      </c>
      <c r="ED6">
        <v>119</v>
      </c>
      <c r="EE6" t="s">
        <v>152</v>
      </c>
      <c r="EF6" t="s">
        <v>166</v>
      </c>
      <c r="EG6">
        <v>1012937058</v>
      </c>
      <c r="EH6" t="s">
        <v>152</v>
      </c>
      <c r="EI6" t="s">
        <v>158</v>
      </c>
      <c r="FM6">
        <v>1703</v>
      </c>
      <c r="FN6" t="s">
        <v>38</v>
      </c>
      <c r="FO6" t="s">
        <v>90</v>
      </c>
      <c r="FP6" t="s">
        <v>111</v>
      </c>
      <c r="FQ6">
        <v>33981</v>
      </c>
      <c r="FR6" t="s">
        <v>114</v>
      </c>
      <c r="FS6" t="s">
        <v>321</v>
      </c>
      <c r="FT6" t="s">
        <v>322</v>
      </c>
      <c r="FU6" t="s">
        <v>323</v>
      </c>
      <c r="FV6" t="s">
        <v>134</v>
      </c>
      <c r="FW6">
        <v>2012</v>
      </c>
      <c r="FX6">
        <v>12</v>
      </c>
      <c r="FY6">
        <v>6.1</v>
      </c>
      <c r="FZ6">
        <v>48</v>
      </c>
      <c r="GA6">
        <v>36</v>
      </c>
      <c r="GB6">
        <v>12</v>
      </c>
      <c r="GC6" t="s">
        <v>139</v>
      </c>
      <c r="GD6">
        <v>0.7</v>
      </c>
      <c r="GE6" t="s">
        <v>152</v>
      </c>
      <c r="GF6" t="s">
        <v>144</v>
      </c>
      <c r="GG6" t="s">
        <v>139</v>
      </c>
      <c r="GH6">
        <v>118</v>
      </c>
      <c r="GI6" t="s">
        <v>152</v>
      </c>
      <c r="GJ6" t="s">
        <v>167</v>
      </c>
      <c r="GK6">
        <v>1012315080</v>
      </c>
      <c r="GL6" t="s">
        <v>139</v>
      </c>
      <c r="GM6" t="s">
        <v>155</v>
      </c>
    </row>
    <row r="7" spans="1:195" x14ac:dyDescent="0.45">
      <c r="A7">
        <v>1454</v>
      </c>
      <c r="B7" t="s">
        <v>64</v>
      </c>
      <c r="C7" t="s">
        <v>105</v>
      </c>
      <c r="D7" t="s">
        <v>72</v>
      </c>
      <c r="E7">
        <v>34127</v>
      </c>
      <c r="F7" t="s">
        <v>113</v>
      </c>
      <c r="G7" t="s">
        <v>183</v>
      </c>
      <c r="H7" t="s">
        <v>184</v>
      </c>
      <c r="I7" t="s">
        <v>185</v>
      </c>
      <c r="J7" t="s">
        <v>138</v>
      </c>
      <c r="K7">
        <v>2012</v>
      </c>
      <c r="L7">
        <v>12</v>
      </c>
      <c r="M7">
        <v>9</v>
      </c>
      <c r="N7">
        <v>48</v>
      </c>
      <c r="O7">
        <v>36</v>
      </c>
      <c r="P7">
        <v>12</v>
      </c>
      <c r="Q7" t="s">
        <v>139</v>
      </c>
      <c r="R7">
        <v>0.9</v>
      </c>
      <c r="S7" t="s">
        <v>139</v>
      </c>
      <c r="T7" t="s">
        <v>143</v>
      </c>
      <c r="U7" t="s">
        <v>139</v>
      </c>
      <c r="V7">
        <v>166</v>
      </c>
      <c r="W7" t="s">
        <v>139</v>
      </c>
      <c r="X7" t="s">
        <v>167</v>
      </c>
      <c r="Y7">
        <v>1012701060</v>
      </c>
      <c r="Z7" t="s">
        <v>139</v>
      </c>
      <c r="AA7" t="s">
        <v>163</v>
      </c>
      <c r="BE7">
        <v>1184</v>
      </c>
      <c r="BF7" t="s">
        <v>49</v>
      </c>
      <c r="BG7" t="s">
        <v>72</v>
      </c>
      <c r="BH7" t="s">
        <v>92</v>
      </c>
      <c r="BI7">
        <v>34486</v>
      </c>
      <c r="BJ7" t="s">
        <v>113</v>
      </c>
      <c r="BK7" t="s">
        <v>243</v>
      </c>
      <c r="BL7" t="s">
        <v>244</v>
      </c>
      <c r="BM7" t="s">
        <v>245</v>
      </c>
      <c r="BN7" t="s">
        <v>135</v>
      </c>
      <c r="BO7">
        <v>2013</v>
      </c>
      <c r="BP7">
        <v>10</v>
      </c>
      <c r="BQ7">
        <v>7</v>
      </c>
      <c r="BR7">
        <v>38</v>
      </c>
      <c r="BS7">
        <v>37</v>
      </c>
      <c r="BT7">
        <v>1</v>
      </c>
      <c r="BU7" t="s">
        <v>139</v>
      </c>
      <c r="BV7">
        <v>0.8</v>
      </c>
      <c r="BW7" t="s">
        <v>139</v>
      </c>
      <c r="BX7" t="s">
        <v>150</v>
      </c>
      <c r="BY7" t="s">
        <v>139</v>
      </c>
      <c r="BZ7">
        <v>83</v>
      </c>
      <c r="CA7" t="s">
        <v>139</v>
      </c>
      <c r="CB7" t="s">
        <v>167</v>
      </c>
      <c r="CC7">
        <v>1012368556</v>
      </c>
      <c r="CD7" t="s">
        <v>152</v>
      </c>
      <c r="CE7" t="s">
        <v>159</v>
      </c>
      <c r="DI7">
        <v>1240</v>
      </c>
      <c r="DJ7" t="s">
        <v>62</v>
      </c>
      <c r="DK7" t="s">
        <v>81</v>
      </c>
      <c r="DL7" t="s">
        <v>83</v>
      </c>
      <c r="DM7">
        <v>34911</v>
      </c>
      <c r="DN7" t="s">
        <v>113</v>
      </c>
      <c r="DO7" t="s">
        <v>303</v>
      </c>
      <c r="DP7" t="s">
        <v>304</v>
      </c>
      <c r="DQ7" t="s">
        <v>305</v>
      </c>
      <c r="DR7" t="s">
        <v>129</v>
      </c>
      <c r="DS7">
        <v>2011</v>
      </c>
      <c r="DT7">
        <v>14</v>
      </c>
      <c r="DU7">
        <v>6.9</v>
      </c>
      <c r="DV7">
        <v>48</v>
      </c>
      <c r="DW7">
        <v>35</v>
      </c>
      <c r="DX7">
        <v>13</v>
      </c>
      <c r="DY7" t="s">
        <v>139</v>
      </c>
      <c r="DZ7">
        <v>0.3</v>
      </c>
      <c r="EA7" t="s">
        <v>139</v>
      </c>
      <c r="EB7" t="s">
        <v>146</v>
      </c>
      <c r="EC7" t="s">
        <v>139</v>
      </c>
      <c r="ED7">
        <v>173</v>
      </c>
      <c r="EE7" t="s">
        <v>152</v>
      </c>
      <c r="EF7" t="s">
        <v>166</v>
      </c>
      <c r="EG7">
        <v>1012913731</v>
      </c>
      <c r="EH7" t="s">
        <v>139</v>
      </c>
      <c r="EI7" t="s">
        <v>163</v>
      </c>
      <c r="FM7">
        <v>1533</v>
      </c>
      <c r="FN7" t="s">
        <v>47</v>
      </c>
      <c r="FO7" t="s">
        <v>76</v>
      </c>
      <c r="FP7" t="s">
        <v>108</v>
      </c>
      <c r="FQ7">
        <v>33989</v>
      </c>
      <c r="FR7" t="s">
        <v>113</v>
      </c>
      <c r="FS7" t="s">
        <v>351</v>
      </c>
      <c r="FT7" t="s">
        <v>352</v>
      </c>
      <c r="FU7" t="s">
        <v>353</v>
      </c>
      <c r="FV7" t="s">
        <v>136</v>
      </c>
      <c r="FW7">
        <v>2011</v>
      </c>
      <c r="FX7">
        <v>14</v>
      </c>
      <c r="FY7">
        <v>7.5</v>
      </c>
      <c r="FZ7">
        <v>48</v>
      </c>
      <c r="GA7">
        <v>34</v>
      </c>
      <c r="GB7">
        <v>14</v>
      </c>
      <c r="GC7" t="s">
        <v>139</v>
      </c>
      <c r="GD7">
        <v>0.2</v>
      </c>
      <c r="GE7" t="s">
        <v>152</v>
      </c>
      <c r="GF7" t="s">
        <v>149</v>
      </c>
      <c r="GG7" t="s">
        <v>139</v>
      </c>
      <c r="GH7">
        <v>146</v>
      </c>
      <c r="GI7" t="s">
        <v>139</v>
      </c>
      <c r="GJ7" t="s">
        <v>167</v>
      </c>
      <c r="GK7">
        <v>1012867750</v>
      </c>
      <c r="GL7" t="s">
        <v>152</v>
      </c>
      <c r="GM7" t="s">
        <v>160</v>
      </c>
    </row>
    <row r="8" spans="1:195" x14ac:dyDescent="0.45">
      <c r="A8">
        <v>1162</v>
      </c>
      <c r="B8" t="s">
        <v>46</v>
      </c>
      <c r="C8" t="s">
        <v>76</v>
      </c>
      <c r="D8" t="s">
        <v>89</v>
      </c>
      <c r="E8">
        <v>34287</v>
      </c>
      <c r="F8" t="s">
        <v>113</v>
      </c>
      <c r="G8" t="s">
        <v>186</v>
      </c>
      <c r="H8" t="s">
        <v>187</v>
      </c>
      <c r="I8" t="s">
        <v>188</v>
      </c>
      <c r="J8" t="s">
        <v>135</v>
      </c>
      <c r="K8">
        <v>2013</v>
      </c>
      <c r="L8">
        <v>10</v>
      </c>
      <c r="M8">
        <v>8</v>
      </c>
      <c r="N8">
        <v>44</v>
      </c>
      <c r="O8">
        <v>36</v>
      </c>
      <c r="P8">
        <v>8</v>
      </c>
      <c r="Q8" t="s">
        <v>139</v>
      </c>
      <c r="R8">
        <v>0.5</v>
      </c>
      <c r="S8" t="s">
        <v>139</v>
      </c>
      <c r="T8" t="s">
        <v>146</v>
      </c>
      <c r="U8" t="s">
        <v>139</v>
      </c>
      <c r="V8">
        <v>166</v>
      </c>
      <c r="W8" t="s">
        <v>139</v>
      </c>
      <c r="X8" t="s">
        <v>166</v>
      </c>
      <c r="Y8">
        <v>1012866470</v>
      </c>
      <c r="Z8" t="s">
        <v>139</v>
      </c>
      <c r="AA8" t="s">
        <v>156</v>
      </c>
      <c r="BE8">
        <v>1960</v>
      </c>
      <c r="BF8" t="s">
        <v>67</v>
      </c>
      <c r="BG8" t="s">
        <v>95</v>
      </c>
      <c r="BH8" t="s">
        <v>95</v>
      </c>
      <c r="BI8">
        <v>34784</v>
      </c>
      <c r="BJ8" t="s">
        <v>113</v>
      </c>
      <c r="BK8" t="s">
        <v>246</v>
      </c>
      <c r="BL8" t="s">
        <v>247</v>
      </c>
      <c r="BM8" t="s">
        <v>248</v>
      </c>
      <c r="BN8" t="s">
        <v>128</v>
      </c>
      <c r="BO8">
        <v>2013</v>
      </c>
      <c r="BP8">
        <v>10</v>
      </c>
      <c r="BQ8">
        <v>6</v>
      </c>
      <c r="BR8">
        <v>44</v>
      </c>
      <c r="BS8">
        <v>41</v>
      </c>
      <c r="BT8">
        <v>3</v>
      </c>
      <c r="BU8" t="s">
        <v>139</v>
      </c>
      <c r="BV8">
        <v>0.5</v>
      </c>
      <c r="BW8" t="s">
        <v>139</v>
      </c>
      <c r="BX8" t="s">
        <v>142</v>
      </c>
      <c r="BY8" t="s">
        <v>152</v>
      </c>
      <c r="BZ8">
        <v>52</v>
      </c>
      <c r="CA8" t="s">
        <v>139</v>
      </c>
      <c r="CB8" t="s">
        <v>167</v>
      </c>
      <c r="CC8">
        <v>1012546086</v>
      </c>
      <c r="CD8" t="s">
        <v>152</v>
      </c>
      <c r="CE8" t="s">
        <v>163</v>
      </c>
      <c r="DI8">
        <v>1893</v>
      </c>
      <c r="DJ8" t="s">
        <v>50</v>
      </c>
      <c r="DK8" t="s">
        <v>86</v>
      </c>
      <c r="DL8" t="s">
        <v>98</v>
      </c>
      <c r="DM8">
        <v>34063</v>
      </c>
      <c r="DN8" t="s">
        <v>113</v>
      </c>
      <c r="DO8" t="s">
        <v>330</v>
      </c>
      <c r="DP8" t="s">
        <v>331</v>
      </c>
      <c r="DQ8" t="s">
        <v>332</v>
      </c>
      <c r="DR8" t="s">
        <v>128</v>
      </c>
      <c r="DS8">
        <v>2013</v>
      </c>
      <c r="DT8">
        <v>10</v>
      </c>
      <c r="DU8">
        <v>9.6</v>
      </c>
      <c r="DV8">
        <v>46</v>
      </c>
      <c r="DW8">
        <v>43</v>
      </c>
      <c r="DX8">
        <v>3</v>
      </c>
      <c r="DY8" t="s">
        <v>139</v>
      </c>
      <c r="DZ8">
        <v>0.6</v>
      </c>
      <c r="EA8" t="s">
        <v>139</v>
      </c>
      <c r="EB8" t="s">
        <v>145</v>
      </c>
      <c r="EC8" t="s">
        <v>139</v>
      </c>
      <c r="ED8">
        <v>7</v>
      </c>
      <c r="EE8" t="s">
        <v>139</v>
      </c>
      <c r="EF8" t="s">
        <v>167</v>
      </c>
      <c r="EG8">
        <v>1012791550</v>
      </c>
      <c r="EH8" t="s">
        <v>139</v>
      </c>
      <c r="EI8" t="s">
        <v>159</v>
      </c>
      <c r="FM8">
        <v>1827</v>
      </c>
      <c r="FN8" t="s">
        <v>47</v>
      </c>
      <c r="FO8" t="s">
        <v>100</v>
      </c>
      <c r="FP8" t="s">
        <v>101</v>
      </c>
      <c r="FQ8">
        <v>34826</v>
      </c>
      <c r="FR8" t="s">
        <v>113</v>
      </c>
      <c r="FS8" t="s">
        <v>360</v>
      </c>
      <c r="FT8" t="s">
        <v>361</v>
      </c>
      <c r="FU8" t="s">
        <v>362</v>
      </c>
      <c r="FV8" t="s">
        <v>129</v>
      </c>
      <c r="FW8">
        <v>2011</v>
      </c>
      <c r="FX8">
        <v>14</v>
      </c>
      <c r="FY8">
        <v>9.8000000000000007</v>
      </c>
      <c r="FZ8">
        <v>48</v>
      </c>
      <c r="GA8">
        <v>34</v>
      </c>
      <c r="GB8">
        <v>14</v>
      </c>
      <c r="GC8" t="s">
        <v>139</v>
      </c>
      <c r="GD8">
        <v>0.5</v>
      </c>
      <c r="GE8" t="s">
        <v>139</v>
      </c>
      <c r="GF8" t="s">
        <v>148</v>
      </c>
      <c r="GG8" t="s">
        <v>139</v>
      </c>
      <c r="GH8">
        <v>75</v>
      </c>
      <c r="GI8" t="s">
        <v>139</v>
      </c>
      <c r="GJ8" t="s">
        <v>166</v>
      </c>
      <c r="GK8">
        <v>1012810129</v>
      </c>
      <c r="GL8" t="s">
        <v>139</v>
      </c>
      <c r="GM8" t="s">
        <v>161</v>
      </c>
    </row>
    <row r="9" spans="1:195" x14ac:dyDescent="0.45">
      <c r="A9">
        <v>1413</v>
      </c>
      <c r="B9" t="s">
        <v>51</v>
      </c>
      <c r="C9" t="s">
        <v>81</v>
      </c>
      <c r="D9" t="s">
        <v>111</v>
      </c>
      <c r="E9">
        <v>34977</v>
      </c>
      <c r="F9" t="s">
        <v>113</v>
      </c>
      <c r="G9" t="s">
        <v>189</v>
      </c>
      <c r="H9" t="s">
        <v>190</v>
      </c>
      <c r="I9" t="s">
        <v>191</v>
      </c>
      <c r="J9" t="s">
        <v>127</v>
      </c>
      <c r="K9">
        <v>2011</v>
      </c>
      <c r="L9">
        <v>14</v>
      </c>
      <c r="M9">
        <v>7</v>
      </c>
      <c r="N9">
        <v>48</v>
      </c>
      <c r="O9">
        <v>39</v>
      </c>
      <c r="P9">
        <v>9</v>
      </c>
      <c r="Q9" t="s">
        <v>139</v>
      </c>
      <c r="R9">
        <v>0.5</v>
      </c>
      <c r="S9" t="s">
        <v>152</v>
      </c>
      <c r="T9" t="s">
        <v>149</v>
      </c>
      <c r="U9" t="s">
        <v>139</v>
      </c>
      <c r="V9">
        <v>60</v>
      </c>
      <c r="W9" t="s">
        <v>152</v>
      </c>
      <c r="X9" t="s">
        <v>167</v>
      </c>
      <c r="Y9">
        <v>1012038736</v>
      </c>
      <c r="Z9" t="s">
        <v>152</v>
      </c>
      <c r="AA9" t="s">
        <v>154</v>
      </c>
      <c r="BE9">
        <v>1671</v>
      </c>
      <c r="BF9" t="s">
        <v>68</v>
      </c>
      <c r="BG9" t="s">
        <v>77</v>
      </c>
      <c r="BH9" t="s">
        <v>105</v>
      </c>
      <c r="BI9">
        <v>34164</v>
      </c>
      <c r="BJ9" t="s">
        <v>113</v>
      </c>
      <c r="BK9" t="s">
        <v>282</v>
      </c>
      <c r="BL9" t="s">
        <v>283</v>
      </c>
      <c r="BM9" t="s">
        <v>284</v>
      </c>
      <c r="BN9" t="s">
        <v>136</v>
      </c>
      <c r="BO9">
        <v>2011</v>
      </c>
      <c r="BP9">
        <v>14</v>
      </c>
      <c r="BQ9">
        <v>6.2</v>
      </c>
      <c r="BR9">
        <v>48</v>
      </c>
      <c r="BS9">
        <v>44</v>
      </c>
      <c r="BT9">
        <v>4</v>
      </c>
      <c r="BU9" t="s">
        <v>139</v>
      </c>
      <c r="BV9">
        <v>0.6</v>
      </c>
      <c r="BW9" t="s">
        <v>139</v>
      </c>
      <c r="BX9" t="s">
        <v>144</v>
      </c>
      <c r="BY9" t="s">
        <v>139</v>
      </c>
      <c r="BZ9">
        <v>91</v>
      </c>
      <c r="CA9" t="s">
        <v>139</v>
      </c>
      <c r="CB9" t="s">
        <v>167</v>
      </c>
      <c r="CC9">
        <v>1012256331</v>
      </c>
      <c r="CD9" t="s">
        <v>139</v>
      </c>
      <c r="CE9" t="s">
        <v>158</v>
      </c>
      <c r="DI9">
        <v>1736</v>
      </c>
      <c r="DJ9" t="s">
        <v>50</v>
      </c>
      <c r="DK9" t="s">
        <v>98</v>
      </c>
      <c r="DL9" t="s">
        <v>97</v>
      </c>
      <c r="DM9">
        <v>34787</v>
      </c>
      <c r="DN9" t="s">
        <v>113</v>
      </c>
      <c r="DO9" t="s">
        <v>354</v>
      </c>
      <c r="DP9" t="s">
        <v>355</v>
      </c>
      <c r="DQ9" t="s">
        <v>356</v>
      </c>
      <c r="DR9" t="s">
        <v>130</v>
      </c>
      <c r="DS9">
        <v>2013</v>
      </c>
      <c r="DT9">
        <v>10</v>
      </c>
      <c r="DU9">
        <v>9</v>
      </c>
      <c r="DV9">
        <v>42</v>
      </c>
      <c r="DW9">
        <v>33</v>
      </c>
      <c r="DX9">
        <v>9</v>
      </c>
      <c r="DY9" t="s">
        <v>139</v>
      </c>
      <c r="DZ9">
        <v>0.9</v>
      </c>
      <c r="EA9" t="s">
        <v>139</v>
      </c>
      <c r="EB9" t="s">
        <v>149</v>
      </c>
      <c r="EC9" t="s">
        <v>139</v>
      </c>
      <c r="ED9">
        <v>115</v>
      </c>
      <c r="EE9" t="s">
        <v>152</v>
      </c>
      <c r="EF9" t="s">
        <v>166</v>
      </c>
      <c r="EG9">
        <v>1012524299</v>
      </c>
      <c r="EH9" t="s">
        <v>139</v>
      </c>
      <c r="EI9" t="s">
        <v>163</v>
      </c>
    </row>
    <row r="10" spans="1:195" x14ac:dyDescent="0.45">
      <c r="A10">
        <v>1373</v>
      </c>
      <c r="B10" t="s">
        <v>34</v>
      </c>
      <c r="C10" t="s">
        <v>83</v>
      </c>
      <c r="D10" t="s">
        <v>99</v>
      </c>
      <c r="E10">
        <v>34723</v>
      </c>
      <c r="F10" t="s">
        <v>114</v>
      </c>
      <c r="G10" t="s">
        <v>192</v>
      </c>
      <c r="H10" t="s">
        <v>193</v>
      </c>
      <c r="I10" t="s">
        <v>194</v>
      </c>
      <c r="J10" t="s">
        <v>133</v>
      </c>
      <c r="K10">
        <v>2012</v>
      </c>
      <c r="L10">
        <v>12</v>
      </c>
      <c r="M10">
        <v>6.9</v>
      </c>
      <c r="N10">
        <v>48</v>
      </c>
      <c r="O10">
        <v>33</v>
      </c>
      <c r="P10">
        <v>15</v>
      </c>
      <c r="Q10" t="s">
        <v>139</v>
      </c>
      <c r="R10">
        <v>0.3</v>
      </c>
      <c r="S10" t="s">
        <v>139</v>
      </c>
      <c r="T10" t="s">
        <v>148</v>
      </c>
      <c r="U10" t="s">
        <v>139</v>
      </c>
      <c r="V10">
        <v>117</v>
      </c>
      <c r="W10" t="s">
        <v>152</v>
      </c>
      <c r="X10" t="s">
        <v>166</v>
      </c>
      <c r="Y10">
        <v>1012525437</v>
      </c>
      <c r="Z10" t="s">
        <v>139</v>
      </c>
      <c r="AA10" t="s">
        <v>159</v>
      </c>
      <c r="BE10">
        <v>1893</v>
      </c>
      <c r="BF10" t="s">
        <v>50</v>
      </c>
      <c r="BG10" t="s">
        <v>86</v>
      </c>
      <c r="BH10" t="s">
        <v>98</v>
      </c>
      <c r="BI10">
        <v>34063</v>
      </c>
      <c r="BJ10" t="s">
        <v>113</v>
      </c>
      <c r="BK10" t="s">
        <v>330</v>
      </c>
      <c r="BL10" t="s">
        <v>331</v>
      </c>
      <c r="BM10" t="s">
        <v>332</v>
      </c>
      <c r="BN10" t="s">
        <v>128</v>
      </c>
      <c r="BO10">
        <v>2013</v>
      </c>
      <c r="BP10">
        <v>10</v>
      </c>
      <c r="BQ10">
        <v>9.6</v>
      </c>
      <c r="BR10">
        <v>46</v>
      </c>
      <c r="BS10">
        <v>43</v>
      </c>
      <c r="BT10">
        <v>3</v>
      </c>
      <c r="BU10" t="s">
        <v>139</v>
      </c>
      <c r="BV10">
        <v>0.6</v>
      </c>
      <c r="BW10" t="s">
        <v>139</v>
      </c>
      <c r="BX10" t="s">
        <v>145</v>
      </c>
      <c r="BY10" t="s">
        <v>139</v>
      </c>
      <c r="BZ10">
        <v>7</v>
      </c>
      <c r="CA10" t="s">
        <v>139</v>
      </c>
      <c r="CB10" t="s">
        <v>167</v>
      </c>
      <c r="CC10">
        <v>1012791550</v>
      </c>
      <c r="CD10" t="s">
        <v>139</v>
      </c>
      <c r="CE10" t="s">
        <v>159</v>
      </c>
      <c r="DI10">
        <v>1040</v>
      </c>
      <c r="DJ10" t="s">
        <v>52</v>
      </c>
      <c r="DK10" t="s">
        <v>95</v>
      </c>
      <c r="DL10" t="s">
        <v>108</v>
      </c>
      <c r="DM10">
        <v>34544</v>
      </c>
      <c r="DN10" t="s">
        <v>113</v>
      </c>
      <c r="DO10" t="s">
        <v>434</v>
      </c>
      <c r="DP10" t="s">
        <v>435</v>
      </c>
      <c r="DQ10" t="s">
        <v>436</v>
      </c>
      <c r="DR10" t="s">
        <v>129</v>
      </c>
      <c r="DS10">
        <v>2011</v>
      </c>
      <c r="DT10">
        <v>14</v>
      </c>
      <c r="DU10">
        <v>7.9</v>
      </c>
      <c r="DV10">
        <v>48</v>
      </c>
      <c r="DW10">
        <v>39</v>
      </c>
      <c r="DX10">
        <v>9</v>
      </c>
      <c r="DY10" t="s">
        <v>139</v>
      </c>
      <c r="DZ10">
        <v>0.8</v>
      </c>
      <c r="EA10" t="s">
        <v>139</v>
      </c>
      <c r="EB10" t="s">
        <v>149</v>
      </c>
      <c r="EC10" t="s">
        <v>139</v>
      </c>
      <c r="ED10">
        <v>61</v>
      </c>
      <c r="EE10" t="s">
        <v>152</v>
      </c>
      <c r="EF10" t="s">
        <v>166</v>
      </c>
      <c r="EG10">
        <v>1012887924</v>
      </c>
      <c r="EH10" t="s">
        <v>139</v>
      </c>
      <c r="EI10" t="s">
        <v>163</v>
      </c>
    </row>
    <row r="11" spans="1:195" x14ac:dyDescent="0.45">
      <c r="A11">
        <v>1017</v>
      </c>
      <c r="B11" t="s">
        <v>31</v>
      </c>
      <c r="C11" t="s">
        <v>80</v>
      </c>
      <c r="D11" t="s">
        <v>81</v>
      </c>
      <c r="E11">
        <v>34939</v>
      </c>
      <c r="F11" t="s">
        <v>114</v>
      </c>
      <c r="G11" t="s">
        <v>195</v>
      </c>
      <c r="H11" t="s">
        <v>196</v>
      </c>
      <c r="I11" t="s">
        <v>197</v>
      </c>
      <c r="J11" t="s">
        <v>130</v>
      </c>
      <c r="K11">
        <v>2011</v>
      </c>
      <c r="L11">
        <v>14</v>
      </c>
      <c r="M11">
        <v>6.7</v>
      </c>
      <c r="N11">
        <v>48</v>
      </c>
      <c r="O11">
        <v>45</v>
      </c>
      <c r="P11">
        <v>3</v>
      </c>
      <c r="Q11" t="s">
        <v>139</v>
      </c>
      <c r="R11">
        <v>1</v>
      </c>
      <c r="S11" t="s">
        <v>152</v>
      </c>
      <c r="T11" t="s">
        <v>146</v>
      </c>
      <c r="U11" t="s">
        <v>139</v>
      </c>
      <c r="V11">
        <v>56</v>
      </c>
      <c r="W11" t="s">
        <v>139</v>
      </c>
      <c r="X11" t="s">
        <v>167</v>
      </c>
      <c r="Y11">
        <v>1012511134</v>
      </c>
      <c r="Z11" t="s">
        <v>139</v>
      </c>
      <c r="AA11" t="s">
        <v>160</v>
      </c>
      <c r="BE11">
        <v>1763</v>
      </c>
      <c r="BF11" t="s">
        <v>66</v>
      </c>
      <c r="BG11" t="s">
        <v>80</v>
      </c>
      <c r="BH11" t="s">
        <v>72</v>
      </c>
      <c r="BI11">
        <v>35063</v>
      </c>
      <c r="BJ11" t="s">
        <v>113</v>
      </c>
      <c r="BK11" t="s">
        <v>357</v>
      </c>
      <c r="BL11" t="s">
        <v>358</v>
      </c>
      <c r="BM11" t="s">
        <v>359</v>
      </c>
      <c r="BN11" t="s">
        <v>138</v>
      </c>
      <c r="BO11">
        <v>2013</v>
      </c>
      <c r="BP11">
        <v>10</v>
      </c>
      <c r="BQ11">
        <v>8.8000000000000007</v>
      </c>
      <c r="BR11">
        <v>34</v>
      </c>
      <c r="BS11">
        <v>21</v>
      </c>
      <c r="BT11">
        <v>13</v>
      </c>
      <c r="BU11" t="s">
        <v>139</v>
      </c>
      <c r="BV11">
        <v>0.8</v>
      </c>
      <c r="BW11" t="s">
        <v>152</v>
      </c>
      <c r="BX11" t="s">
        <v>143</v>
      </c>
      <c r="BY11" t="s">
        <v>139</v>
      </c>
      <c r="BZ11">
        <v>86</v>
      </c>
      <c r="CA11" t="s">
        <v>139</v>
      </c>
      <c r="CB11" t="s">
        <v>167</v>
      </c>
      <c r="CC11">
        <v>1012377407</v>
      </c>
      <c r="CD11" t="s">
        <v>139</v>
      </c>
      <c r="CE11" t="s">
        <v>159</v>
      </c>
      <c r="DI11">
        <v>1892</v>
      </c>
      <c r="DJ11" t="s">
        <v>46</v>
      </c>
      <c r="DK11" t="s">
        <v>92</v>
      </c>
      <c r="DL11" t="s">
        <v>84</v>
      </c>
      <c r="DM11">
        <v>34848</v>
      </c>
      <c r="DN11" t="s">
        <v>113</v>
      </c>
      <c r="DO11" t="s">
        <v>464</v>
      </c>
      <c r="DP11" t="s">
        <v>465</v>
      </c>
      <c r="DQ11" t="s">
        <v>466</v>
      </c>
      <c r="DR11" t="s">
        <v>127</v>
      </c>
      <c r="DS11">
        <v>2012</v>
      </c>
      <c r="DT11">
        <v>12</v>
      </c>
      <c r="DU11">
        <v>6.5</v>
      </c>
      <c r="DV11">
        <v>48</v>
      </c>
      <c r="DW11">
        <v>35</v>
      </c>
      <c r="DX11">
        <v>13</v>
      </c>
      <c r="DY11" t="s">
        <v>139</v>
      </c>
      <c r="DZ11">
        <v>0.8</v>
      </c>
      <c r="EA11" t="s">
        <v>152</v>
      </c>
      <c r="EB11" t="s">
        <v>145</v>
      </c>
      <c r="EC11" t="s">
        <v>139</v>
      </c>
      <c r="ED11">
        <v>133</v>
      </c>
      <c r="EE11" t="s">
        <v>139</v>
      </c>
      <c r="EF11" t="s">
        <v>167</v>
      </c>
      <c r="EG11">
        <v>1012662311</v>
      </c>
      <c r="EH11" t="s">
        <v>139</v>
      </c>
      <c r="EI11" t="s">
        <v>158</v>
      </c>
    </row>
    <row r="12" spans="1:195" x14ac:dyDescent="0.45">
      <c r="A12">
        <v>1881</v>
      </c>
      <c r="B12" t="s">
        <v>67</v>
      </c>
      <c r="C12" t="s">
        <v>99</v>
      </c>
      <c r="D12" t="s">
        <v>89</v>
      </c>
      <c r="E12">
        <v>34710</v>
      </c>
      <c r="F12" t="s">
        <v>113</v>
      </c>
      <c r="G12" t="s">
        <v>198</v>
      </c>
      <c r="H12" t="s">
        <v>199</v>
      </c>
      <c r="I12" t="s">
        <v>200</v>
      </c>
      <c r="J12" t="s">
        <v>133</v>
      </c>
      <c r="K12">
        <v>2011</v>
      </c>
      <c r="L12">
        <v>14</v>
      </c>
      <c r="M12">
        <v>9</v>
      </c>
      <c r="N12">
        <v>48</v>
      </c>
      <c r="O12">
        <v>36</v>
      </c>
      <c r="P12">
        <v>12</v>
      </c>
      <c r="Q12" t="s">
        <v>139</v>
      </c>
      <c r="R12">
        <v>0.8</v>
      </c>
      <c r="S12" t="s">
        <v>139</v>
      </c>
      <c r="T12" t="s">
        <v>147</v>
      </c>
      <c r="U12" t="s">
        <v>139</v>
      </c>
      <c r="V12">
        <v>146</v>
      </c>
      <c r="W12" t="s">
        <v>139</v>
      </c>
      <c r="X12" t="s">
        <v>166</v>
      </c>
      <c r="Y12">
        <v>1012204668</v>
      </c>
      <c r="Z12" t="s">
        <v>152</v>
      </c>
      <c r="AA12" t="s">
        <v>158</v>
      </c>
      <c r="BE12">
        <v>1827</v>
      </c>
      <c r="BF12" t="s">
        <v>47</v>
      </c>
      <c r="BG12" t="s">
        <v>100</v>
      </c>
      <c r="BH12" t="s">
        <v>101</v>
      </c>
      <c r="BI12">
        <v>34826</v>
      </c>
      <c r="BJ12" t="s">
        <v>113</v>
      </c>
      <c r="BK12" t="s">
        <v>360</v>
      </c>
      <c r="BL12" t="s">
        <v>361</v>
      </c>
      <c r="BM12" t="s">
        <v>362</v>
      </c>
      <c r="BN12" t="s">
        <v>129</v>
      </c>
      <c r="BO12">
        <v>2011</v>
      </c>
      <c r="BP12">
        <v>14</v>
      </c>
      <c r="BQ12">
        <v>9.8000000000000007</v>
      </c>
      <c r="BR12">
        <v>48</v>
      </c>
      <c r="BS12">
        <v>34</v>
      </c>
      <c r="BT12">
        <v>14</v>
      </c>
      <c r="BU12" t="s">
        <v>139</v>
      </c>
      <c r="BV12">
        <v>0.5</v>
      </c>
      <c r="BW12" t="s">
        <v>139</v>
      </c>
      <c r="BX12" t="s">
        <v>148</v>
      </c>
      <c r="BY12" t="s">
        <v>139</v>
      </c>
      <c r="BZ12">
        <v>75</v>
      </c>
      <c r="CA12" t="s">
        <v>139</v>
      </c>
      <c r="CB12" t="s">
        <v>166</v>
      </c>
      <c r="CC12">
        <v>1012810129</v>
      </c>
      <c r="CD12" t="s">
        <v>139</v>
      </c>
      <c r="CE12" t="s">
        <v>161</v>
      </c>
    </row>
    <row r="13" spans="1:195" x14ac:dyDescent="0.45">
      <c r="A13">
        <v>1197</v>
      </c>
      <c r="B13" t="s">
        <v>68</v>
      </c>
      <c r="C13" t="s">
        <v>76</v>
      </c>
      <c r="D13" t="s">
        <v>89</v>
      </c>
      <c r="E13">
        <v>34847</v>
      </c>
      <c r="F13" t="s">
        <v>113</v>
      </c>
      <c r="G13" t="s">
        <v>201</v>
      </c>
      <c r="H13" t="s">
        <v>202</v>
      </c>
      <c r="I13" t="s">
        <v>203</v>
      </c>
      <c r="J13" t="s">
        <v>129</v>
      </c>
      <c r="K13">
        <v>2011</v>
      </c>
      <c r="L13">
        <v>14</v>
      </c>
      <c r="M13">
        <v>9</v>
      </c>
      <c r="N13">
        <v>48</v>
      </c>
      <c r="O13">
        <v>34</v>
      </c>
      <c r="P13">
        <v>14</v>
      </c>
      <c r="Q13" t="s">
        <v>139</v>
      </c>
      <c r="R13">
        <v>0.1</v>
      </c>
      <c r="S13" t="s">
        <v>152</v>
      </c>
      <c r="T13" t="s">
        <v>143</v>
      </c>
      <c r="U13" t="s">
        <v>139</v>
      </c>
      <c r="V13">
        <v>134</v>
      </c>
      <c r="W13" t="s">
        <v>152</v>
      </c>
      <c r="X13" t="s">
        <v>167</v>
      </c>
      <c r="Y13">
        <v>1012357123</v>
      </c>
      <c r="Z13" t="s">
        <v>139</v>
      </c>
      <c r="AA13" t="s">
        <v>158</v>
      </c>
      <c r="BE13">
        <v>1098</v>
      </c>
      <c r="BF13" t="s">
        <v>63</v>
      </c>
      <c r="BG13" t="s">
        <v>91</v>
      </c>
      <c r="BH13" t="s">
        <v>72</v>
      </c>
      <c r="BI13">
        <v>34540</v>
      </c>
      <c r="BJ13" t="s">
        <v>113</v>
      </c>
      <c r="BK13" t="s">
        <v>422</v>
      </c>
      <c r="BL13" t="s">
        <v>423</v>
      </c>
      <c r="BM13" t="s">
        <v>424</v>
      </c>
      <c r="BN13" t="s">
        <v>129</v>
      </c>
      <c r="BO13">
        <v>2011</v>
      </c>
      <c r="BP13">
        <v>14</v>
      </c>
      <c r="BQ13">
        <v>8.6</v>
      </c>
      <c r="BR13">
        <v>48</v>
      </c>
      <c r="BS13">
        <v>46</v>
      </c>
      <c r="BT13">
        <v>2</v>
      </c>
      <c r="BU13" t="s">
        <v>139</v>
      </c>
      <c r="BV13">
        <v>0.9</v>
      </c>
      <c r="BW13" t="s">
        <v>152</v>
      </c>
      <c r="BX13" t="s">
        <v>147</v>
      </c>
      <c r="BY13" t="s">
        <v>139</v>
      </c>
      <c r="BZ13">
        <v>110</v>
      </c>
      <c r="CA13" t="s">
        <v>139</v>
      </c>
      <c r="CB13" t="s">
        <v>167</v>
      </c>
      <c r="CC13">
        <v>1012939557</v>
      </c>
      <c r="CD13" t="s">
        <v>139</v>
      </c>
      <c r="CE13" t="s">
        <v>157</v>
      </c>
    </row>
    <row r="14" spans="1:195" x14ac:dyDescent="0.45">
      <c r="A14">
        <v>1965</v>
      </c>
      <c r="B14" t="s">
        <v>43</v>
      </c>
      <c r="C14" t="s">
        <v>80</v>
      </c>
      <c r="D14" t="s">
        <v>74</v>
      </c>
      <c r="E14">
        <v>34910</v>
      </c>
      <c r="F14" t="s">
        <v>114</v>
      </c>
      <c r="G14" t="s">
        <v>204</v>
      </c>
      <c r="H14" t="s">
        <v>205</v>
      </c>
      <c r="I14" t="s">
        <v>206</v>
      </c>
      <c r="J14" t="s">
        <v>128</v>
      </c>
      <c r="K14">
        <v>2011</v>
      </c>
      <c r="L14">
        <v>14</v>
      </c>
      <c r="M14">
        <v>8.1999999999999993</v>
      </c>
      <c r="N14">
        <v>48</v>
      </c>
      <c r="O14">
        <v>36</v>
      </c>
      <c r="P14">
        <v>12</v>
      </c>
      <c r="Q14" t="s">
        <v>139</v>
      </c>
      <c r="R14">
        <v>0.6</v>
      </c>
      <c r="S14" t="s">
        <v>139</v>
      </c>
      <c r="T14" t="s">
        <v>143</v>
      </c>
      <c r="U14" t="s">
        <v>139</v>
      </c>
      <c r="V14">
        <v>72</v>
      </c>
      <c r="W14" t="s">
        <v>152</v>
      </c>
      <c r="X14" t="s">
        <v>167</v>
      </c>
      <c r="Y14">
        <v>1012859824</v>
      </c>
      <c r="Z14" t="s">
        <v>139</v>
      </c>
      <c r="AA14" t="s">
        <v>161</v>
      </c>
      <c r="BE14">
        <v>1093</v>
      </c>
      <c r="BF14" t="s">
        <v>55</v>
      </c>
      <c r="BG14" t="s">
        <v>77</v>
      </c>
      <c r="BH14" t="s">
        <v>91</v>
      </c>
      <c r="BI14">
        <v>34130</v>
      </c>
      <c r="BJ14" t="s">
        <v>113</v>
      </c>
      <c r="BK14" t="s">
        <v>440</v>
      </c>
      <c r="BL14" t="s">
        <v>441</v>
      </c>
      <c r="BM14" t="s">
        <v>442</v>
      </c>
      <c r="BN14" t="s">
        <v>134</v>
      </c>
      <c r="BO14">
        <v>2011</v>
      </c>
      <c r="BP14">
        <v>14</v>
      </c>
      <c r="BQ14">
        <v>8.6999999999999993</v>
      </c>
      <c r="BR14">
        <v>48</v>
      </c>
      <c r="BS14">
        <v>35</v>
      </c>
      <c r="BT14">
        <v>13</v>
      </c>
      <c r="BU14" t="s">
        <v>139</v>
      </c>
      <c r="BV14">
        <v>1</v>
      </c>
      <c r="BW14" t="s">
        <v>152</v>
      </c>
      <c r="BX14" t="s">
        <v>144</v>
      </c>
      <c r="BY14" t="s">
        <v>139</v>
      </c>
      <c r="BZ14">
        <v>83</v>
      </c>
      <c r="CA14" t="s">
        <v>139</v>
      </c>
      <c r="CB14" t="s">
        <v>166</v>
      </c>
      <c r="CC14">
        <v>1012898197</v>
      </c>
      <c r="CD14" t="s">
        <v>139</v>
      </c>
      <c r="CE14" t="s">
        <v>161</v>
      </c>
    </row>
    <row r="15" spans="1:195" x14ac:dyDescent="0.45">
      <c r="A15">
        <v>1739</v>
      </c>
      <c r="B15" t="s">
        <v>35</v>
      </c>
      <c r="C15" t="s">
        <v>91</v>
      </c>
      <c r="D15" t="s">
        <v>79</v>
      </c>
      <c r="E15">
        <v>34227</v>
      </c>
      <c r="F15" t="s">
        <v>114</v>
      </c>
      <c r="G15" t="s">
        <v>207</v>
      </c>
      <c r="H15" t="s">
        <v>208</v>
      </c>
      <c r="I15" t="s">
        <v>209</v>
      </c>
      <c r="J15" t="s">
        <v>138</v>
      </c>
      <c r="K15">
        <v>2013</v>
      </c>
      <c r="L15">
        <v>10</v>
      </c>
      <c r="M15">
        <v>7.4</v>
      </c>
      <c r="N15">
        <v>39</v>
      </c>
      <c r="O15">
        <v>28</v>
      </c>
      <c r="P15">
        <v>11</v>
      </c>
      <c r="Q15" t="s">
        <v>139</v>
      </c>
      <c r="R15">
        <v>0.6</v>
      </c>
      <c r="S15" t="s">
        <v>152</v>
      </c>
      <c r="T15" t="s">
        <v>145</v>
      </c>
      <c r="U15" t="s">
        <v>139</v>
      </c>
      <c r="V15">
        <v>29</v>
      </c>
      <c r="W15" t="s">
        <v>139</v>
      </c>
      <c r="X15" t="s">
        <v>166</v>
      </c>
      <c r="Y15">
        <v>1012848281</v>
      </c>
      <c r="Z15" t="s">
        <v>152</v>
      </c>
      <c r="AA15" t="s">
        <v>160</v>
      </c>
      <c r="BE15">
        <v>1630</v>
      </c>
      <c r="BF15" t="s">
        <v>59</v>
      </c>
      <c r="BG15" t="s">
        <v>105</v>
      </c>
      <c r="BH15" t="s">
        <v>96</v>
      </c>
      <c r="BI15">
        <v>34784</v>
      </c>
      <c r="BJ15" t="s">
        <v>113</v>
      </c>
      <c r="BK15" t="s">
        <v>452</v>
      </c>
      <c r="BL15" t="s">
        <v>453</v>
      </c>
      <c r="BM15" t="s">
        <v>454</v>
      </c>
      <c r="BN15" t="s">
        <v>131</v>
      </c>
      <c r="BO15">
        <v>2012</v>
      </c>
      <c r="BP15">
        <v>12</v>
      </c>
      <c r="BQ15">
        <v>6.2</v>
      </c>
      <c r="BR15">
        <v>48</v>
      </c>
      <c r="BS15">
        <v>37</v>
      </c>
      <c r="BT15">
        <v>11</v>
      </c>
      <c r="BU15" t="s">
        <v>139</v>
      </c>
      <c r="BV15">
        <v>0.7</v>
      </c>
      <c r="BW15" t="s">
        <v>152</v>
      </c>
      <c r="BX15" t="s">
        <v>146</v>
      </c>
      <c r="BY15" t="s">
        <v>139</v>
      </c>
      <c r="BZ15">
        <v>61</v>
      </c>
      <c r="CA15" t="s">
        <v>139</v>
      </c>
      <c r="CB15" t="s">
        <v>167</v>
      </c>
      <c r="CC15">
        <v>1012598745</v>
      </c>
      <c r="CD15" t="s">
        <v>152</v>
      </c>
      <c r="CE15" t="s">
        <v>161</v>
      </c>
    </row>
    <row r="16" spans="1:195" x14ac:dyDescent="0.45">
      <c r="A16">
        <v>1270</v>
      </c>
      <c r="B16" t="s">
        <v>56</v>
      </c>
      <c r="C16" t="s">
        <v>93</v>
      </c>
      <c r="D16" t="s">
        <v>93</v>
      </c>
      <c r="E16">
        <v>34600</v>
      </c>
      <c r="F16" t="s">
        <v>113</v>
      </c>
      <c r="G16" t="s">
        <v>210</v>
      </c>
      <c r="H16" t="s">
        <v>211</v>
      </c>
      <c r="I16" t="s">
        <v>212</v>
      </c>
      <c r="J16" t="s">
        <v>128</v>
      </c>
      <c r="K16">
        <v>2011</v>
      </c>
      <c r="L16">
        <v>14</v>
      </c>
      <c r="M16">
        <v>7.5</v>
      </c>
      <c r="N16">
        <v>48</v>
      </c>
      <c r="O16">
        <v>45</v>
      </c>
      <c r="P16">
        <v>3</v>
      </c>
      <c r="Q16" t="s">
        <v>139</v>
      </c>
      <c r="R16">
        <v>0.9</v>
      </c>
      <c r="S16" t="s">
        <v>139</v>
      </c>
      <c r="T16" t="s">
        <v>148</v>
      </c>
      <c r="U16" t="s">
        <v>139</v>
      </c>
      <c r="V16">
        <v>171</v>
      </c>
      <c r="W16" t="s">
        <v>139</v>
      </c>
      <c r="X16" t="s">
        <v>167</v>
      </c>
      <c r="Y16">
        <v>1012748559</v>
      </c>
      <c r="Z16" t="s">
        <v>139</v>
      </c>
      <c r="AA16" t="s">
        <v>154</v>
      </c>
      <c r="BE16">
        <v>1060</v>
      </c>
      <c r="BF16" t="s">
        <v>52</v>
      </c>
      <c r="BG16" t="s">
        <v>80</v>
      </c>
      <c r="BH16" t="s">
        <v>72</v>
      </c>
      <c r="BI16">
        <v>34027</v>
      </c>
      <c r="BJ16" t="s">
        <v>113</v>
      </c>
      <c r="BK16" t="s">
        <v>458</v>
      </c>
      <c r="BL16" t="s">
        <v>459</v>
      </c>
      <c r="BM16" t="s">
        <v>460</v>
      </c>
      <c r="BN16" t="s">
        <v>136</v>
      </c>
      <c r="BO16">
        <v>2012</v>
      </c>
      <c r="BP16">
        <v>12</v>
      </c>
      <c r="BQ16">
        <v>9.6</v>
      </c>
      <c r="BR16">
        <v>48</v>
      </c>
      <c r="BS16">
        <v>31</v>
      </c>
      <c r="BT16">
        <v>17</v>
      </c>
      <c r="BU16" t="s">
        <v>139</v>
      </c>
      <c r="BV16">
        <v>1</v>
      </c>
      <c r="BW16" t="s">
        <v>152</v>
      </c>
      <c r="BX16" t="s">
        <v>145</v>
      </c>
      <c r="BY16" t="s">
        <v>139</v>
      </c>
      <c r="BZ16">
        <v>54</v>
      </c>
      <c r="CA16" t="s">
        <v>139</v>
      </c>
      <c r="CB16" t="s">
        <v>166</v>
      </c>
      <c r="CC16">
        <v>1012501916</v>
      </c>
      <c r="CD16" t="s">
        <v>152</v>
      </c>
      <c r="CE16" t="s">
        <v>163</v>
      </c>
    </row>
    <row r="17" spans="1:83" x14ac:dyDescent="0.45">
      <c r="A17">
        <v>1240</v>
      </c>
      <c r="B17" t="s">
        <v>46</v>
      </c>
      <c r="C17" t="s">
        <v>79</v>
      </c>
      <c r="D17" t="s">
        <v>81</v>
      </c>
      <c r="E17">
        <v>33977</v>
      </c>
      <c r="F17" t="s">
        <v>113</v>
      </c>
      <c r="G17" t="s">
        <v>213</v>
      </c>
      <c r="H17" t="s">
        <v>214</v>
      </c>
      <c r="I17" t="s">
        <v>215</v>
      </c>
      <c r="J17" t="s">
        <v>129</v>
      </c>
      <c r="K17">
        <v>2013</v>
      </c>
      <c r="L17">
        <v>10</v>
      </c>
      <c r="M17">
        <v>6.9</v>
      </c>
      <c r="N17">
        <v>38</v>
      </c>
      <c r="O17">
        <v>34</v>
      </c>
      <c r="P17">
        <v>4</v>
      </c>
      <c r="Q17" t="s">
        <v>139</v>
      </c>
      <c r="R17">
        <v>0.3</v>
      </c>
      <c r="S17" t="s">
        <v>152</v>
      </c>
      <c r="T17" t="s">
        <v>146</v>
      </c>
      <c r="U17" t="s">
        <v>139</v>
      </c>
      <c r="V17">
        <v>59</v>
      </c>
      <c r="W17" t="s">
        <v>152</v>
      </c>
      <c r="X17" t="s">
        <v>166</v>
      </c>
      <c r="Y17">
        <v>1012505508</v>
      </c>
      <c r="Z17" t="s">
        <v>139</v>
      </c>
      <c r="AA17" t="s">
        <v>160</v>
      </c>
      <c r="BE17">
        <v>1892</v>
      </c>
      <c r="BF17" t="s">
        <v>46</v>
      </c>
      <c r="BG17" t="s">
        <v>92</v>
      </c>
      <c r="BH17" t="s">
        <v>84</v>
      </c>
      <c r="BI17">
        <v>34848</v>
      </c>
      <c r="BJ17" t="s">
        <v>113</v>
      </c>
      <c r="BK17" t="s">
        <v>464</v>
      </c>
      <c r="BL17" t="s">
        <v>465</v>
      </c>
      <c r="BM17" t="s">
        <v>466</v>
      </c>
      <c r="BN17" t="s">
        <v>127</v>
      </c>
      <c r="BO17">
        <v>2012</v>
      </c>
      <c r="BP17">
        <v>12</v>
      </c>
      <c r="BQ17">
        <v>6.5</v>
      </c>
      <c r="BR17">
        <v>48</v>
      </c>
      <c r="BS17">
        <v>35</v>
      </c>
      <c r="BT17">
        <v>13</v>
      </c>
      <c r="BU17" t="s">
        <v>139</v>
      </c>
      <c r="BV17">
        <v>0.8</v>
      </c>
      <c r="BW17" t="s">
        <v>152</v>
      </c>
      <c r="BX17" t="s">
        <v>145</v>
      </c>
      <c r="BY17" t="s">
        <v>139</v>
      </c>
      <c r="BZ17">
        <v>133</v>
      </c>
      <c r="CA17" t="s">
        <v>139</v>
      </c>
      <c r="CB17" t="s">
        <v>167</v>
      </c>
      <c r="CC17">
        <v>1012662311</v>
      </c>
      <c r="CD17" t="s">
        <v>139</v>
      </c>
      <c r="CE17" t="s">
        <v>158</v>
      </c>
    </row>
    <row r="18" spans="1:83" x14ac:dyDescent="0.45">
      <c r="A18">
        <v>1602</v>
      </c>
      <c r="B18" t="s">
        <v>55</v>
      </c>
      <c r="C18" t="s">
        <v>88</v>
      </c>
      <c r="D18" t="s">
        <v>103</v>
      </c>
      <c r="E18">
        <v>34130</v>
      </c>
      <c r="F18" t="s">
        <v>113</v>
      </c>
      <c r="G18" t="s">
        <v>216</v>
      </c>
      <c r="H18" t="s">
        <v>217</v>
      </c>
      <c r="I18" t="s">
        <v>218</v>
      </c>
      <c r="J18" t="s">
        <v>132</v>
      </c>
      <c r="K18">
        <v>2013</v>
      </c>
      <c r="L18">
        <v>10</v>
      </c>
      <c r="M18">
        <v>9.9</v>
      </c>
      <c r="N18">
        <v>42</v>
      </c>
      <c r="O18">
        <v>38</v>
      </c>
      <c r="P18">
        <v>4</v>
      </c>
      <c r="Q18" t="s">
        <v>139</v>
      </c>
      <c r="R18">
        <v>0.1</v>
      </c>
      <c r="S18" t="s">
        <v>152</v>
      </c>
      <c r="T18" t="s">
        <v>144</v>
      </c>
      <c r="U18" t="s">
        <v>139</v>
      </c>
      <c r="V18">
        <v>26</v>
      </c>
      <c r="W18" t="s">
        <v>152</v>
      </c>
      <c r="X18" t="s">
        <v>166</v>
      </c>
      <c r="Y18">
        <v>1012514738</v>
      </c>
      <c r="Z18" t="s">
        <v>152</v>
      </c>
      <c r="AA18" t="s">
        <v>157</v>
      </c>
      <c r="BE18">
        <v>1891</v>
      </c>
      <c r="BF18" t="s">
        <v>57</v>
      </c>
      <c r="BG18" t="s">
        <v>87</v>
      </c>
      <c r="BH18" t="s">
        <v>110</v>
      </c>
      <c r="BI18">
        <v>34203</v>
      </c>
      <c r="BJ18" t="s">
        <v>113</v>
      </c>
      <c r="BK18" t="s">
        <v>467</v>
      </c>
      <c r="BL18" t="s">
        <v>468</v>
      </c>
      <c r="BM18" t="s">
        <v>469</v>
      </c>
      <c r="BN18" t="s">
        <v>131</v>
      </c>
      <c r="BO18">
        <v>2011</v>
      </c>
      <c r="BP18">
        <v>14</v>
      </c>
      <c r="BQ18">
        <v>6.2</v>
      </c>
      <c r="BR18">
        <v>48</v>
      </c>
      <c r="BS18">
        <v>43</v>
      </c>
      <c r="BT18">
        <v>5</v>
      </c>
      <c r="BU18" t="s">
        <v>139</v>
      </c>
      <c r="BV18">
        <v>0.8</v>
      </c>
      <c r="BW18" t="s">
        <v>152</v>
      </c>
      <c r="BX18" t="s">
        <v>148</v>
      </c>
      <c r="BY18" t="s">
        <v>139</v>
      </c>
      <c r="BZ18">
        <v>23</v>
      </c>
      <c r="CA18" t="s">
        <v>139</v>
      </c>
      <c r="CB18" t="s">
        <v>167</v>
      </c>
      <c r="CC18">
        <v>1012632678</v>
      </c>
      <c r="CD18" t="s">
        <v>152</v>
      </c>
      <c r="CE18" t="s">
        <v>160</v>
      </c>
    </row>
    <row r="19" spans="1:83" x14ac:dyDescent="0.45">
      <c r="A19">
        <v>1237</v>
      </c>
      <c r="B19" t="s">
        <v>40</v>
      </c>
      <c r="C19" t="s">
        <v>91</v>
      </c>
      <c r="D19" t="s">
        <v>111</v>
      </c>
      <c r="E19">
        <v>34712</v>
      </c>
      <c r="F19" t="s">
        <v>114</v>
      </c>
      <c r="G19" t="s">
        <v>219</v>
      </c>
      <c r="H19" t="s">
        <v>220</v>
      </c>
      <c r="I19" t="s">
        <v>221</v>
      </c>
      <c r="J19" t="s">
        <v>127</v>
      </c>
      <c r="K19">
        <v>2013</v>
      </c>
      <c r="L19">
        <v>10</v>
      </c>
      <c r="M19">
        <v>7.9</v>
      </c>
      <c r="N19">
        <v>38</v>
      </c>
      <c r="O19">
        <v>31</v>
      </c>
      <c r="P19">
        <v>7</v>
      </c>
      <c r="Q19" t="s">
        <v>139</v>
      </c>
      <c r="R19">
        <v>0.2</v>
      </c>
      <c r="S19" t="s">
        <v>139</v>
      </c>
      <c r="T19" t="s">
        <v>149</v>
      </c>
      <c r="U19" t="s">
        <v>139</v>
      </c>
      <c r="V19">
        <v>41</v>
      </c>
      <c r="W19" t="s">
        <v>139</v>
      </c>
      <c r="X19" t="s">
        <v>166</v>
      </c>
      <c r="Y19">
        <v>1012577511</v>
      </c>
      <c r="Z19" t="s">
        <v>139</v>
      </c>
      <c r="AA19" t="s">
        <v>157</v>
      </c>
    </row>
    <row r="20" spans="1:83" x14ac:dyDescent="0.45">
      <c r="A20">
        <v>1953</v>
      </c>
      <c r="B20" t="s">
        <v>37</v>
      </c>
      <c r="C20" t="s">
        <v>85</v>
      </c>
      <c r="D20" t="s">
        <v>99</v>
      </c>
      <c r="E20">
        <v>34417</v>
      </c>
      <c r="F20" t="s">
        <v>114</v>
      </c>
      <c r="G20" t="s">
        <v>222</v>
      </c>
      <c r="H20" t="s">
        <v>223</v>
      </c>
      <c r="I20" t="s">
        <v>224</v>
      </c>
      <c r="J20" t="s">
        <v>132</v>
      </c>
      <c r="K20">
        <v>2011</v>
      </c>
      <c r="L20">
        <v>14</v>
      </c>
      <c r="M20">
        <v>9.9</v>
      </c>
      <c r="N20">
        <v>48</v>
      </c>
      <c r="O20">
        <v>36</v>
      </c>
      <c r="P20">
        <v>12</v>
      </c>
      <c r="Q20" t="s">
        <v>139</v>
      </c>
      <c r="R20">
        <v>0.9</v>
      </c>
      <c r="S20" t="s">
        <v>152</v>
      </c>
      <c r="T20" t="s">
        <v>142</v>
      </c>
      <c r="U20" t="s">
        <v>152</v>
      </c>
      <c r="V20">
        <v>167</v>
      </c>
      <c r="W20" t="s">
        <v>152</v>
      </c>
      <c r="X20" t="s">
        <v>167</v>
      </c>
      <c r="Y20">
        <v>1012069422</v>
      </c>
      <c r="Z20" t="s">
        <v>152</v>
      </c>
      <c r="AA20" t="s">
        <v>154</v>
      </c>
    </row>
    <row r="21" spans="1:83" x14ac:dyDescent="0.45">
      <c r="A21">
        <v>1924</v>
      </c>
      <c r="B21" t="s">
        <v>41</v>
      </c>
      <c r="C21" t="s">
        <v>93</v>
      </c>
      <c r="D21" t="s">
        <v>97</v>
      </c>
      <c r="E21">
        <v>33983</v>
      </c>
      <c r="F21" t="s">
        <v>114</v>
      </c>
      <c r="G21" t="s">
        <v>225</v>
      </c>
      <c r="H21" t="s">
        <v>226</v>
      </c>
      <c r="I21" t="s">
        <v>227</v>
      </c>
      <c r="J21" t="s">
        <v>135</v>
      </c>
      <c r="K21">
        <v>2012</v>
      </c>
      <c r="L21">
        <v>12</v>
      </c>
      <c r="M21">
        <v>9</v>
      </c>
      <c r="N21">
        <v>53</v>
      </c>
      <c r="O21">
        <v>37</v>
      </c>
      <c r="P21">
        <v>16</v>
      </c>
      <c r="Q21" t="s">
        <v>139</v>
      </c>
      <c r="R21">
        <v>0.8</v>
      </c>
      <c r="S21" t="s">
        <v>139</v>
      </c>
      <c r="T21" t="s">
        <v>149</v>
      </c>
      <c r="U21" t="s">
        <v>139</v>
      </c>
      <c r="V21">
        <v>27</v>
      </c>
      <c r="W21" t="s">
        <v>139</v>
      </c>
      <c r="X21" t="s">
        <v>167</v>
      </c>
      <c r="Y21">
        <v>1012065088</v>
      </c>
      <c r="Z21" t="s">
        <v>139</v>
      </c>
      <c r="AA21" t="s">
        <v>155</v>
      </c>
    </row>
    <row r="22" spans="1:83" x14ac:dyDescent="0.45">
      <c r="A22">
        <v>1143</v>
      </c>
      <c r="B22" t="s">
        <v>44</v>
      </c>
      <c r="C22" t="s">
        <v>93</v>
      </c>
      <c r="D22" t="s">
        <v>85</v>
      </c>
      <c r="E22">
        <v>34547</v>
      </c>
      <c r="F22" t="s">
        <v>114</v>
      </c>
      <c r="G22" t="s">
        <v>228</v>
      </c>
      <c r="H22" t="s">
        <v>229</v>
      </c>
      <c r="I22" t="s">
        <v>230</v>
      </c>
      <c r="J22" t="s">
        <v>136</v>
      </c>
      <c r="K22">
        <v>2011</v>
      </c>
      <c r="L22">
        <v>14</v>
      </c>
      <c r="M22">
        <v>6.4</v>
      </c>
      <c r="N22">
        <v>48</v>
      </c>
      <c r="O22">
        <v>32</v>
      </c>
      <c r="P22">
        <v>16</v>
      </c>
      <c r="Q22" t="s">
        <v>139</v>
      </c>
      <c r="R22">
        <v>0.2</v>
      </c>
      <c r="S22" t="s">
        <v>152</v>
      </c>
      <c r="T22" t="s">
        <v>150</v>
      </c>
      <c r="U22" t="s">
        <v>139</v>
      </c>
      <c r="V22">
        <v>2</v>
      </c>
      <c r="W22" t="s">
        <v>152</v>
      </c>
      <c r="X22" t="s">
        <v>166</v>
      </c>
      <c r="Y22">
        <v>1012099504</v>
      </c>
      <c r="Z22" t="s">
        <v>152</v>
      </c>
      <c r="AA22" t="s">
        <v>159</v>
      </c>
    </row>
    <row r="23" spans="1:83" x14ac:dyDescent="0.45">
      <c r="A23">
        <v>1153</v>
      </c>
      <c r="B23" t="s">
        <v>46</v>
      </c>
      <c r="C23" t="s">
        <v>79</v>
      </c>
      <c r="D23" t="s">
        <v>93</v>
      </c>
      <c r="E23">
        <v>34405</v>
      </c>
      <c r="F23" t="s">
        <v>113</v>
      </c>
      <c r="G23" t="s">
        <v>231</v>
      </c>
      <c r="H23" t="s">
        <v>232</v>
      </c>
      <c r="I23" t="s">
        <v>233</v>
      </c>
      <c r="J23" t="s">
        <v>135</v>
      </c>
      <c r="K23">
        <v>2013</v>
      </c>
      <c r="L23">
        <v>10</v>
      </c>
      <c r="M23">
        <v>8</v>
      </c>
      <c r="N23">
        <v>37</v>
      </c>
      <c r="O23">
        <v>34</v>
      </c>
      <c r="P23">
        <v>3</v>
      </c>
      <c r="Q23" t="s">
        <v>139</v>
      </c>
      <c r="R23">
        <v>0.8</v>
      </c>
      <c r="S23" t="s">
        <v>152</v>
      </c>
      <c r="T23" t="s">
        <v>146</v>
      </c>
      <c r="U23" t="s">
        <v>139</v>
      </c>
      <c r="V23">
        <v>34</v>
      </c>
      <c r="W23" t="s">
        <v>152</v>
      </c>
      <c r="X23" t="s">
        <v>166</v>
      </c>
      <c r="Y23">
        <v>1012067285</v>
      </c>
      <c r="Z23" t="s">
        <v>139</v>
      </c>
      <c r="AA23" t="s">
        <v>161</v>
      </c>
    </row>
    <row r="24" spans="1:83" x14ac:dyDescent="0.45">
      <c r="A24">
        <v>1747</v>
      </c>
      <c r="B24" t="s">
        <v>43</v>
      </c>
      <c r="C24" t="s">
        <v>86</v>
      </c>
      <c r="D24" t="s">
        <v>75</v>
      </c>
      <c r="E24">
        <v>34897</v>
      </c>
      <c r="F24" t="s">
        <v>114</v>
      </c>
      <c r="G24" t="s">
        <v>234</v>
      </c>
      <c r="H24" t="s">
        <v>235</v>
      </c>
      <c r="I24" t="s">
        <v>236</v>
      </c>
      <c r="J24" t="s">
        <v>135</v>
      </c>
      <c r="K24">
        <v>2013</v>
      </c>
      <c r="L24">
        <v>10</v>
      </c>
      <c r="M24">
        <v>7.3</v>
      </c>
      <c r="N24">
        <v>36</v>
      </c>
      <c r="O24">
        <v>32</v>
      </c>
      <c r="P24">
        <v>4</v>
      </c>
      <c r="Q24" t="s">
        <v>139</v>
      </c>
      <c r="R24">
        <v>0.4</v>
      </c>
      <c r="S24" t="s">
        <v>152</v>
      </c>
      <c r="T24" t="s">
        <v>150</v>
      </c>
      <c r="U24" t="s">
        <v>139</v>
      </c>
      <c r="V24">
        <v>1</v>
      </c>
      <c r="W24" t="s">
        <v>139</v>
      </c>
      <c r="X24" t="s">
        <v>166</v>
      </c>
      <c r="Y24">
        <v>1012419358</v>
      </c>
      <c r="Z24" t="s">
        <v>152</v>
      </c>
      <c r="AA24" t="s">
        <v>160</v>
      </c>
    </row>
    <row r="25" spans="1:83" x14ac:dyDescent="0.45">
      <c r="A25">
        <v>1514</v>
      </c>
      <c r="B25" t="s">
        <v>36</v>
      </c>
      <c r="C25" t="s">
        <v>106</v>
      </c>
      <c r="D25" t="s">
        <v>85</v>
      </c>
      <c r="E25">
        <v>34564</v>
      </c>
      <c r="F25" t="s">
        <v>114</v>
      </c>
      <c r="G25" t="s">
        <v>237</v>
      </c>
      <c r="H25" t="s">
        <v>238</v>
      </c>
      <c r="I25" t="s">
        <v>239</v>
      </c>
      <c r="J25" t="s">
        <v>129</v>
      </c>
      <c r="K25">
        <v>2011</v>
      </c>
      <c r="L25">
        <v>14</v>
      </c>
      <c r="M25">
        <v>7.4</v>
      </c>
      <c r="N25">
        <v>48</v>
      </c>
      <c r="O25">
        <v>37</v>
      </c>
      <c r="P25">
        <v>11</v>
      </c>
      <c r="Q25" t="s">
        <v>139</v>
      </c>
      <c r="R25">
        <v>0.7</v>
      </c>
      <c r="S25" t="s">
        <v>152</v>
      </c>
      <c r="T25" t="s">
        <v>147</v>
      </c>
      <c r="U25" t="s">
        <v>139</v>
      </c>
      <c r="V25">
        <v>108</v>
      </c>
      <c r="W25" t="s">
        <v>139</v>
      </c>
      <c r="X25" t="s">
        <v>166</v>
      </c>
      <c r="Y25">
        <v>1012246611</v>
      </c>
      <c r="Z25" t="s">
        <v>139</v>
      </c>
      <c r="AA25" t="s">
        <v>159</v>
      </c>
    </row>
    <row r="26" spans="1:83" x14ac:dyDescent="0.45">
      <c r="A26">
        <v>1098</v>
      </c>
      <c r="B26" t="s">
        <v>57</v>
      </c>
      <c r="C26" t="s">
        <v>74</v>
      </c>
      <c r="D26" t="s">
        <v>108</v>
      </c>
      <c r="E26">
        <v>34211</v>
      </c>
      <c r="F26" t="s">
        <v>113</v>
      </c>
      <c r="G26" t="s">
        <v>240</v>
      </c>
      <c r="H26" t="s">
        <v>241</v>
      </c>
      <c r="I26" t="s">
        <v>242</v>
      </c>
      <c r="J26" t="s">
        <v>134</v>
      </c>
      <c r="K26">
        <v>2013</v>
      </c>
      <c r="L26">
        <v>10</v>
      </c>
      <c r="M26">
        <v>7.3</v>
      </c>
      <c r="N26">
        <v>45</v>
      </c>
      <c r="O26">
        <v>43</v>
      </c>
      <c r="P26">
        <v>2</v>
      </c>
      <c r="Q26" t="s">
        <v>139</v>
      </c>
      <c r="R26">
        <v>0.6</v>
      </c>
      <c r="S26" t="s">
        <v>139</v>
      </c>
      <c r="T26" t="s">
        <v>142</v>
      </c>
      <c r="U26" t="s">
        <v>152</v>
      </c>
      <c r="V26">
        <v>94</v>
      </c>
      <c r="W26" t="s">
        <v>152</v>
      </c>
      <c r="X26" t="s">
        <v>167</v>
      </c>
      <c r="Y26">
        <v>1012305952</v>
      </c>
      <c r="Z26" t="s">
        <v>139</v>
      </c>
      <c r="AA26" t="s">
        <v>156</v>
      </c>
    </row>
    <row r="27" spans="1:83" x14ac:dyDescent="0.45">
      <c r="A27">
        <v>1184</v>
      </c>
      <c r="B27" t="s">
        <v>49</v>
      </c>
      <c r="C27" t="s">
        <v>72</v>
      </c>
      <c r="D27" t="s">
        <v>92</v>
      </c>
      <c r="E27">
        <v>34486</v>
      </c>
      <c r="F27" t="s">
        <v>113</v>
      </c>
      <c r="G27" t="s">
        <v>243</v>
      </c>
      <c r="H27" t="s">
        <v>244</v>
      </c>
      <c r="I27" t="s">
        <v>245</v>
      </c>
      <c r="J27" t="s">
        <v>135</v>
      </c>
      <c r="K27">
        <v>2013</v>
      </c>
      <c r="L27">
        <v>10</v>
      </c>
      <c r="M27">
        <v>7</v>
      </c>
      <c r="N27">
        <v>38</v>
      </c>
      <c r="O27">
        <v>37</v>
      </c>
      <c r="P27">
        <v>1</v>
      </c>
      <c r="Q27" t="s">
        <v>139</v>
      </c>
      <c r="R27">
        <v>0.8</v>
      </c>
      <c r="S27" t="s">
        <v>139</v>
      </c>
      <c r="T27" t="s">
        <v>150</v>
      </c>
      <c r="U27" t="s">
        <v>139</v>
      </c>
      <c r="V27">
        <v>83</v>
      </c>
      <c r="W27" t="s">
        <v>139</v>
      </c>
      <c r="X27" t="s">
        <v>167</v>
      </c>
      <c r="Y27">
        <v>1012368556</v>
      </c>
      <c r="Z27" t="s">
        <v>152</v>
      </c>
      <c r="AA27" t="s">
        <v>159</v>
      </c>
    </row>
    <row r="28" spans="1:83" x14ac:dyDescent="0.45">
      <c r="A28">
        <v>1960</v>
      </c>
      <c r="B28" t="s">
        <v>67</v>
      </c>
      <c r="C28" t="s">
        <v>95</v>
      </c>
      <c r="D28" t="s">
        <v>95</v>
      </c>
      <c r="E28">
        <v>34784</v>
      </c>
      <c r="F28" t="s">
        <v>113</v>
      </c>
      <c r="G28" t="s">
        <v>246</v>
      </c>
      <c r="H28" t="s">
        <v>247</v>
      </c>
      <c r="I28" t="s">
        <v>248</v>
      </c>
      <c r="J28" t="s">
        <v>128</v>
      </c>
      <c r="K28">
        <v>2013</v>
      </c>
      <c r="L28">
        <v>10</v>
      </c>
      <c r="M28">
        <v>6</v>
      </c>
      <c r="N28">
        <v>44</v>
      </c>
      <c r="O28">
        <v>41</v>
      </c>
      <c r="P28">
        <v>3</v>
      </c>
      <c r="Q28" t="s">
        <v>139</v>
      </c>
      <c r="R28">
        <v>0.5</v>
      </c>
      <c r="S28" t="s">
        <v>139</v>
      </c>
      <c r="T28" t="s">
        <v>142</v>
      </c>
      <c r="U28" t="s">
        <v>152</v>
      </c>
      <c r="V28">
        <v>52</v>
      </c>
      <c r="W28" t="s">
        <v>139</v>
      </c>
      <c r="X28" t="s">
        <v>167</v>
      </c>
      <c r="Y28">
        <v>1012546086</v>
      </c>
      <c r="Z28" t="s">
        <v>152</v>
      </c>
      <c r="AA28" t="s">
        <v>163</v>
      </c>
    </row>
    <row r="29" spans="1:83" x14ac:dyDescent="0.45">
      <c r="A29">
        <v>1887</v>
      </c>
      <c r="B29" t="s">
        <v>39</v>
      </c>
      <c r="C29" t="s">
        <v>88</v>
      </c>
      <c r="D29" t="s">
        <v>109</v>
      </c>
      <c r="E29">
        <v>34820</v>
      </c>
      <c r="F29" t="s">
        <v>114</v>
      </c>
      <c r="G29" t="s">
        <v>249</v>
      </c>
      <c r="H29" t="s">
        <v>250</v>
      </c>
      <c r="I29" t="s">
        <v>251</v>
      </c>
      <c r="J29" t="s">
        <v>138</v>
      </c>
      <c r="K29">
        <v>2012</v>
      </c>
      <c r="L29">
        <v>12</v>
      </c>
      <c r="M29">
        <v>9.1</v>
      </c>
      <c r="N29">
        <v>48</v>
      </c>
      <c r="O29">
        <v>38</v>
      </c>
      <c r="P29">
        <v>10</v>
      </c>
      <c r="Q29" t="s">
        <v>139</v>
      </c>
      <c r="R29">
        <v>0.5</v>
      </c>
      <c r="S29" t="s">
        <v>152</v>
      </c>
      <c r="T29" t="s">
        <v>150</v>
      </c>
      <c r="U29" t="s">
        <v>139</v>
      </c>
      <c r="V29">
        <v>154</v>
      </c>
      <c r="W29" t="s">
        <v>152</v>
      </c>
      <c r="X29" t="s">
        <v>166</v>
      </c>
      <c r="Y29">
        <v>1012873828</v>
      </c>
      <c r="Z29" t="s">
        <v>152</v>
      </c>
      <c r="AA29" t="s">
        <v>158</v>
      </c>
    </row>
    <row r="30" spans="1:83" x14ac:dyDescent="0.45">
      <c r="A30">
        <v>1276</v>
      </c>
      <c r="B30" t="s">
        <v>30</v>
      </c>
      <c r="C30" t="s">
        <v>108</v>
      </c>
      <c r="D30" t="s">
        <v>91</v>
      </c>
      <c r="E30">
        <v>34640</v>
      </c>
      <c r="F30" t="s">
        <v>114</v>
      </c>
      <c r="G30" t="s">
        <v>252</v>
      </c>
      <c r="H30" t="s">
        <v>253</v>
      </c>
      <c r="I30" t="s">
        <v>254</v>
      </c>
      <c r="J30" t="s">
        <v>132</v>
      </c>
      <c r="K30">
        <v>2012</v>
      </c>
      <c r="L30">
        <v>12</v>
      </c>
      <c r="M30">
        <v>9.4</v>
      </c>
      <c r="N30">
        <v>51</v>
      </c>
      <c r="O30">
        <v>47</v>
      </c>
      <c r="P30">
        <v>4</v>
      </c>
      <c r="Q30" t="s">
        <v>139</v>
      </c>
      <c r="R30">
        <v>0.8</v>
      </c>
      <c r="S30" t="s">
        <v>152</v>
      </c>
      <c r="T30" t="s">
        <v>144</v>
      </c>
      <c r="U30" t="s">
        <v>139</v>
      </c>
      <c r="V30">
        <v>72</v>
      </c>
      <c r="W30" t="s">
        <v>152</v>
      </c>
      <c r="X30" t="s">
        <v>166</v>
      </c>
      <c r="Y30">
        <v>1012679707</v>
      </c>
      <c r="Z30" t="s">
        <v>139</v>
      </c>
      <c r="AA30" t="s">
        <v>154</v>
      </c>
    </row>
    <row r="31" spans="1:83" x14ac:dyDescent="0.45">
      <c r="A31">
        <v>1550</v>
      </c>
      <c r="B31" t="s">
        <v>30</v>
      </c>
      <c r="C31" t="s">
        <v>100</v>
      </c>
      <c r="D31" t="s">
        <v>102</v>
      </c>
      <c r="E31">
        <v>34847</v>
      </c>
      <c r="F31" t="s">
        <v>114</v>
      </c>
      <c r="G31" t="s">
        <v>255</v>
      </c>
      <c r="H31" t="s">
        <v>256</v>
      </c>
      <c r="I31" t="s">
        <v>257</v>
      </c>
      <c r="J31" t="s">
        <v>128</v>
      </c>
      <c r="K31">
        <v>2013</v>
      </c>
      <c r="L31">
        <v>10</v>
      </c>
      <c r="M31">
        <v>7.8</v>
      </c>
      <c r="N31">
        <v>35</v>
      </c>
      <c r="O31">
        <v>24</v>
      </c>
      <c r="P31">
        <v>11</v>
      </c>
      <c r="Q31" t="s">
        <v>139</v>
      </c>
      <c r="R31">
        <v>0.7</v>
      </c>
      <c r="S31" t="s">
        <v>139</v>
      </c>
      <c r="T31" t="s">
        <v>144</v>
      </c>
      <c r="U31" t="s">
        <v>139</v>
      </c>
      <c r="V31">
        <v>111</v>
      </c>
      <c r="W31" t="s">
        <v>139</v>
      </c>
      <c r="X31" t="s">
        <v>167</v>
      </c>
      <c r="Y31">
        <v>1012091771</v>
      </c>
      <c r="Z31" t="s">
        <v>152</v>
      </c>
      <c r="AA31" t="s">
        <v>158</v>
      </c>
    </row>
    <row r="32" spans="1:83" x14ac:dyDescent="0.45">
      <c r="A32">
        <v>1133</v>
      </c>
      <c r="B32" t="s">
        <v>41</v>
      </c>
      <c r="C32" t="s">
        <v>100</v>
      </c>
      <c r="D32" t="s">
        <v>93</v>
      </c>
      <c r="E32">
        <v>34849</v>
      </c>
      <c r="F32" t="s">
        <v>114</v>
      </c>
      <c r="G32" t="s">
        <v>258</v>
      </c>
      <c r="H32" t="s">
        <v>259</v>
      </c>
      <c r="I32" t="s">
        <v>260</v>
      </c>
      <c r="J32" t="s">
        <v>127</v>
      </c>
      <c r="K32">
        <v>2011</v>
      </c>
      <c r="L32">
        <v>14</v>
      </c>
      <c r="M32">
        <v>8.5</v>
      </c>
      <c r="N32">
        <v>48</v>
      </c>
      <c r="O32">
        <v>37</v>
      </c>
      <c r="P32">
        <v>11</v>
      </c>
      <c r="Q32" t="s">
        <v>139</v>
      </c>
      <c r="R32">
        <v>1</v>
      </c>
      <c r="S32" t="s">
        <v>152</v>
      </c>
      <c r="T32" t="s">
        <v>142</v>
      </c>
      <c r="U32" t="s">
        <v>152</v>
      </c>
      <c r="V32">
        <v>10</v>
      </c>
      <c r="W32" t="s">
        <v>152</v>
      </c>
      <c r="X32" t="s">
        <v>167</v>
      </c>
      <c r="Y32">
        <v>1012737486</v>
      </c>
      <c r="Z32" t="s">
        <v>139</v>
      </c>
      <c r="AA32" t="s">
        <v>160</v>
      </c>
    </row>
    <row r="33" spans="1:27" x14ac:dyDescent="0.45">
      <c r="A33">
        <v>1742</v>
      </c>
      <c r="B33" t="s">
        <v>39</v>
      </c>
      <c r="C33" t="s">
        <v>81</v>
      </c>
      <c r="D33" t="s">
        <v>94</v>
      </c>
      <c r="E33">
        <v>34600</v>
      </c>
      <c r="F33" t="s">
        <v>114</v>
      </c>
      <c r="G33" t="s">
        <v>261</v>
      </c>
      <c r="H33" t="s">
        <v>262</v>
      </c>
      <c r="I33" t="s">
        <v>263</v>
      </c>
      <c r="J33" t="s">
        <v>135</v>
      </c>
      <c r="K33">
        <v>2011</v>
      </c>
      <c r="L33">
        <v>14</v>
      </c>
      <c r="M33">
        <v>8.1999999999999993</v>
      </c>
      <c r="N33">
        <v>48</v>
      </c>
      <c r="O33">
        <v>48</v>
      </c>
      <c r="P33">
        <v>0</v>
      </c>
      <c r="Q33" t="s">
        <v>139</v>
      </c>
      <c r="R33">
        <v>0.4</v>
      </c>
      <c r="S33" t="s">
        <v>139</v>
      </c>
      <c r="T33" t="s">
        <v>146</v>
      </c>
      <c r="U33" t="s">
        <v>139</v>
      </c>
      <c r="V33">
        <v>137</v>
      </c>
      <c r="W33" t="s">
        <v>152</v>
      </c>
      <c r="X33" t="s">
        <v>167</v>
      </c>
      <c r="Y33">
        <v>1012129276</v>
      </c>
      <c r="Z33" t="s">
        <v>152</v>
      </c>
      <c r="AA33" t="s">
        <v>155</v>
      </c>
    </row>
    <row r="34" spans="1:27" x14ac:dyDescent="0.45">
      <c r="A34">
        <v>1740</v>
      </c>
      <c r="B34" t="s">
        <v>44</v>
      </c>
      <c r="C34" t="s">
        <v>102</v>
      </c>
      <c r="D34" t="s">
        <v>74</v>
      </c>
      <c r="E34">
        <v>34174</v>
      </c>
      <c r="F34" t="s">
        <v>114</v>
      </c>
      <c r="G34" t="s">
        <v>264</v>
      </c>
      <c r="H34" t="s">
        <v>265</v>
      </c>
      <c r="I34" t="s">
        <v>266</v>
      </c>
      <c r="J34" t="s">
        <v>137</v>
      </c>
      <c r="K34">
        <v>2013</v>
      </c>
      <c r="L34">
        <v>10</v>
      </c>
      <c r="M34">
        <v>7</v>
      </c>
      <c r="N34">
        <v>41</v>
      </c>
      <c r="O34">
        <v>27</v>
      </c>
      <c r="P34">
        <v>14</v>
      </c>
      <c r="Q34" t="s">
        <v>139</v>
      </c>
      <c r="R34">
        <v>1</v>
      </c>
      <c r="S34" t="s">
        <v>152</v>
      </c>
      <c r="T34" t="s">
        <v>150</v>
      </c>
      <c r="U34" t="s">
        <v>139</v>
      </c>
      <c r="V34">
        <v>171</v>
      </c>
      <c r="W34" t="s">
        <v>152</v>
      </c>
      <c r="X34" t="s">
        <v>166</v>
      </c>
      <c r="Y34">
        <v>1012035997</v>
      </c>
      <c r="Z34" t="s">
        <v>139</v>
      </c>
      <c r="AA34" t="s">
        <v>156</v>
      </c>
    </row>
    <row r="35" spans="1:27" x14ac:dyDescent="0.45">
      <c r="A35">
        <v>1398</v>
      </c>
      <c r="B35" t="s">
        <v>34</v>
      </c>
      <c r="C35" t="s">
        <v>100</v>
      </c>
      <c r="D35" t="s">
        <v>90</v>
      </c>
      <c r="E35">
        <v>34354</v>
      </c>
      <c r="F35" t="s">
        <v>114</v>
      </c>
      <c r="G35" t="s">
        <v>267</v>
      </c>
      <c r="H35" t="s">
        <v>268</v>
      </c>
      <c r="I35" t="s">
        <v>269</v>
      </c>
      <c r="J35" t="s">
        <v>136</v>
      </c>
      <c r="K35">
        <v>2012</v>
      </c>
      <c r="L35">
        <v>12</v>
      </c>
      <c r="M35">
        <v>9.6999999999999993</v>
      </c>
      <c r="N35">
        <v>53</v>
      </c>
      <c r="O35">
        <v>46</v>
      </c>
      <c r="P35">
        <v>7</v>
      </c>
      <c r="Q35" t="s">
        <v>139</v>
      </c>
      <c r="R35">
        <v>0.2</v>
      </c>
      <c r="S35" t="s">
        <v>152</v>
      </c>
      <c r="T35" t="s">
        <v>142</v>
      </c>
      <c r="U35" t="s">
        <v>152</v>
      </c>
      <c r="V35">
        <v>140</v>
      </c>
      <c r="W35" t="s">
        <v>139</v>
      </c>
      <c r="X35" t="s">
        <v>166</v>
      </c>
      <c r="Y35">
        <v>1012541552</v>
      </c>
      <c r="Z35" t="s">
        <v>139</v>
      </c>
      <c r="AA35" t="s">
        <v>158</v>
      </c>
    </row>
    <row r="36" spans="1:27" x14ac:dyDescent="0.45">
      <c r="A36">
        <v>1462</v>
      </c>
      <c r="B36" t="s">
        <v>46</v>
      </c>
      <c r="C36" t="s">
        <v>103</v>
      </c>
      <c r="D36" t="s">
        <v>76</v>
      </c>
      <c r="E36">
        <v>34576</v>
      </c>
      <c r="F36" t="s">
        <v>113</v>
      </c>
      <c r="G36" t="s">
        <v>270</v>
      </c>
      <c r="H36" t="s">
        <v>271</v>
      </c>
      <c r="I36" t="s">
        <v>272</v>
      </c>
      <c r="J36" t="s">
        <v>130</v>
      </c>
      <c r="K36">
        <v>2012</v>
      </c>
      <c r="L36">
        <v>12</v>
      </c>
      <c r="M36">
        <v>8.4</v>
      </c>
      <c r="N36">
        <v>48</v>
      </c>
      <c r="O36">
        <v>29</v>
      </c>
      <c r="P36">
        <v>19</v>
      </c>
      <c r="Q36" t="s">
        <v>139</v>
      </c>
      <c r="R36">
        <v>0.4</v>
      </c>
      <c r="S36" t="s">
        <v>139</v>
      </c>
      <c r="T36" t="s">
        <v>145</v>
      </c>
      <c r="U36" t="s">
        <v>139</v>
      </c>
      <c r="V36">
        <v>136</v>
      </c>
      <c r="W36" t="s">
        <v>152</v>
      </c>
      <c r="X36" t="s">
        <v>166</v>
      </c>
      <c r="Y36">
        <v>1012458663</v>
      </c>
      <c r="Z36" t="s">
        <v>139</v>
      </c>
      <c r="AA36" t="s">
        <v>162</v>
      </c>
    </row>
    <row r="37" spans="1:27" x14ac:dyDescent="0.45">
      <c r="A37">
        <v>1520</v>
      </c>
      <c r="B37" t="s">
        <v>66</v>
      </c>
      <c r="C37" t="s">
        <v>76</v>
      </c>
      <c r="D37" t="s">
        <v>87</v>
      </c>
      <c r="E37">
        <v>34846</v>
      </c>
      <c r="F37" t="s">
        <v>113</v>
      </c>
      <c r="G37" t="s">
        <v>273</v>
      </c>
      <c r="H37" t="s">
        <v>274</v>
      </c>
      <c r="I37" t="s">
        <v>275</v>
      </c>
      <c r="J37" t="s">
        <v>132</v>
      </c>
      <c r="K37">
        <v>2013</v>
      </c>
      <c r="L37">
        <v>10</v>
      </c>
      <c r="M37">
        <v>6.8</v>
      </c>
      <c r="N37">
        <v>41</v>
      </c>
      <c r="O37">
        <v>33</v>
      </c>
      <c r="P37">
        <v>8</v>
      </c>
      <c r="Q37" t="s">
        <v>139</v>
      </c>
      <c r="R37">
        <v>0.9</v>
      </c>
      <c r="S37" t="s">
        <v>152</v>
      </c>
      <c r="T37" t="s">
        <v>142</v>
      </c>
      <c r="U37" t="s">
        <v>152</v>
      </c>
      <c r="V37">
        <v>103</v>
      </c>
      <c r="W37" t="s">
        <v>152</v>
      </c>
      <c r="X37" t="s">
        <v>167</v>
      </c>
      <c r="Y37">
        <v>1012245949</v>
      </c>
      <c r="Z37" t="s">
        <v>152</v>
      </c>
      <c r="AA37" t="s">
        <v>160</v>
      </c>
    </row>
    <row r="38" spans="1:27" x14ac:dyDescent="0.45">
      <c r="A38">
        <v>1457</v>
      </c>
      <c r="B38" t="s">
        <v>32</v>
      </c>
      <c r="C38" t="s">
        <v>90</v>
      </c>
      <c r="D38" t="s">
        <v>73</v>
      </c>
      <c r="E38">
        <v>34918</v>
      </c>
      <c r="F38" t="s">
        <v>114</v>
      </c>
      <c r="G38" t="s">
        <v>276</v>
      </c>
      <c r="H38" t="s">
        <v>277</v>
      </c>
      <c r="I38" t="s">
        <v>278</v>
      </c>
      <c r="J38" t="s">
        <v>137</v>
      </c>
      <c r="K38">
        <v>2011</v>
      </c>
      <c r="L38">
        <v>14</v>
      </c>
      <c r="M38">
        <v>8.6999999999999993</v>
      </c>
      <c r="N38">
        <v>48</v>
      </c>
      <c r="O38">
        <v>43</v>
      </c>
      <c r="P38">
        <v>5</v>
      </c>
      <c r="Q38" t="s">
        <v>139</v>
      </c>
      <c r="R38">
        <v>0.9</v>
      </c>
      <c r="S38" t="s">
        <v>139</v>
      </c>
      <c r="T38" t="s">
        <v>150</v>
      </c>
      <c r="U38" t="s">
        <v>139</v>
      </c>
      <c r="V38">
        <v>136</v>
      </c>
      <c r="W38" t="s">
        <v>139</v>
      </c>
      <c r="X38" t="s">
        <v>166</v>
      </c>
      <c r="Y38">
        <v>1012761548</v>
      </c>
      <c r="Z38" t="s">
        <v>152</v>
      </c>
      <c r="AA38" t="s">
        <v>163</v>
      </c>
    </row>
    <row r="39" spans="1:27" x14ac:dyDescent="0.45">
      <c r="A39">
        <v>1577</v>
      </c>
      <c r="B39" t="s">
        <v>43</v>
      </c>
      <c r="C39" t="s">
        <v>84</v>
      </c>
      <c r="D39" t="s">
        <v>107</v>
      </c>
      <c r="E39">
        <v>34753</v>
      </c>
      <c r="F39" t="s">
        <v>114</v>
      </c>
      <c r="G39" t="s">
        <v>279</v>
      </c>
      <c r="H39" t="s">
        <v>280</v>
      </c>
      <c r="I39" t="s">
        <v>281</v>
      </c>
      <c r="J39" t="s">
        <v>135</v>
      </c>
      <c r="K39">
        <v>2011</v>
      </c>
      <c r="L39">
        <v>14</v>
      </c>
      <c r="M39">
        <v>7.8</v>
      </c>
      <c r="N39">
        <v>48</v>
      </c>
      <c r="O39">
        <v>30</v>
      </c>
      <c r="P39">
        <v>18</v>
      </c>
      <c r="Q39" t="s">
        <v>139</v>
      </c>
      <c r="R39">
        <v>0.9</v>
      </c>
      <c r="S39" t="s">
        <v>139</v>
      </c>
      <c r="T39" t="s">
        <v>148</v>
      </c>
      <c r="U39" t="s">
        <v>139</v>
      </c>
      <c r="V39">
        <v>171</v>
      </c>
      <c r="W39" t="s">
        <v>152</v>
      </c>
      <c r="X39" t="s">
        <v>167</v>
      </c>
      <c r="Y39">
        <v>1012887683</v>
      </c>
      <c r="Z39" t="s">
        <v>139</v>
      </c>
      <c r="AA39" t="s">
        <v>154</v>
      </c>
    </row>
    <row r="40" spans="1:27" x14ac:dyDescent="0.45">
      <c r="A40">
        <v>1671</v>
      </c>
      <c r="B40" t="s">
        <v>68</v>
      </c>
      <c r="C40" t="s">
        <v>77</v>
      </c>
      <c r="D40" t="s">
        <v>105</v>
      </c>
      <c r="E40">
        <v>34164</v>
      </c>
      <c r="F40" t="s">
        <v>113</v>
      </c>
      <c r="G40" t="s">
        <v>282</v>
      </c>
      <c r="H40" t="s">
        <v>283</v>
      </c>
      <c r="I40" t="s">
        <v>284</v>
      </c>
      <c r="J40" t="s">
        <v>136</v>
      </c>
      <c r="K40">
        <v>2011</v>
      </c>
      <c r="L40">
        <v>14</v>
      </c>
      <c r="M40">
        <v>6.2</v>
      </c>
      <c r="N40">
        <v>48</v>
      </c>
      <c r="O40">
        <v>44</v>
      </c>
      <c r="P40">
        <v>4</v>
      </c>
      <c r="Q40" t="s">
        <v>139</v>
      </c>
      <c r="R40">
        <v>0.6</v>
      </c>
      <c r="S40" t="s">
        <v>139</v>
      </c>
      <c r="T40" t="s">
        <v>144</v>
      </c>
      <c r="U40" t="s">
        <v>139</v>
      </c>
      <c r="V40">
        <v>91</v>
      </c>
      <c r="W40" t="s">
        <v>139</v>
      </c>
      <c r="X40" t="s">
        <v>167</v>
      </c>
      <c r="Y40">
        <v>1012256331</v>
      </c>
      <c r="Z40" t="s">
        <v>139</v>
      </c>
      <c r="AA40" t="s">
        <v>158</v>
      </c>
    </row>
    <row r="41" spans="1:27" x14ac:dyDescent="0.45">
      <c r="A41">
        <v>1658</v>
      </c>
      <c r="B41" t="s">
        <v>47</v>
      </c>
      <c r="C41" t="s">
        <v>78</v>
      </c>
      <c r="D41" t="s">
        <v>88</v>
      </c>
      <c r="E41">
        <v>34218</v>
      </c>
      <c r="F41" t="s">
        <v>113</v>
      </c>
      <c r="G41" t="s">
        <v>285</v>
      </c>
      <c r="H41" t="s">
        <v>286</v>
      </c>
      <c r="I41" t="s">
        <v>287</v>
      </c>
      <c r="J41" t="s">
        <v>134</v>
      </c>
      <c r="K41">
        <v>2013</v>
      </c>
      <c r="L41">
        <v>10</v>
      </c>
      <c r="M41">
        <v>6.3</v>
      </c>
      <c r="N41">
        <v>44</v>
      </c>
      <c r="O41">
        <v>40</v>
      </c>
      <c r="P41">
        <v>4</v>
      </c>
      <c r="Q41" t="s">
        <v>139</v>
      </c>
      <c r="R41">
        <v>0.2</v>
      </c>
      <c r="S41" t="s">
        <v>152</v>
      </c>
      <c r="T41" t="s">
        <v>148</v>
      </c>
      <c r="U41" t="s">
        <v>139</v>
      </c>
      <c r="V41">
        <v>103</v>
      </c>
      <c r="W41" t="s">
        <v>139</v>
      </c>
      <c r="X41" t="s">
        <v>166</v>
      </c>
      <c r="Y41">
        <v>1012497317</v>
      </c>
      <c r="Z41" t="s">
        <v>152</v>
      </c>
      <c r="AA41" t="s">
        <v>154</v>
      </c>
    </row>
    <row r="42" spans="1:27" x14ac:dyDescent="0.45">
      <c r="A42">
        <v>1372</v>
      </c>
      <c r="B42" t="s">
        <v>41</v>
      </c>
      <c r="C42" t="s">
        <v>105</v>
      </c>
      <c r="D42" t="s">
        <v>77</v>
      </c>
      <c r="E42">
        <v>34021</v>
      </c>
      <c r="F42" t="s">
        <v>114</v>
      </c>
      <c r="G42" t="s">
        <v>288</v>
      </c>
      <c r="H42" t="s">
        <v>289</v>
      </c>
      <c r="I42" t="s">
        <v>290</v>
      </c>
      <c r="J42" t="s">
        <v>136</v>
      </c>
      <c r="K42">
        <v>2011</v>
      </c>
      <c r="L42">
        <v>14</v>
      </c>
      <c r="M42">
        <v>9.9</v>
      </c>
      <c r="N42">
        <v>48</v>
      </c>
      <c r="O42">
        <v>34</v>
      </c>
      <c r="P42">
        <v>14</v>
      </c>
      <c r="Q42" t="s">
        <v>139</v>
      </c>
      <c r="R42">
        <v>0.5</v>
      </c>
      <c r="S42" t="s">
        <v>152</v>
      </c>
      <c r="T42" t="s">
        <v>148</v>
      </c>
      <c r="U42" t="s">
        <v>139</v>
      </c>
      <c r="V42">
        <v>142</v>
      </c>
      <c r="W42" t="s">
        <v>152</v>
      </c>
      <c r="X42" t="s">
        <v>167</v>
      </c>
      <c r="Y42">
        <v>1012772574</v>
      </c>
      <c r="Z42" t="s">
        <v>152</v>
      </c>
      <c r="AA42" t="s">
        <v>156</v>
      </c>
    </row>
    <row r="43" spans="1:27" x14ac:dyDescent="0.45">
      <c r="A43">
        <v>1337</v>
      </c>
      <c r="B43" t="s">
        <v>36</v>
      </c>
      <c r="C43" t="s">
        <v>72</v>
      </c>
      <c r="D43" t="s">
        <v>108</v>
      </c>
      <c r="E43">
        <v>34182</v>
      </c>
      <c r="F43" t="s">
        <v>114</v>
      </c>
      <c r="G43" t="s">
        <v>291</v>
      </c>
      <c r="H43" t="s">
        <v>292</v>
      </c>
      <c r="I43" t="s">
        <v>293</v>
      </c>
      <c r="J43" t="s">
        <v>128</v>
      </c>
      <c r="K43">
        <v>2011</v>
      </c>
      <c r="L43">
        <v>14</v>
      </c>
      <c r="M43">
        <v>6.9</v>
      </c>
      <c r="N43">
        <v>48</v>
      </c>
      <c r="O43">
        <v>39</v>
      </c>
      <c r="P43">
        <v>9</v>
      </c>
      <c r="Q43" t="s">
        <v>139</v>
      </c>
      <c r="R43">
        <v>0.5</v>
      </c>
      <c r="S43" t="s">
        <v>139</v>
      </c>
      <c r="T43" t="s">
        <v>145</v>
      </c>
      <c r="U43" t="s">
        <v>139</v>
      </c>
      <c r="V43">
        <v>150</v>
      </c>
      <c r="W43" t="s">
        <v>139</v>
      </c>
      <c r="X43" t="s">
        <v>167</v>
      </c>
      <c r="Y43">
        <v>1012553609</v>
      </c>
      <c r="Z43" t="s">
        <v>152</v>
      </c>
      <c r="AA43" t="s">
        <v>163</v>
      </c>
    </row>
    <row r="44" spans="1:27" x14ac:dyDescent="0.45">
      <c r="A44">
        <v>1124</v>
      </c>
      <c r="B44" t="s">
        <v>47</v>
      </c>
      <c r="C44" t="s">
        <v>103</v>
      </c>
      <c r="D44" t="s">
        <v>91</v>
      </c>
      <c r="E44">
        <v>34977</v>
      </c>
      <c r="F44" t="s">
        <v>113</v>
      </c>
      <c r="G44" t="s">
        <v>294</v>
      </c>
      <c r="H44" t="s">
        <v>295</v>
      </c>
      <c r="I44" t="s">
        <v>296</v>
      </c>
      <c r="J44" t="s">
        <v>129</v>
      </c>
      <c r="K44">
        <v>2011</v>
      </c>
      <c r="L44">
        <v>14</v>
      </c>
      <c r="M44">
        <v>6.1</v>
      </c>
      <c r="N44">
        <v>48</v>
      </c>
      <c r="O44">
        <v>35</v>
      </c>
      <c r="P44">
        <v>13</v>
      </c>
      <c r="Q44" t="s">
        <v>139</v>
      </c>
      <c r="R44">
        <v>0.7</v>
      </c>
      <c r="S44" t="s">
        <v>139</v>
      </c>
      <c r="T44" t="s">
        <v>148</v>
      </c>
      <c r="U44" t="s">
        <v>139</v>
      </c>
      <c r="V44">
        <v>119</v>
      </c>
      <c r="W44" t="s">
        <v>152</v>
      </c>
      <c r="X44" t="s">
        <v>166</v>
      </c>
      <c r="Y44">
        <v>1012937058</v>
      </c>
      <c r="Z44" t="s">
        <v>152</v>
      </c>
      <c r="AA44" t="s">
        <v>158</v>
      </c>
    </row>
    <row r="45" spans="1:27" x14ac:dyDescent="0.45">
      <c r="A45">
        <v>1551</v>
      </c>
      <c r="B45" t="s">
        <v>33</v>
      </c>
      <c r="C45" t="s">
        <v>94</v>
      </c>
      <c r="D45" t="s">
        <v>89</v>
      </c>
      <c r="E45">
        <v>34608</v>
      </c>
      <c r="F45" t="s">
        <v>114</v>
      </c>
      <c r="G45" t="s">
        <v>297</v>
      </c>
      <c r="H45" t="s">
        <v>298</v>
      </c>
      <c r="I45" t="s">
        <v>299</v>
      </c>
      <c r="J45" t="s">
        <v>127</v>
      </c>
      <c r="K45">
        <v>2012</v>
      </c>
      <c r="L45">
        <v>12</v>
      </c>
      <c r="M45">
        <v>8.8000000000000007</v>
      </c>
      <c r="N45">
        <v>48</v>
      </c>
      <c r="O45">
        <v>40</v>
      </c>
      <c r="P45">
        <v>8</v>
      </c>
      <c r="Q45" t="s">
        <v>139</v>
      </c>
      <c r="R45">
        <v>0.2</v>
      </c>
      <c r="S45" t="s">
        <v>139</v>
      </c>
      <c r="T45" t="s">
        <v>142</v>
      </c>
      <c r="U45" t="s">
        <v>152</v>
      </c>
      <c r="V45">
        <v>118</v>
      </c>
      <c r="W45" t="s">
        <v>139</v>
      </c>
      <c r="X45" t="s">
        <v>167</v>
      </c>
      <c r="Y45">
        <v>1012378228</v>
      </c>
      <c r="Z45" t="s">
        <v>152</v>
      </c>
      <c r="AA45" t="s">
        <v>163</v>
      </c>
    </row>
    <row r="46" spans="1:27" x14ac:dyDescent="0.45">
      <c r="A46">
        <v>1756</v>
      </c>
      <c r="B46" t="s">
        <v>43</v>
      </c>
      <c r="C46" t="s">
        <v>106</v>
      </c>
      <c r="D46" t="s">
        <v>93</v>
      </c>
      <c r="E46">
        <v>34915</v>
      </c>
      <c r="F46" t="s">
        <v>114</v>
      </c>
      <c r="G46" t="s">
        <v>300</v>
      </c>
      <c r="H46" t="s">
        <v>301</v>
      </c>
      <c r="I46" t="s">
        <v>302</v>
      </c>
      <c r="J46" t="s">
        <v>133</v>
      </c>
      <c r="K46">
        <v>2013</v>
      </c>
      <c r="L46">
        <v>10</v>
      </c>
      <c r="M46">
        <v>7.2</v>
      </c>
      <c r="N46">
        <v>46</v>
      </c>
      <c r="O46">
        <v>29</v>
      </c>
      <c r="P46">
        <v>17</v>
      </c>
      <c r="Q46" t="s">
        <v>139</v>
      </c>
      <c r="R46">
        <v>0.1</v>
      </c>
      <c r="S46" t="s">
        <v>152</v>
      </c>
      <c r="T46" t="s">
        <v>150</v>
      </c>
      <c r="U46" t="s">
        <v>139</v>
      </c>
      <c r="V46">
        <v>72</v>
      </c>
      <c r="W46" t="s">
        <v>139</v>
      </c>
      <c r="X46" t="s">
        <v>166</v>
      </c>
      <c r="Y46">
        <v>1012739428</v>
      </c>
      <c r="Z46" t="s">
        <v>139</v>
      </c>
      <c r="AA46" t="s">
        <v>156</v>
      </c>
    </row>
    <row r="47" spans="1:27" x14ac:dyDescent="0.45">
      <c r="A47">
        <v>1240</v>
      </c>
      <c r="B47" t="s">
        <v>62</v>
      </c>
      <c r="C47" t="s">
        <v>81</v>
      </c>
      <c r="D47" t="s">
        <v>83</v>
      </c>
      <c r="E47">
        <v>34911</v>
      </c>
      <c r="F47" t="s">
        <v>113</v>
      </c>
      <c r="G47" t="s">
        <v>303</v>
      </c>
      <c r="H47" t="s">
        <v>304</v>
      </c>
      <c r="I47" t="s">
        <v>305</v>
      </c>
      <c r="J47" t="s">
        <v>129</v>
      </c>
      <c r="K47">
        <v>2011</v>
      </c>
      <c r="L47">
        <v>14</v>
      </c>
      <c r="M47">
        <v>6.9</v>
      </c>
      <c r="N47">
        <v>48</v>
      </c>
      <c r="O47">
        <v>35</v>
      </c>
      <c r="P47">
        <v>13</v>
      </c>
      <c r="Q47" t="s">
        <v>139</v>
      </c>
      <c r="R47">
        <v>0.3</v>
      </c>
      <c r="S47" t="s">
        <v>139</v>
      </c>
      <c r="T47" t="s">
        <v>146</v>
      </c>
      <c r="U47" t="s">
        <v>139</v>
      </c>
      <c r="V47">
        <v>173</v>
      </c>
      <c r="W47" t="s">
        <v>152</v>
      </c>
      <c r="X47" t="s">
        <v>166</v>
      </c>
      <c r="Y47">
        <v>1012913731</v>
      </c>
      <c r="Z47" t="s">
        <v>139</v>
      </c>
      <c r="AA47" t="s">
        <v>163</v>
      </c>
    </row>
    <row r="48" spans="1:27" x14ac:dyDescent="0.45">
      <c r="A48">
        <v>1208</v>
      </c>
      <c r="B48" t="s">
        <v>51</v>
      </c>
      <c r="C48" t="s">
        <v>72</v>
      </c>
      <c r="D48" t="s">
        <v>105</v>
      </c>
      <c r="E48">
        <v>34815</v>
      </c>
      <c r="F48" t="s">
        <v>113</v>
      </c>
      <c r="G48" t="s">
        <v>306</v>
      </c>
      <c r="H48" t="s">
        <v>307</v>
      </c>
      <c r="I48" t="s">
        <v>308</v>
      </c>
      <c r="J48" t="s">
        <v>136</v>
      </c>
      <c r="K48">
        <v>2013</v>
      </c>
      <c r="L48">
        <v>10</v>
      </c>
      <c r="M48">
        <v>6.7</v>
      </c>
      <c r="N48">
        <v>34</v>
      </c>
      <c r="O48">
        <v>22</v>
      </c>
      <c r="P48">
        <v>12</v>
      </c>
      <c r="Q48" t="s">
        <v>139</v>
      </c>
      <c r="R48">
        <v>0.3</v>
      </c>
      <c r="S48" t="s">
        <v>152</v>
      </c>
      <c r="T48" t="s">
        <v>146</v>
      </c>
      <c r="U48" t="s">
        <v>139</v>
      </c>
      <c r="V48">
        <v>160</v>
      </c>
      <c r="W48" t="s">
        <v>152</v>
      </c>
      <c r="X48" t="s">
        <v>167</v>
      </c>
      <c r="Y48">
        <v>1012473124</v>
      </c>
      <c r="Z48" t="s">
        <v>139</v>
      </c>
      <c r="AA48" t="s">
        <v>162</v>
      </c>
    </row>
    <row r="49" spans="1:27" x14ac:dyDescent="0.45">
      <c r="A49">
        <v>1597</v>
      </c>
      <c r="B49" t="s">
        <v>38</v>
      </c>
      <c r="C49" t="s">
        <v>74</v>
      </c>
      <c r="D49" t="s">
        <v>93</v>
      </c>
      <c r="E49">
        <v>34044</v>
      </c>
      <c r="F49" t="s">
        <v>114</v>
      </c>
      <c r="G49" t="s">
        <v>309</v>
      </c>
      <c r="H49" t="s">
        <v>310</v>
      </c>
      <c r="I49" t="s">
        <v>311</v>
      </c>
      <c r="J49" t="s">
        <v>133</v>
      </c>
      <c r="K49">
        <v>2013</v>
      </c>
      <c r="L49">
        <v>10</v>
      </c>
      <c r="M49">
        <v>6.3</v>
      </c>
      <c r="N49">
        <v>43</v>
      </c>
      <c r="O49">
        <v>43</v>
      </c>
      <c r="P49">
        <v>0</v>
      </c>
      <c r="Q49" t="s">
        <v>139</v>
      </c>
      <c r="R49">
        <v>0.5</v>
      </c>
      <c r="S49" t="s">
        <v>152</v>
      </c>
      <c r="T49" t="s">
        <v>143</v>
      </c>
      <c r="U49" t="s">
        <v>139</v>
      </c>
      <c r="V49">
        <v>90</v>
      </c>
      <c r="W49" t="s">
        <v>152</v>
      </c>
      <c r="X49" t="s">
        <v>166</v>
      </c>
      <c r="Y49">
        <v>1012881419</v>
      </c>
      <c r="Z49" t="s">
        <v>152</v>
      </c>
      <c r="AA49" t="s">
        <v>154</v>
      </c>
    </row>
    <row r="50" spans="1:27" x14ac:dyDescent="0.45">
      <c r="A50">
        <v>1350</v>
      </c>
      <c r="B50" t="s">
        <v>33</v>
      </c>
      <c r="C50" t="s">
        <v>110</v>
      </c>
      <c r="D50" t="s">
        <v>81</v>
      </c>
      <c r="E50">
        <v>35048</v>
      </c>
      <c r="F50" t="s">
        <v>114</v>
      </c>
      <c r="G50" t="s">
        <v>312</v>
      </c>
      <c r="H50" t="s">
        <v>313</v>
      </c>
      <c r="I50" t="s">
        <v>314</v>
      </c>
      <c r="J50" t="s">
        <v>133</v>
      </c>
      <c r="K50">
        <v>2012</v>
      </c>
      <c r="L50">
        <v>12</v>
      </c>
      <c r="M50">
        <v>7.2</v>
      </c>
      <c r="N50">
        <v>48</v>
      </c>
      <c r="O50">
        <v>36</v>
      </c>
      <c r="P50">
        <v>12</v>
      </c>
      <c r="Q50" t="s">
        <v>139</v>
      </c>
      <c r="R50">
        <v>0.9</v>
      </c>
      <c r="S50" t="s">
        <v>152</v>
      </c>
      <c r="T50" t="s">
        <v>143</v>
      </c>
      <c r="U50" t="s">
        <v>139</v>
      </c>
      <c r="V50">
        <v>86</v>
      </c>
      <c r="W50" t="s">
        <v>152</v>
      </c>
      <c r="X50" t="s">
        <v>167</v>
      </c>
      <c r="Y50">
        <v>1012258979</v>
      </c>
      <c r="Z50" t="s">
        <v>152</v>
      </c>
      <c r="AA50" t="s">
        <v>162</v>
      </c>
    </row>
    <row r="51" spans="1:27" x14ac:dyDescent="0.45">
      <c r="A51">
        <v>1744</v>
      </c>
      <c r="B51" t="s">
        <v>49</v>
      </c>
      <c r="C51" t="s">
        <v>95</v>
      </c>
      <c r="D51" t="s">
        <v>98</v>
      </c>
      <c r="E51">
        <v>34582</v>
      </c>
      <c r="F51" t="s">
        <v>113</v>
      </c>
      <c r="G51" t="s">
        <v>315</v>
      </c>
      <c r="H51" t="s">
        <v>316</v>
      </c>
      <c r="I51" t="s">
        <v>317</v>
      </c>
      <c r="J51" t="s">
        <v>133</v>
      </c>
      <c r="K51">
        <v>2012</v>
      </c>
      <c r="L51">
        <v>12</v>
      </c>
      <c r="M51">
        <v>6.9</v>
      </c>
      <c r="N51">
        <v>47</v>
      </c>
      <c r="O51">
        <v>40</v>
      </c>
      <c r="P51">
        <v>7</v>
      </c>
      <c r="Q51" t="s">
        <v>139</v>
      </c>
      <c r="R51">
        <v>0.8</v>
      </c>
      <c r="S51" t="s">
        <v>152</v>
      </c>
      <c r="T51" t="s">
        <v>148</v>
      </c>
      <c r="U51" t="s">
        <v>139</v>
      </c>
      <c r="V51">
        <v>16</v>
      </c>
      <c r="W51" t="s">
        <v>152</v>
      </c>
      <c r="X51" t="s">
        <v>166</v>
      </c>
      <c r="Y51">
        <v>1012141673</v>
      </c>
      <c r="Z51" t="s">
        <v>152</v>
      </c>
      <c r="AA51" t="s">
        <v>155</v>
      </c>
    </row>
    <row r="52" spans="1:27" x14ac:dyDescent="0.45">
      <c r="A52">
        <v>1089</v>
      </c>
      <c r="B52" t="s">
        <v>35</v>
      </c>
      <c r="C52" t="s">
        <v>89</v>
      </c>
      <c r="D52" t="s">
        <v>76</v>
      </c>
      <c r="E52">
        <v>34829</v>
      </c>
      <c r="F52" t="s">
        <v>114</v>
      </c>
      <c r="G52" t="s">
        <v>318</v>
      </c>
      <c r="H52" t="s">
        <v>319</v>
      </c>
      <c r="I52" t="s">
        <v>320</v>
      </c>
      <c r="J52" t="s">
        <v>134</v>
      </c>
      <c r="K52">
        <v>2012</v>
      </c>
      <c r="L52">
        <v>12</v>
      </c>
      <c r="M52">
        <v>7.4</v>
      </c>
      <c r="N52">
        <v>48</v>
      </c>
      <c r="O52">
        <v>38</v>
      </c>
      <c r="P52">
        <v>10</v>
      </c>
      <c r="Q52" t="s">
        <v>139</v>
      </c>
      <c r="R52">
        <v>0.9</v>
      </c>
      <c r="S52" t="s">
        <v>139</v>
      </c>
      <c r="T52" t="s">
        <v>142</v>
      </c>
      <c r="U52" t="s">
        <v>152</v>
      </c>
      <c r="V52">
        <v>24</v>
      </c>
      <c r="W52" t="s">
        <v>139</v>
      </c>
      <c r="X52" t="s">
        <v>166</v>
      </c>
      <c r="Y52">
        <v>1012995644</v>
      </c>
      <c r="Z52" t="s">
        <v>139</v>
      </c>
      <c r="AA52" t="s">
        <v>163</v>
      </c>
    </row>
    <row r="53" spans="1:27" x14ac:dyDescent="0.45">
      <c r="A53">
        <v>1703</v>
      </c>
      <c r="B53" t="s">
        <v>38</v>
      </c>
      <c r="C53" t="s">
        <v>90</v>
      </c>
      <c r="D53" t="s">
        <v>111</v>
      </c>
      <c r="E53">
        <v>33981</v>
      </c>
      <c r="F53" t="s">
        <v>114</v>
      </c>
      <c r="G53" t="s">
        <v>321</v>
      </c>
      <c r="H53" t="s">
        <v>322</v>
      </c>
      <c r="I53" t="s">
        <v>323</v>
      </c>
      <c r="J53" t="s">
        <v>134</v>
      </c>
      <c r="K53">
        <v>2012</v>
      </c>
      <c r="L53">
        <v>12</v>
      </c>
      <c r="M53">
        <v>6.1</v>
      </c>
      <c r="N53">
        <v>48</v>
      </c>
      <c r="O53">
        <v>36</v>
      </c>
      <c r="P53">
        <v>12</v>
      </c>
      <c r="Q53" t="s">
        <v>139</v>
      </c>
      <c r="R53">
        <v>0.7</v>
      </c>
      <c r="S53" t="s">
        <v>152</v>
      </c>
      <c r="T53" t="s">
        <v>144</v>
      </c>
      <c r="U53" t="s">
        <v>139</v>
      </c>
      <c r="V53">
        <v>118</v>
      </c>
      <c r="W53" t="s">
        <v>152</v>
      </c>
      <c r="X53" t="s">
        <v>167</v>
      </c>
      <c r="Y53">
        <v>1012315080</v>
      </c>
      <c r="Z53" t="s">
        <v>139</v>
      </c>
      <c r="AA53" t="s">
        <v>155</v>
      </c>
    </row>
    <row r="54" spans="1:27" x14ac:dyDescent="0.45">
      <c r="A54">
        <v>1671</v>
      </c>
      <c r="B54" t="s">
        <v>52</v>
      </c>
      <c r="C54" t="s">
        <v>76</v>
      </c>
      <c r="D54" t="s">
        <v>99</v>
      </c>
      <c r="E54">
        <v>34806</v>
      </c>
      <c r="F54" t="s">
        <v>113</v>
      </c>
      <c r="G54" t="s">
        <v>324</v>
      </c>
      <c r="H54" t="s">
        <v>325</v>
      </c>
      <c r="I54" t="s">
        <v>326</v>
      </c>
      <c r="J54" t="s">
        <v>128</v>
      </c>
      <c r="K54">
        <v>2012</v>
      </c>
      <c r="L54">
        <v>12</v>
      </c>
      <c r="M54">
        <v>7.3</v>
      </c>
      <c r="N54">
        <v>48</v>
      </c>
      <c r="O54">
        <v>47</v>
      </c>
      <c r="P54">
        <v>1</v>
      </c>
      <c r="Q54" t="s">
        <v>139</v>
      </c>
      <c r="R54">
        <v>0.8</v>
      </c>
      <c r="S54" t="s">
        <v>139</v>
      </c>
      <c r="T54" t="s">
        <v>149</v>
      </c>
      <c r="U54" t="s">
        <v>139</v>
      </c>
      <c r="V54">
        <v>104</v>
      </c>
      <c r="W54" t="s">
        <v>152</v>
      </c>
      <c r="X54" t="s">
        <v>166</v>
      </c>
      <c r="Y54">
        <v>1012433260</v>
      </c>
      <c r="Z54" t="s">
        <v>139</v>
      </c>
      <c r="AA54" t="s">
        <v>158</v>
      </c>
    </row>
    <row r="55" spans="1:27" x14ac:dyDescent="0.45">
      <c r="A55">
        <v>1376</v>
      </c>
      <c r="B55" t="s">
        <v>59</v>
      </c>
      <c r="C55" t="s">
        <v>107</v>
      </c>
      <c r="D55" t="s">
        <v>78</v>
      </c>
      <c r="E55">
        <v>34181</v>
      </c>
      <c r="F55" t="s">
        <v>113</v>
      </c>
      <c r="G55" t="s">
        <v>327</v>
      </c>
      <c r="H55" t="s">
        <v>328</v>
      </c>
      <c r="I55" t="s">
        <v>329</v>
      </c>
      <c r="J55" t="s">
        <v>130</v>
      </c>
      <c r="K55">
        <v>2011</v>
      </c>
      <c r="L55">
        <v>14</v>
      </c>
      <c r="M55">
        <v>9.3000000000000007</v>
      </c>
      <c r="N55">
        <v>48</v>
      </c>
      <c r="O55">
        <v>36</v>
      </c>
      <c r="P55">
        <v>12</v>
      </c>
      <c r="Q55" t="s">
        <v>139</v>
      </c>
      <c r="R55">
        <v>0.1</v>
      </c>
      <c r="S55" t="s">
        <v>139</v>
      </c>
      <c r="T55" t="s">
        <v>145</v>
      </c>
      <c r="U55" t="s">
        <v>139</v>
      </c>
      <c r="V55">
        <v>26</v>
      </c>
      <c r="W55" t="s">
        <v>139</v>
      </c>
      <c r="X55" t="s">
        <v>167</v>
      </c>
      <c r="Y55">
        <v>1012047023</v>
      </c>
      <c r="Z55" t="s">
        <v>139</v>
      </c>
      <c r="AA55" t="s">
        <v>157</v>
      </c>
    </row>
    <row r="56" spans="1:27" x14ac:dyDescent="0.45">
      <c r="A56">
        <v>1893</v>
      </c>
      <c r="B56" t="s">
        <v>50</v>
      </c>
      <c r="C56" t="s">
        <v>86</v>
      </c>
      <c r="D56" t="s">
        <v>98</v>
      </c>
      <c r="E56">
        <v>34063</v>
      </c>
      <c r="F56" t="s">
        <v>113</v>
      </c>
      <c r="G56" t="s">
        <v>330</v>
      </c>
      <c r="H56" t="s">
        <v>331</v>
      </c>
      <c r="I56" t="s">
        <v>332</v>
      </c>
      <c r="J56" t="s">
        <v>128</v>
      </c>
      <c r="K56">
        <v>2013</v>
      </c>
      <c r="L56">
        <v>10</v>
      </c>
      <c r="M56">
        <v>9.6</v>
      </c>
      <c r="N56">
        <v>46</v>
      </c>
      <c r="O56">
        <v>43</v>
      </c>
      <c r="P56">
        <v>3</v>
      </c>
      <c r="Q56" t="s">
        <v>139</v>
      </c>
      <c r="R56">
        <v>0.6</v>
      </c>
      <c r="S56" t="s">
        <v>139</v>
      </c>
      <c r="T56" t="s">
        <v>145</v>
      </c>
      <c r="U56" t="s">
        <v>139</v>
      </c>
      <c r="V56">
        <v>7</v>
      </c>
      <c r="W56" t="s">
        <v>139</v>
      </c>
      <c r="X56" t="s">
        <v>167</v>
      </c>
      <c r="Y56">
        <v>1012791550</v>
      </c>
      <c r="Z56" t="s">
        <v>139</v>
      </c>
      <c r="AA56" t="s">
        <v>159</v>
      </c>
    </row>
    <row r="57" spans="1:27" x14ac:dyDescent="0.45">
      <c r="A57">
        <v>1647</v>
      </c>
      <c r="B57" t="s">
        <v>61</v>
      </c>
      <c r="C57" t="s">
        <v>108</v>
      </c>
      <c r="D57" t="s">
        <v>100</v>
      </c>
      <c r="E57">
        <v>34594</v>
      </c>
      <c r="F57" t="s">
        <v>113</v>
      </c>
      <c r="G57" t="s">
        <v>333</v>
      </c>
      <c r="H57" t="s">
        <v>334</v>
      </c>
      <c r="I57" t="s">
        <v>335</v>
      </c>
      <c r="J57" t="s">
        <v>138</v>
      </c>
      <c r="K57">
        <v>2012</v>
      </c>
      <c r="L57">
        <v>12</v>
      </c>
      <c r="M57">
        <v>9.3000000000000007</v>
      </c>
      <c r="N57">
        <v>48</v>
      </c>
      <c r="O57">
        <v>38</v>
      </c>
      <c r="P57">
        <v>10</v>
      </c>
      <c r="Q57" t="s">
        <v>139</v>
      </c>
      <c r="R57">
        <v>0.4</v>
      </c>
      <c r="S57" t="s">
        <v>152</v>
      </c>
      <c r="T57" t="s">
        <v>142</v>
      </c>
      <c r="U57" t="s">
        <v>152</v>
      </c>
      <c r="V57">
        <v>161</v>
      </c>
      <c r="W57" t="s">
        <v>139</v>
      </c>
      <c r="X57" t="s">
        <v>166</v>
      </c>
      <c r="Y57">
        <v>1012195407</v>
      </c>
      <c r="Z57" t="s">
        <v>152</v>
      </c>
      <c r="AA57" t="s">
        <v>163</v>
      </c>
    </row>
    <row r="58" spans="1:27" x14ac:dyDescent="0.45">
      <c r="A58">
        <v>1650</v>
      </c>
      <c r="B58" t="s">
        <v>34</v>
      </c>
      <c r="C58" t="s">
        <v>101</v>
      </c>
      <c r="D58" t="s">
        <v>95</v>
      </c>
      <c r="E58">
        <v>34810</v>
      </c>
      <c r="F58" t="s">
        <v>114</v>
      </c>
      <c r="G58" t="s">
        <v>336</v>
      </c>
      <c r="H58" t="s">
        <v>337</v>
      </c>
      <c r="I58" t="s">
        <v>338</v>
      </c>
      <c r="J58" t="s">
        <v>135</v>
      </c>
      <c r="K58">
        <v>2011</v>
      </c>
      <c r="L58">
        <v>14</v>
      </c>
      <c r="M58">
        <v>7.9</v>
      </c>
      <c r="N58">
        <v>48</v>
      </c>
      <c r="O58">
        <v>35</v>
      </c>
      <c r="P58">
        <v>13</v>
      </c>
      <c r="Q58" t="s">
        <v>139</v>
      </c>
      <c r="R58">
        <v>0.4</v>
      </c>
      <c r="S58" t="s">
        <v>152</v>
      </c>
      <c r="T58" t="s">
        <v>143</v>
      </c>
      <c r="U58" t="s">
        <v>139</v>
      </c>
      <c r="V58">
        <v>163</v>
      </c>
      <c r="W58" t="s">
        <v>139</v>
      </c>
      <c r="X58" t="s">
        <v>167</v>
      </c>
      <c r="Y58">
        <v>1012762180</v>
      </c>
      <c r="Z58" t="s">
        <v>139</v>
      </c>
      <c r="AA58" t="s">
        <v>159</v>
      </c>
    </row>
    <row r="59" spans="1:27" x14ac:dyDescent="0.45">
      <c r="A59">
        <v>1179</v>
      </c>
      <c r="B59" t="s">
        <v>34</v>
      </c>
      <c r="C59" t="s">
        <v>101</v>
      </c>
      <c r="D59" t="s">
        <v>90</v>
      </c>
      <c r="E59">
        <v>34626</v>
      </c>
      <c r="F59" t="s">
        <v>114</v>
      </c>
      <c r="G59" t="s">
        <v>339</v>
      </c>
      <c r="H59" t="s">
        <v>340</v>
      </c>
      <c r="I59" t="s">
        <v>341</v>
      </c>
      <c r="J59" t="s">
        <v>129</v>
      </c>
      <c r="K59">
        <v>2012</v>
      </c>
      <c r="L59">
        <v>12</v>
      </c>
      <c r="M59">
        <v>9.3000000000000007</v>
      </c>
      <c r="N59">
        <v>48</v>
      </c>
      <c r="O59">
        <v>46</v>
      </c>
      <c r="P59">
        <v>2</v>
      </c>
      <c r="Q59" t="s">
        <v>139</v>
      </c>
      <c r="R59">
        <v>0.2</v>
      </c>
      <c r="S59" t="s">
        <v>152</v>
      </c>
      <c r="T59" t="s">
        <v>146</v>
      </c>
      <c r="U59" t="s">
        <v>139</v>
      </c>
      <c r="V59">
        <v>8</v>
      </c>
      <c r="W59" t="s">
        <v>152</v>
      </c>
      <c r="X59" t="s">
        <v>166</v>
      </c>
      <c r="Y59">
        <v>1012768106</v>
      </c>
      <c r="Z59" t="s">
        <v>139</v>
      </c>
      <c r="AA59" t="s">
        <v>154</v>
      </c>
    </row>
    <row r="60" spans="1:27" x14ac:dyDescent="0.45">
      <c r="A60">
        <v>1617</v>
      </c>
      <c r="B60" t="s">
        <v>60</v>
      </c>
      <c r="C60" t="s">
        <v>101</v>
      </c>
      <c r="D60" t="s">
        <v>84</v>
      </c>
      <c r="E60">
        <v>34984</v>
      </c>
      <c r="F60" t="s">
        <v>113</v>
      </c>
      <c r="G60" t="s">
        <v>342</v>
      </c>
      <c r="H60" t="s">
        <v>343</v>
      </c>
      <c r="I60" t="s">
        <v>344</v>
      </c>
      <c r="J60" t="s">
        <v>136</v>
      </c>
      <c r="K60">
        <v>2011</v>
      </c>
      <c r="L60">
        <v>14</v>
      </c>
      <c r="M60">
        <v>9.6999999999999993</v>
      </c>
      <c r="N60">
        <v>48</v>
      </c>
      <c r="O60">
        <v>45</v>
      </c>
      <c r="P60">
        <v>3</v>
      </c>
      <c r="Q60" t="s">
        <v>139</v>
      </c>
      <c r="R60">
        <v>0.2</v>
      </c>
      <c r="S60" t="s">
        <v>152</v>
      </c>
      <c r="T60" t="s">
        <v>145</v>
      </c>
      <c r="U60" t="s">
        <v>139</v>
      </c>
      <c r="V60">
        <v>93</v>
      </c>
      <c r="W60" t="s">
        <v>152</v>
      </c>
      <c r="X60" t="s">
        <v>167</v>
      </c>
      <c r="Y60">
        <v>1012093557</v>
      </c>
      <c r="Z60" t="s">
        <v>152</v>
      </c>
      <c r="AA60" t="s">
        <v>163</v>
      </c>
    </row>
    <row r="61" spans="1:27" x14ac:dyDescent="0.45">
      <c r="A61">
        <v>1876</v>
      </c>
      <c r="B61" t="s">
        <v>43</v>
      </c>
      <c r="C61" t="s">
        <v>92</v>
      </c>
      <c r="D61" t="s">
        <v>91</v>
      </c>
      <c r="E61">
        <v>34399</v>
      </c>
      <c r="F61" t="s">
        <v>114</v>
      </c>
      <c r="G61" t="s">
        <v>345</v>
      </c>
      <c r="H61" t="s">
        <v>346</v>
      </c>
      <c r="I61" t="s">
        <v>347</v>
      </c>
      <c r="J61" t="s">
        <v>137</v>
      </c>
      <c r="K61">
        <v>2013</v>
      </c>
      <c r="L61">
        <v>10</v>
      </c>
      <c r="M61">
        <v>6.6</v>
      </c>
      <c r="N61">
        <v>46</v>
      </c>
      <c r="O61">
        <v>35</v>
      </c>
      <c r="P61">
        <v>11</v>
      </c>
      <c r="Q61" t="s">
        <v>139</v>
      </c>
      <c r="R61">
        <v>0.7</v>
      </c>
      <c r="S61" t="s">
        <v>152</v>
      </c>
      <c r="T61" t="s">
        <v>144</v>
      </c>
      <c r="U61" t="s">
        <v>139</v>
      </c>
      <c r="V61">
        <v>119</v>
      </c>
      <c r="W61" t="s">
        <v>152</v>
      </c>
      <c r="X61" t="s">
        <v>166</v>
      </c>
      <c r="Y61">
        <v>1012238743</v>
      </c>
      <c r="Z61" t="s">
        <v>152</v>
      </c>
      <c r="AA61" t="s">
        <v>159</v>
      </c>
    </row>
    <row r="62" spans="1:27" x14ac:dyDescent="0.45">
      <c r="A62">
        <v>1094</v>
      </c>
      <c r="B62" t="s">
        <v>46</v>
      </c>
      <c r="C62" t="s">
        <v>94</v>
      </c>
      <c r="D62" t="s">
        <v>102</v>
      </c>
      <c r="E62">
        <v>34062</v>
      </c>
      <c r="F62" t="s">
        <v>113</v>
      </c>
      <c r="G62" t="s">
        <v>348</v>
      </c>
      <c r="H62" t="s">
        <v>349</v>
      </c>
      <c r="I62" t="s">
        <v>350</v>
      </c>
      <c r="J62" t="s">
        <v>131</v>
      </c>
      <c r="K62">
        <v>2011</v>
      </c>
      <c r="L62">
        <v>14</v>
      </c>
      <c r="M62">
        <v>9.8000000000000007</v>
      </c>
      <c r="N62">
        <v>48</v>
      </c>
      <c r="O62">
        <v>46</v>
      </c>
      <c r="P62">
        <v>2</v>
      </c>
      <c r="Q62" t="s">
        <v>139</v>
      </c>
      <c r="R62">
        <v>0.8</v>
      </c>
      <c r="S62" t="s">
        <v>152</v>
      </c>
      <c r="T62" t="s">
        <v>150</v>
      </c>
      <c r="U62" t="s">
        <v>139</v>
      </c>
      <c r="V62">
        <v>132</v>
      </c>
      <c r="W62" t="s">
        <v>152</v>
      </c>
      <c r="X62" t="s">
        <v>166</v>
      </c>
      <c r="Y62">
        <v>1012541337</v>
      </c>
      <c r="Z62" t="s">
        <v>139</v>
      </c>
      <c r="AA62" t="s">
        <v>159</v>
      </c>
    </row>
    <row r="63" spans="1:27" x14ac:dyDescent="0.45">
      <c r="A63">
        <v>1533</v>
      </c>
      <c r="B63" t="s">
        <v>47</v>
      </c>
      <c r="C63" t="s">
        <v>76</v>
      </c>
      <c r="D63" t="s">
        <v>108</v>
      </c>
      <c r="E63">
        <v>33989</v>
      </c>
      <c r="F63" t="s">
        <v>113</v>
      </c>
      <c r="G63" t="s">
        <v>351</v>
      </c>
      <c r="H63" t="s">
        <v>352</v>
      </c>
      <c r="I63" t="s">
        <v>353</v>
      </c>
      <c r="J63" t="s">
        <v>136</v>
      </c>
      <c r="K63">
        <v>2011</v>
      </c>
      <c r="L63">
        <v>14</v>
      </c>
      <c r="M63">
        <v>7.5</v>
      </c>
      <c r="N63">
        <v>48</v>
      </c>
      <c r="O63">
        <v>34</v>
      </c>
      <c r="P63">
        <v>14</v>
      </c>
      <c r="Q63" t="s">
        <v>139</v>
      </c>
      <c r="R63">
        <v>0.2</v>
      </c>
      <c r="S63" t="s">
        <v>152</v>
      </c>
      <c r="T63" t="s">
        <v>149</v>
      </c>
      <c r="U63" t="s">
        <v>139</v>
      </c>
      <c r="V63">
        <v>146</v>
      </c>
      <c r="W63" t="s">
        <v>139</v>
      </c>
      <c r="X63" t="s">
        <v>167</v>
      </c>
      <c r="Y63">
        <v>1012867750</v>
      </c>
      <c r="Z63" t="s">
        <v>152</v>
      </c>
      <c r="AA63" t="s">
        <v>160</v>
      </c>
    </row>
    <row r="64" spans="1:27" x14ac:dyDescent="0.45">
      <c r="A64">
        <v>1736</v>
      </c>
      <c r="B64" t="s">
        <v>50</v>
      </c>
      <c r="C64" t="s">
        <v>98</v>
      </c>
      <c r="D64" t="s">
        <v>97</v>
      </c>
      <c r="E64">
        <v>34787</v>
      </c>
      <c r="F64" t="s">
        <v>113</v>
      </c>
      <c r="G64" t="s">
        <v>354</v>
      </c>
      <c r="H64" t="s">
        <v>355</v>
      </c>
      <c r="I64" t="s">
        <v>356</v>
      </c>
      <c r="J64" t="s">
        <v>130</v>
      </c>
      <c r="K64">
        <v>2013</v>
      </c>
      <c r="L64">
        <v>10</v>
      </c>
      <c r="M64">
        <v>9</v>
      </c>
      <c r="N64">
        <v>42</v>
      </c>
      <c r="O64">
        <v>33</v>
      </c>
      <c r="P64">
        <v>9</v>
      </c>
      <c r="Q64" t="s">
        <v>139</v>
      </c>
      <c r="R64">
        <v>0.9</v>
      </c>
      <c r="S64" t="s">
        <v>139</v>
      </c>
      <c r="T64" t="s">
        <v>149</v>
      </c>
      <c r="U64" t="s">
        <v>139</v>
      </c>
      <c r="V64">
        <v>115</v>
      </c>
      <c r="W64" t="s">
        <v>152</v>
      </c>
      <c r="X64" t="s">
        <v>166</v>
      </c>
      <c r="Y64">
        <v>1012524299</v>
      </c>
      <c r="Z64" t="s">
        <v>139</v>
      </c>
      <c r="AA64" t="s">
        <v>163</v>
      </c>
    </row>
    <row r="65" spans="1:27" x14ac:dyDescent="0.45">
      <c r="A65">
        <v>1763</v>
      </c>
      <c r="B65" t="s">
        <v>66</v>
      </c>
      <c r="C65" t="s">
        <v>80</v>
      </c>
      <c r="D65" t="s">
        <v>72</v>
      </c>
      <c r="E65">
        <v>35063</v>
      </c>
      <c r="F65" t="s">
        <v>113</v>
      </c>
      <c r="G65" t="s">
        <v>357</v>
      </c>
      <c r="H65" t="s">
        <v>358</v>
      </c>
      <c r="I65" t="s">
        <v>359</v>
      </c>
      <c r="J65" t="s">
        <v>138</v>
      </c>
      <c r="K65">
        <v>2013</v>
      </c>
      <c r="L65">
        <v>10</v>
      </c>
      <c r="M65">
        <v>8.8000000000000007</v>
      </c>
      <c r="N65">
        <v>34</v>
      </c>
      <c r="O65">
        <v>21</v>
      </c>
      <c r="P65">
        <v>13</v>
      </c>
      <c r="Q65" t="s">
        <v>139</v>
      </c>
      <c r="R65">
        <v>0.8</v>
      </c>
      <c r="S65" t="s">
        <v>152</v>
      </c>
      <c r="T65" t="s">
        <v>143</v>
      </c>
      <c r="U65" t="s">
        <v>139</v>
      </c>
      <c r="V65">
        <v>86</v>
      </c>
      <c r="W65" t="s">
        <v>139</v>
      </c>
      <c r="X65" t="s">
        <v>167</v>
      </c>
      <c r="Y65">
        <v>1012377407</v>
      </c>
      <c r="Z65" t="s">
        <v>139</v>
      </c>
      <c r="AA65" t="s">
        <v>159</v>
      </c>
    </row>
    <row r="66" spans="1:27" x14ac:dyDescent="0.45">
      <c r="A66">
        <v>1827</v>
      </c>
      <c r="B66" t="s">
        <v>47</v>
      </c>
      <c r="C66" t="s">
        <v>100</v>
      </c>
      <c r="D66" t="s">
        <v>101</v>
      </c>
      <c r="E66">
        <v>34826</v>
      </c>
      <c r="F66" t="s">
        <v>113</v>
      </c>
      <c r="G66" t="s">
        <v>360</v>
      </c>
      <c r="H66" t="s">
        <v>361</v>
      </c>
      <c r="I66" t="s">
        <v>362</v>
      </c>
      <c r="J66" t="s">
        <v>129</v>
      </c>
      <c r="K66">
        <v>2011</v>
      </c>
      <c r="L66">
        <v>14</v>
      </c>
      <c r="M66">
        <v>9.8000000000000007</v>
      </c>
      <c r="N66">
        <v>48</v>
      </c>
      <c r="O66">
        <v>34</v>
      </c>
      <c r="P66">
        <v>14</v>
      </c>
      <c r="Q66" t="s">
        <v>139</v>
      </c>
      <c r="R66">
        <v>0.5</v>
      </c>
      <c r="S66" t="s">
        <v>139</v>
      </c>
      <c r="T66" t="s">
        <v>148</v>
      </c>
      <c r="U66" t="s">
        <v>139</v>
      </c>
      <c r="V66">
        <v>75</v>
      </c>
      <c r="W66" t="s">
        <v>139</v>
      </c>
      <c r="X66" t="s">
        <v>166</v>
      </c>
      <c r="Y66">
        <v>1012810129</v>
      </c>
      <c r="Z66" t="s">
        <v>139</v>
      </c>
      <c r="AA66" t="s">
        <v>161</v>
      </c>
    </row>
    <row r="67" spans="1:27" x14ac:dyDescent="0.45">
      <c r="A67">
        <v>1920</v>
      </c>
      <c r="B67" t="s">
        <v>34</v>
      </c>
      <c r="C67" t="s">
        <v>104</v>
      </c>
      <c r="D67" t="s">
        <v>90</v>
      </c>
      <c r="E67">
        <v>34717</v>
      </c>
      <c r="F67" t="s">
        <v>114</v>
      </c>
      <c r="G67" t="s">
        <v>363</v>
      </c>
      <c r="H67" t="s">
        <v>364</v>
      </c>
      <c r="I67" t="s">
        <v>365</v>
      </c>
      <c r="J67" t="s">
        <v>137</v>
      </c>
      <c r="K67">
        <v>2013</v>
      </c>
      <c r="L67">
        <v>10</v>
      </c>
      <c r="M67">
        <v>8.8000000000000007</v>
      </c>
      <c r="N67">
        <v>38</v>
      </c>
      <c r="O67">
        <v>35</v>
      </c>
      <c r="P67">
        <v>3</v>
      </c>
      <c r="Q67" t="s">
        <v>139</v>
      </c>
      <c r="R67">
        <v>1</v>
      </c>
      <c r="S67" t="s">
        <v>139</v>
      </c>
      <c r="T67" t="s">
        <v>148</v>
      </c>
      <c r="U67" t="s">
        <v>139</v>
      </c>
      <c r="V67">
        <v>137</v>
      </c>
      <c r="W67" t="s">
        <v>152</v>
      </c>
      <c r="X67" t="s">
        <v>166</v>
      </c>
      <c r="Y67">
        <v>1012271848</v>
      </c>
      <c r="Z67" t="s">
        <v>139</v>
      </c>
      <c r="AA67" t="s">
        <v>156</v>
      </c>
    </row>
    <row r="68" spans="1:27" x14ac:dyDescent="0.45">
      <c r="A68">
        <v>1689</v>
      </c>
      <c r="B68" t="s">
        <v>55</v>
      </c>
      <c r="C68" t="s">
        <v>87</v>
      </c>
      <c r="D68" t="s">
        <v>111</v>
      </c>
      <c r="E68">
        <v>35029</v>
      </c>
      <c r="F68" t="s">
        <v>113</v>
      </c>
      <c r="G68" t="s">
        <v>366</v>
      </c>
      <c r="H68" t="s">
        <v>367</v>
      </c>
      <c r="I68" t="s">
        <v>368</v>
      </c>
      <c r="J68" t="s">
        <v>133</v>
      </c>
      <c r="K68">
        <v>2013</v>
      </c>
      <c r="L68">
        <v>10</v>
      </c>
      <c r="M68">
        <v>9.1999999999999993</v>
      </c>
      <c r="N68">
        <v>40</v>
      </c>
      <c r="O68">
        <v>39</v>
      </c>
      <c r="P68">
        <v>1</v>
      </c>
      <c r="Q68" t="s">
        <v>139</v>
      </c>
      <c r="R68">
        <v>0.6</v>
      </c>
      <c r="S68" t="s">
        <v>152</v>
      </c>
      <c r="T68" t="s">
        <v>145</v>
      </c>
      <c r="U68" t="s">
        <v>139</v>
      </c>
      <c r="V68">
        <v>146</v>
      </c>
      <c r="W68" t="s">
        <v>152</v>
      </c>
      <c r="X68" t="s">
        <v>166</v>
      </c>
      <c r="Y68">
        <v>1012883223</v>
      </c>
      <c r="Z68" t="s">
        <v>152</v>
      </c>
      <c r="AA68" t="s">
        <v>161</v>
      </c>
    </row>
    <row r="69" spans="1:27" x14ac:dyDescent="0.45">
      <c r="A69">
        <v>1623</v>
      </c>
      <c r="B69" t="s">
        <v>41</v>
      </c>
      <c r="C69" t="s">
        <v>97</v>
      </c>
      <c r="D69" t="s">
        <v>87</v>
      </c>
      <c r="E69">
        <v>34797</v>
      </c>
      <c r="F69" t="s">
        <v>114</v>
      </c>
      <c r="G69" t="s">
        <v>369</v>
      </c>
      <c r="H69" t="s">
        <v>370</v>
      </c>
      <c r="I69" t="s">
        <v>371</v>
      </c>
      <c r="J69" t="s">
        <v>135</v>
      </c>
      <c r="K69">
        <v>2013</v>
      </c>
      <c r="L69">
        <v>10</v>
      </c>
      <c r="M69">
        <v>6.9</v>
      </c>
      <c r="N69">
        <v>46</v>
      </c>
      <c r="O69">
        <v>43</v>
      </c>
      <c r="P69">
        <v>3</v>
      </c>
      <c r="Q69" t="s">
        <v>139</v>
      </c>
      <c r="R69">
        <v>0.1</v>
      </c>
      <c r="S69" t="s">
        <v>152</v>
      </c>
      <c r="T69" t="s">
        <v>148</v>
      </c>
      <c r="U69" t="s">
        <v>139</v>
      </c>
      <c r="V69">
        <v>74</v>
      </c>
      <c r="W69" t="s">
        <v>139</v>
      </c>
      <c r="X69" t="s">
        <v>167</v>
      </c>
      <c r="Y69">
        <v>1012325622</v>
      </c>
      <c r="Z69" t="s">
        <v>152</v>
      </c>
      <c r="AA69" t="s">
        <v>159</v>
      </c>
    </row>
    <row r="70" spans="1:27" x14ac:dyDescent="0.45">
      <c r="A70">
        <v>1578</v>
      </c>
      <c r="B70" t="s">
        <v>48</v>
      </c>
      <c r="C70" t="s">
        <v>101</v>
      </c>
      <c r="D70" t="s">
        <v>79</v>
      </c>
      <c r="E70">
        <v>34657</v>
      </c>
      <c r="F70" t="s">
        <v>113</v>
      </c>
      <c r="G70" t="s">
        <v>372</v>
      </c>
      <c r="H70" t="s">
        <v>373</v>
      </c>
      <c r="I70" t="s">
        <v>374</v>
      </c>
      <c r="J70" t="s">
        <v>127</v>
      </c>
      <c r="K70">
        <v>2012</v>
      </c>
      <c r="L70">
        <v>12</v>
      </c>
      <c r="M70">
        <v>9.6</v>
      </c>
      <c r="N70">
        <v>48</v>
      </c>
      <c r="O70">
        <v>47</v>
      </c>
      <c r="P70">
        <v>1</v>
      </c>
      <c r="Q70" t="s">
        <v>139</v>
      </c>
      <c r="R70">
        <v>0.6</v>
      </c>
      <c r="S70" t="s">
        <v>139</v>
      </c>
      <c r="T70" t="s">
        <v>142</v>
      </c>
      <c r="U70" t="s">
        <v>152</v>
      </c>
      <c r="V70">
        <v>152</v>
      </c>
      <c r="W70" t="s">
        <v>152</v>
      </c>
      <c r="X70" t="s">
        <v>167</v>
      </c>
      <c r="Y70">
        <v>1012362164</v>
      </c>
      <c r="Z70" t="s">
        <v>152</v>
      </c>
      <c r="AA70" t="s">
        <v>161</v>
      </c>
    </row>
    <row r="71" spans="1:27" x14ac:dyDescent="0.45">
      <c r="A71">
        <v>1261</v>
      </c>
      <c r="B71" t="s">
        <v>39</v>
      </c>
      <c r="C71" t="s">
        <v>104</v>
      </c>
      <c r="D71" t="s">
        <v>76</v>
      </c>
      <c r="E71">
        <v>34602</v>
      </c>
      <c r="F71" t="s">
        <v>114</v>
      </c>
      <c r="G71" t="s">
        <v>375</v>
      </c>
      <c r="H71" t="s">
        <v>376</v>
      </c>
      <c r="I71" t="s">
        <v>377</v>
      </c>
      <c r="J71" t="s">
        <v>129</v>
      </c>
      <c r="K71">
        <v>2012</v>
      </c>
      <c r="L71">
        <v>12</v>
      </c>
      <c r="M71">
        <v>9.8000000000000007</v>
      </c>
      <c r="N71">
        <v>50</v>
      </c>
      <c r="O71">
        <v>45</v>
      </c>
      <c r="P71">
        <v>5</v>
      </c>
      <c r="Q71" t="s">
        <v>139</v>
      </c>
      <c r="R71">
        <v>0.3</v>
      </c>
      <c r="S71" t="s">
        <v>152</v>
      </c>
      <c r="T71" t="s">
        <v>148</v>
      </c>
      <c r="U71" t="s">
        <v>139</v>
      </c>
      <c r="V71">
        <v>43</v>
      </c>
      <c r="W71" t="s">
        <v>139</v>
      </c>
      <c r="X71" t="s">
        <v>167</v>
      </c>
      <c r="Y71">
        <v>1012861858</v>
      </c>
      <c r="Z71" t="s">
        <v>152</v>
      </c>
      <c r="AA71" t="s">
        <v>156</v>
      </c>
    </row>
    <row r="72" spans="1:27" x14ac:dyDescent="0.45">
      <c r="A72">
        <v>1970</v>
      </c>
      <c r="B72" t="s">
        <v>45</v>
      </c>
      <c r="C72" t="s">
        <v>81</v>
      </c>
      <c r="D72" t="s">
        <v>93</v>
      </c>
      <c r="E72">
        <v>34408</v>
      </c>
      <c r="F72" t="s">
        <v>114</v>
      </c>
      <c r="G72" t="s">
        <v>378</v>
      </c>
      <c r="H72" t="s">
        <v>379</v>
      </c>
      <c r="I72" t="s">
        <v>380</v>
      </c>
      <c r="J72" t="s">
        <v>128</v>
      </c>
      <c r="K72">
        <v>2012</v>
      </c>
      <c r="L72">
        <v>12</v>
      </c>
      <c r="M72">
        <v>9.9</v>
      </c>
      <c r="N72">
        <v>53</v>
      </c>
      <c r="O72">
        <v>43</v>
      </c>
      <c r="P72">
        <v>10</v>
      </c>
      <c r="Q72" t="s">
        <v>139</v>
      </c>
      <c r="R72">
        <v>0.1</v>
      </c>
      <c r="S72" t="s">
        <v>139</v>
      </c>
      <c r="T72" t="s">
        <v>146</v>
      </c>
      <c r="U72" t="s">
        <v>139</v>
      </c>
      <c r="V72">
        <v>9</v>
      </c>
      <c r="W72" t="s">
        <v>152</v>
      </c>
      <c r="X72" t="s">
        <v>167</v>
      </c>
      <c r="Y72">
        <v>1012852264</v>
      </c>
      <c r="Z72" t="s">
        <v>139</v>
      </c>
      <c r="AA72" t="s">
        <v>155</v>
      </c>
    </row>
    <row r="73" spans="1:27" x14ac:dyDescent="0.45">
      <c r="A73">
        <v>1029</v>
      </c>
      <c r="B73" t="s">
        <v>30</v>
      </c>
      <c r="C73" t="s">
        <v>105</v>
      </c>
      <c r="D73" t="s">
        <v>85</v>
      </c>
      <c r="E73">
        <v>34589</v>
      </c>
      <c r="F73" t="s">
        <v>114</v>
      </c>
      <c r="G73" t="s">
        <v>381</v>
      </c>
      <c r="H73" t="s">
        <v>382</v>
      </c>
      <c r="I73" t="s">
        <v>383</v>
      </c>
      <c r="J73" t="s">
        <v>137</v>
      </c>
      <c r="K73">
        <v>2012</v>
      </c>
      <c r="L73">
        <v>12</v>
      </c>
      <c r="M73">
        <v>8.6</v>
      </c>
      <c r="N73">
        <v>49</v>
      </c>
      <c r="O73">
        <v>42</v>
      </c>
      <c r="P73">
        <v>7</v>
      </c>
      <c r="Q73" t="s">
        <v>139</v>
      </c>
      <c r="R73">
        <v>0.3</v>
      </c>
      <c r="S73" t="s">
        <v>152</v>
      </c>
      <c r="T73" t="s">
        <v>148</v>
      </c>
      <c r="U73" t="s">
        <v>139</v>
      </c>
      <c r="V73">
        <v>144</v>
      </c>
      <c r="W73" t="s">
        <v>139</v>
      </c>
      <c r="X73" t="s">
        <v>166</v>
      </c>
      <c r="Y73">
        <v>1012805807</v>
      </c>
      <c r="Z73" t="s">
        <v>152</v>
      </c>
      <c r="AA73" t="s">
        <v>162</v>
      </c>
    </row>
    <row r="74" spans="1:27" x14ac:dyDescent="0.45">
      <c r="A74">
        <v>1565</v>
      </c>
      <c r="B74" t="s">
        <v>59</v>
      </c>
      <c r="C74" t="s">
        <v>77</v>
      </c>
      <c r="D74" t="s">
        <v>97</v>
      </c>
      <c r="E74">
        <v>34376</v>
      </c>
      <c r="F74" t="s">
        <v>113</v>
      </c>
      <c r="G74" t="s">
        <v>384</v>
      </c>
      <c r="H74" t="s">
        <v>385</v>
      </c>
      <c r="I74" t="s">
        <v>386</v>
      </c>
      <c r="J74" t="s">
        <v>135</v>
      </c>
      <c r="K74">
        <v>2011</v>
      </c>
      <c r="L74">
        <v>14</v>
      </c>
      <c r="M74">
        <v>7.2</v>
      </c>
      <c r="N74">
        <v>48</v>
      </c>
      <c r="O74">
        <v>32</v>
      </c>
      <c r="P74">
        <v>16</v>
      </c>
      <c r="Q74" t="s">
        <v>139</v>
      </c>
      <c r="R74">
        <v>1</v>
      </c>
      <c r="S74" t="s">
        <v>152</v>
      </c>
      <c r="T74" t="s">
        <v>142</v>
      </c>
      <c r="U74" t="s">
        <v>152</v>
      </c>
      <c r="V74">
        <v>162</v>
      </c>
      <c r="W74" t="s">
        <v>152</v>
      </c>
      <c r="X74" t="s">
        <v>166</v>
      </c>
      <c r="Y74">
        <v>1012071337</v>
      </c>
      <c r="Z74" t="s">
        <v>152</v>
      </c>
      <c r="AA74" t="s">
        <v>158</v>
      </c>
    </row>
    <row r="75" spans="1:27" x14ac:dyDescent="0.45">
      <c r="A75">
        <v>1113</v>
      </c>
      <c r="B75" t="s">
        <v>45</v>
      </c>
      <c r="C75" t="s">
        <v>106</v>
      </c>
      <c r="D75" t="s">
        <v>99</v>
      </c>
      <c r="E75">
        <v>34681</v>
      </c>
      <c r="F75" t="s">
        <v>114</v>
      </c>
      <c r="G75" t="s">
        <v>387</v>
      </c>
      <c r="H75" t="s">
        <v>388</v>
      </c>
      <c r="I75" t="s">
        <v>389</v>
      </c>
      <c r="J75" t="s">
        <v>137</v>
      </c>
      <c r="K75">
        <v>2012</v>
      </c>
      <c r="L75">
        <v>12</v>
      </c>
      <c r="M75">
        <v>8.5</v>
      </c>
      <c r="N75">
        <v>45</v>
      </c>
      <c r="O75">
        <v>43</v>
      </c>
      <c r="P75">
        <v>2</v>
      </c>
      <c r="Q75" t="s">
        <v>139</v>
      </c>
      <c r="R75">
        <v>1</v>
      </c>
      <c r="S75" t="s">
        <v>139</v>
      </c>
      <c r="T75" t="s">
        <v>149</v>
      </c>
      <c r="U75" t="s">
        <v>139</v>
      </c>
      <c r="V75">
        <v>114</v>
      </c>
      <c r="W75" t="s">
        <v>139</v>
      </c>
      <c r="X75" t="s">
        <v>166</v>
      </c>
      <c r="Y75">
        <v>1012434333</v>
      </c>
      <c r="Z75" t="s">
        <v>152</v>
      </c>
      <c r="AA75" t="s">
        <v>160</v>
      </c>
    </row>
    <row r="76" spans="1:27" x14ac:dyDescent="0.45">
      <c r="A76">
        <v>1786</v>
      </c>
      <c r="B76" t="s">
        <v>61</v>
      </c>
      <c r="C76" t="s">
        <v>95</v>
      </c>
      <c r="D76" t="s">
        <v>93</v>
      </c>
      <c r="E76">
        <v>34107</v>
      </c>
      <c r="F76" t="s">
        <v>113</v>
      </c>
      <c r="G76" t="s">
        <v>390</v>
      </c>
      <c r="H76" t="s">
        <v>391</v>
      </c>
      <c r="I76" t="s">
        <v>392</v>
      </c>
      <c r="J76" t="s">
        <v>135</v>
      </c>
      <c r="K76">
        <v>2013</v>
      </c>
      <c r="L76">
        <v>10</v>
      </c>
      <c r="M76">
        <v>8</v>
      </c>
      <c r="N76">
        <v>36</v>
      </c>
      <c r="O76">
        <v>34</v>
      </c>
      <c r="P76">
        <v>2</v>
      </c>
      <c r="Q76" t="s">
        <v>139</v>
      </c>
      <c r="R76">
        <v>0.4</v>
      </c>
      <c r="S76" t="s">
        <v>139</v>
      </c>
      <c r="T76" t="s">
        <v>142</v>
      </c>
      <c r="U76" t="s">
        <v>152</v>
      </c>
      <c r="V76">
        <v>122</v>
      </c>
      <c r="W76" t="s">
        <v>139</v>
      </c>
      <c r="X76" t="s">
        <v>167</v>
      </c>
      <c r="Y76">
        <v>1012686432</v>
      </c>
      <c r="Z76" t="s">
        <v>152</v>
      </c>
      <c r="AA76" t="s">
        <v>163</v>
      </c>
    </row>
    <row r="77" spans="1:27" x14ac:dyDescent="0.45">
      <c r="A77">
        <v>1747</v>
      </c>
      <c r="B77" t="s">
        <v>51</v>
      </c>
      <c r="C77" t="s">
        <v>80</v>
      </c>
      <c r="D77" t="s">
        <v>106</v>
      </c>
      <c r="E77">
        <v>35033</v>
      </c>
      <c r="F77" t="s">
        <v>113</v>
      </c>
      <c r="G77" t="s">
        <v>393</v>
      </c>
      <c r="H77" t="s">
        <v>394</v>
      </c>
      <c r="I77" t="s">
        <v>206</v>
      </c>
      <c r="J77" t="s">
        <v>134</v>
      </c>
      <c r="K77">
        <v>2012</v>
      </c>
      <c r="L77">
        <v>12</v>
      </c>
      <c r="M77">
        <v>9</v>
      </c>
      <c r="N77">
        <v>53</v>
      </c>
      <c r="O77">
        <v>47</v>
      </c>
      <c r="P77">
        <v>6</v>
      </c>
      <c r="Q77" t="s">
        <v>139</v>
      </c>
      <c r="R77">
        <v>0.7</v>
      </c>
      <c r="S77" t="s">
        <v>139</v>
      </c>
      <c r="T77" t="s">
        <v>146</v>
      </c>
      <c r="U77" t="s">
        <v>139</v>
      </c>
      <c r="V77">
        <v>4</v>
      </c>
      <c r="W77" t="s">
        <v>152</v>
      </c>
      <c r="X77" t="s">
        <v>167</v>
      </c>
      <c r="Y77">
        <v>1012999990</v>
      </c>
      <c r="Z77" t="s">
        <v>152</v>
      </c>
      <c r="AA77" t="s">
        <v>160</v>
      </c>
    </row>
    <row r="78" spans="1:27" x14ac:dyDescent="0.45">
      <c r="A78">
        <v>1698</v>
      </c>
      <c r="B78" t="s">
        <v>61</v>
      </c>
      <c r="C78" t="s">
        <v>83</v>
      </c>
      <c r="D78" t="s">
        <v>90</v>
      </c>
      <c r="E78">
        <v>34549</v>
      </c>
      <c r="F78" t="s">
        <v>113</v>
      </c>
      <c r="G78" t="s">
        <v>395</v>
      </c>
      <c r="H78" t="s">
        <v>396</v>
      </c>
      <c r="I78" t="s">
        <v>397</v>
      </c>
      <c r="J78" t="s">
        <v>136</v>
      </c>
      <c r="K78">
        <v>2013</v>
      </c>
      <c r="L78">
        <v>10</v>
      </c>
      <c r="M78">
        <v>8.5</v>
      </c>
      <c r="N78">
        <v>38</v>
      </c>
      <c r="O78">
        <v>28</v>
      </c>
      <c r="P78">
        <v>10</v>
      </c>
      <c r="Q78" t="s">
        <v>139</v>
      </c>
      <c r="R78">
        <v>0.4</v>
      </c>
      <c r="S78" t="s">
        <v>152</v>
      </c>
      <c r="T78" t="s">
        <v>142</v>
      </c>
      <c r="U78" t="s">
        <v>152</v>
      </c>
      <c r="V78">
        <v>13</v>
      </c>
      <c r="W78" t="s">
        <v>139</v>
      </c>
      <c r="X78" t="s">
        <v>167</v>
      </c>
      <c r="Y78">
        <v>1012196493</v>
      </c>
      <c r="Z78" t="s">
        <v>139</v>
      </c>
      <c r="AA78" t="s">
        <v>160</v>
      </c>
    </row>
    <row r="79" spans="1:27" x14ac:dyDescent="0.45">
      <c r="A79">
        <v>1950</v>
      </c>
      <c r="B79" t="s">
        <v>68</v>
      </c>
      <c r="C79" t="s">
        <v>72</v>
      </c>
      <c r="D79" t="s">
        <v>88</v>
      </c>
      <c r="E79">
        <v>34572</v>
      </c>
      <c r="F79" t="s">
        <v>113</v>
      </c>
      <c r="G79" t="s">
        <v>398</v>
      </c>
      <c r="H79" t="s">
        <v>399</v>
      </c>
      <c r="I79" t="s">
        <v>400</v>
      </c>
      <c r="J79" t="s">
        <v>133</v>
      </c>
      <c r="K79">
        <v>2013</v>
      </c>
      <c r="L79">
        <v>10</v>
      </c>
      <c r="M79">
        <v>9.4</v>
      </c>
      <c r="N79">
        <v>37</v>
      </c>
      <c r="O79">
        <v>26</v>
      </c>
      <c r="P79">
        <v>11</v>
      </c>
      <c r="Q79" t="s">
        <v>139</v>
      </c>
      <c r="R79">
        <v>0.6</v>
      </c>
      <c r="S79" t="s">
        <v>152</v>
      </c>
      <c r="T79" t="s">
        <v>143</v>
      </c>
      <c r="U79" t="s">
        <v>139</v>
      </c>
      <c r="V79">
        <v>149</v>
      </c>
      <c r="W79" t="s">
        <v>152</v>
      </c>
      <c r="X79" t="s">
        <v>166</v>
      </c>
      <c r="Y79">
        <v>1012145002</v>
      </c>
      <c r="Z79" t="s">
        <v>139</v>
      </c>
      <c r="AA79" t="s">
        <v>162</v>
      </c>
    </row>
    <row r="80" spans="1:27" x14ac:dyDescent="0.45">
      <c r="A80">
        <v>1244</v>
      </c>
      <c r="B80" t="s">
        <v>37</v>
      </c>
      <c r="C80" t="s">
        <v>101</v>
      </c>
      <c r="D80" t="s">
        <v>92</v>
      </c>
      <c r="E80">
        <v>34836</v>
      </c>
      <c r="F80" t="s">
        <v>114</v>
      </c>
      <c r="G80" t="s">
        <v>401</v>
      </c>
      <c r="H80" t="s">
        <v>402</v>
      </c>
      <c r="I80" t="s">
        <v>403</v>
      </c>
      <c r="J80" t="s">
        <v>134</v>
      </c>
      <c r="K80">
        <v>2011</v>
      </c>
      <c r="L80">
        <v>14</v>
      </c>
      <c r="M80">
        <v>8</v>
      </c>
      <c r="N80">
        <v>48</v>
      </c>
      <c r="O80">
        <v>32</v>
      </c>
      <c r="P80">
        <v>16</v>
      </c>
      <c r="Q80" t="s">
        <v>139</v>
      </c>
      <c r="R80">
        <v>0.5</v>
      </c>
      <c r="S80" t="s">
        <v>152</v>
      </c>
      <c r="T80" t="s">
        <v>146</v>
      </c>
      <c r="U80" t="s">
        <v>139</v>
      </c>
      <c r="V80">
        <v>96</v>
      </c>
      <c r="W80" t="s">
        <v>139</v>
      </c>
      <c r="X80" t="s">
        <v>167</v>
      </c>
      <c r="Y80">
        <v>1012880136</v>
      </c>
      <c r="Z80" t="s">
        <v>152</v>
      </c>
      <c r="AA80" t="s">
        <v>160</v>
      </c>
    </row>
    <row r="81" spans="1:27" x14ac:dyDescent="0.45">
      <c r="A81">
        <v>1745</v>
      </c>
      <c r="B81" t="s">
        <v>43</v>
      </c>
      <c r="C81" t="s">
        <v>75</v>
      </c>
      <c r="D81" t="s">
        <v>108</v>
      </c>
      <c r="E81">
        <v>34261</v>
      </c>
      <c r="F81" t="s">
        <v>114</v>
      </c>
      <c r="G81" t="s">
        <v>404</v>
      </c>
      <c r="H81" t="s">
        <v>405</v>
      </c>
      <c r="I81" t="s">
        <v>406</v>
      </c>
      <c r="J81" t="s">
        <v>135</v>
      </c>
      <c r="K81">
        <v>2012</v>
      </c>
      <c r="L81">
        <v>12</v>
      </c>
      <c r="M81">
        <v>6.5</v>
      </c>
      <c r="N81">
        <v>48</v>
      </c>
      <c r="O81">
        <v>42</v>
      </c>
      <c r="P81">
        <v>6</v>
      </c>
      <c r="Q81" t="s">
        <v>139</v>
      </c>
      <c r="R81">
        <v>0.8</v>
      </c>
      <c r="S81" t="s">
        <v>152</v>
      </c>
      <c r="T81" t="s">
        <v>146</v>
      </c>
      <c r="U81" t="s">
        <v>139</v>
      </c>
      <c r="V81">
        <v>43</v>
      </c>
      <c r="W81" t="s">
        <v>139</v>
      </c>
      <c r="X81" t="s">
        <v>167</v>
      </c>
      <c r="Y81">
        <v>1012752372</v>
      </c>
      <c r="Z81" t="s">
        <v>139</v>
      </c>
      <c r="AA81" t="s">
        <v>154</v>
      </c>
    </row>
    <row r="82" spans="1:27" x14ac:dyDescent="0.45">
      <c r="A82">
        <v>1423</v>
      </c>
      <c r="B82" t="s">
        <v>32</v>
      </c>
      <c r="C82" t="s">
        <v>77</v>
      </c>
      <c r="D82" t="s">
        <v>78</v>
      </c>
      <c r="E82">
        <v>34163</v>
      </c>
      <c r="F82" t="s">
        <v>114</v>
      </c>
      <c r="G82" t="s">
        <v>407</v>
      </c>
      <c r="H82" t="s">
        <v>408</v>
      </c>
      <c r="I82" t="s">
        <v>409</v>
      </c>
      <c r="J82" t="s">
        <v>132</v>
      </c>
      <c r="K82">
        <v>2012</v>
      </c>
      <c r="L82">
        <v>12</v>
      </c>
      <c r="M82">
        <v>6.7</v>
      </c>
      <c r="N82">
        <v>48</v>
      </c>
      <c r="O82">
        <v>36</v>
      </c>
      <c r="P82">
        <v>12</v>
      </c>
      <c r="Q82" t="s">
        <v>139</v>
      </c>
      <c r="R82">
        <v>0.8</v>
      </c>
      <c r="S82" t="s">
        <v>139</v>
      </c>
      <c r="T82" t="s">
        <v>143</v>
      </c>
      <c r="U82" t="s">
        <v>139</v>
      </c>
      <c r="V82">
        <v>158</v>
      </c>
      <c r="W82" t="s">
        <v>139</v>
      </c>
      <c r="X82" t="s">
        <v>167</v>
      </c>
      <c r="Y82">
        <v>1012488942</v>
      </c>
      <c r="Z82" t="s">
        <v>152</v>
      </c>
      <c r="AA82" t="s">
        <v>157</v>
      </c>
    </row>
    <row r="83" spans="1:27" x14ac:dyDescent="0.45">
      <c r="A83">
        <v>1010</v>
      </c>
      <c r="B83" t="s">
        <v>66</v>
      </c>
      <c r="C83" t="s">
        <v>73</v>
      </c>
      <c r="D83" t="s">
        <v>72</v>
      </c>
      <c r="E83">
        <v>34902</v>
      </c>
      <c r="F83" t="s">
        <v>113</v>
      </c>
      <c r="G83" t="s">
        <v>410</v>
      </c>
      <c r="H83" t="s">
        <v>411</v>
      </c>
      <c r="I83" t="s">
        <v>412</v>
      </c>
      <c r="J83" t="s">
        <v>136</v>
      </c>
      <c r="K83">
        <v>2013</v>
      </c>
      <c r="L83">
        <v>10</v>
      </c>
      <c r="M83">
        <v>7.7</v>
      </c>
      <c r="N83">
        <v>42</v>
      </c>
      <c r="O83">
        <v>29</v>
      </c>
      <c r="P83">
        <v>13</v>
      </c>
      <c r="Q83" t="s">
        <v>139</v>
      </c>
      <c r="R83">
        <v>1</v>
      </c>
      <c r="S83" t="s">
        <v>139</v>
      </c>
      <c r="T83" t="s">
        <v>143</v>
      </c>
      <c r="U83" t="s">
        <v>139</v>
      </c>
      <c r="V83">
        <v>49</v>
      </c>
      <c r="W83" t="s">
        <v>152</v>
      </c>
      <c r="X83" t="s">
        <v>167</v>
      </c>
      <c r="Y83">
        <v>1012502678</v>
      </c>
      <c r="Z83" t="s">
        <v>152</v>
      </c>
      <c r="AA83" t="s">
        <v>160</v>
      </c>
    </row>
    <row r="84" spans="1:27" x14ac:dyDescent="0.45">
      <c r="A84">
        <v>1799</v>
      </c>
      <c r="B84" t="s">
        <v>65</v>
      </c>
      <c r="C84" t="s">
        <v>101</v>
      </c>
      <c r="D84" t="s">
        <v>88</v>
      </c>
      <c r="E84">
        <v>34059</v>
      </c>
      <c r="F84" t="s">
        <v>113</v>
      </c>
      <c r="G84" t="s">
        <v>413</v>
      </c>
      <c r="H84" t="s">
        <v>414</v>
      </c>
      <c r="I84" t="s">
        <v>415</v>
      </c>
      <c r="J84" t="s">
        <v>128</v>
      </c>
      <c r="K84">
        <v>2011</v>
      </c>
      <c r="L84">
        <v>14</v>
      </c>
      <c r="M84">
        <v>6.3</v>
      </c>
      <c r="N84">
        <v>48</v>
      </c>
      <c r="O84">
        <v>32</v>
      </c>
      <c r="P84">
        <v>16</v>
      </c>
      <c r="Q84" t="s">
        <v>139</v>
      </c>
      <c r="R84">
        <v>0.6</v>
      </c>
      <c r="S84" t="s">
        <v>139</v>
      </c>
      <c r="T84" t="s">
        <v>150</v>
      </c>
      <c r="U84" t="s">
        <v>139</v>
      </c>
      <c r="V84">
        <v>9</v>
      </c>
      <c r="W84" t="s">
        <v>152</v>
      </c>
      <c r="X84" t="s">
        <v>166</v>
      </c>
      <c r="Y84">
        <v>1012334523</v>
      </c>
      <c r="Z84" t="s">
        <v>139</v>
      </c>
      <c r="AA84" t="s">
        <v>162</v>
      </c>
    </row>
    <row r="85" spans="1:27" x14ac:dyDescent="0.45">
      <c r="A85">
        <v>1205</v>
      </c>
      <c r="B85" t="s">
        <v>30</v>
      </c>
      <c r="C85" t="s">
        <v>94</v>
      </c>
      <c r="D85" t="s">
        <v>95</v>
      </c>
      <c r="E85">
        <v>34745</v>
      </c>
      <c r="F85" t="s">
        <v>114</v>
      </c>
      <c r="G85" t="s">
        <v>416</v>
      </c>
      <c r="H85" t="s">
        <v>417</v>
      </c>
      <c r="I85" t="s">
        <v>418</v>
      </c>
      <c r="J85" t="s">
        <v>136</v>
      </c>
      <c r="K85">
        <v>2013</v>
      </c>
      <c r="L85">
        <v>10</v>
      </c>
      <c r="M85">
        <v>9.3000000000000007</v>
      </c>
      <c r="N85">
        <v>40</v>
      </c>
      <c r="O85">
        <v>37</v>
      </c>
      <c r="P85">
        <v>3</v>
      </c>
      <c r="Q85" t="s">
        <v>139</v>
      </c>
      <c r="R85">
        <v>0.7</v>
      </c>
      <c r="S85" t="s">
        <v>152</v>
      </c>
      <c r="T85" t="s">
        <v>147</v>
      </c>
      <c r="U85" t="s">
        <v>139</v>
      </c>
      <c r="V85">
        <v>40</v>
      </c>
      <c r="W85" t="s">
        <v>152</v>
      </c>
      <c r="X85" t="s">
        <v>166</v>
      </c>
      <c r="Y85">
        <v>1012647171</v>
      </c>
      <c r="Z85" t="s">
        <v>152</v>
      </c>
      <c r="AA85" t="s">
        <v>160</v>
      </c>
    </row>
    <row r="86" spans="1:27" x14ac:dyDescent="0.45">
      <c r="A86">
        <v>1549</v>
      </c>
      <c r="B86" t="s">
        <v>66</v>
      </c>
      <c r="C86" t="s">
        <v>72</v>
      </c>
      <c r="D86" t="s">
        <v>103</v>
      </c>
      <c r="E86">
        <v>34552</v>
      </c>
      <c r="F86" t="s">
        <v>113</v>
      </c>
      <c r="G86" t="s">
        <v>419</v>
      </c>
      <c r="H86" t="s">
        <v>420</v>
      </c>
      <c r="I86" t="s">
        <v>421</v>
      </c>
      <c r="J86" t="s">
        <v>127</v>
      </c>
      <c r="K86">
        <v>2011</v>
      </c>
      <c r="L86">
        <v>14</v>
      </c>
      <c r="M86">
        <v>8.1999999999999993</v>
      </c>
      <c r="N86">
        <v>48</v>
      </c>
      <c r="O86">
        <v>39</v>
      </c>
      <c r="P86">
        <v>9</v>
      </c>
      <c r="Q86" t="s">
        <v>139</v>
      </c>
      <c r="R86">
        <v>0.6</v>
      </c>
      <c r="S86" t="s">
        <v>152</v>
      </c>
      <c r="T86" t="s">
        <v>142</v>
      </c>
      <c r="U86" t="s">
        <v>152</v>
      </c>
      <c r="V86">
        <v>134</v>
      </c>
      <c r="W86" t="s">
        <v>152</v>
      </c>
      <c r="X86" t="s">
        <v>167</v>
      </c>
      <c r="Y86">
        <v>1012213981</v>
      </c>
      <c r="Z86" t="s">
        <v>139</v>
      </c>
      <c r="AA86" t="s">
        <v>155</v>
      </c>
    </row>
    <row r="87" spans="1:27" x14ac:dyDescent="0.45">
      <c r="A87">
        <v>1098</v>
      </c>
      <c r="B87" t="s">
        <v>63</v>
      </c>
      <c r="C87" t="s">
        <v>91</v>
      </c>
      <c r="D87" t="s">
        <v>72</v>
      </c>
      <c r="E87">
        <v>34540</v>
      </c>
      <c r="F87" t="s">
        <v>113</v>
      </c>
      <c r="G87" t="s">
        <v>422</v>
      </c>
      <c r="H87" t="s">
        <v>423</v>
      </c>
      <c r="I87" t="s">
        <v>424</v>
      </c>
      <c r="J87" t="s">
        <v>129</v>
      </c>
      <c r="K87">
        <v>2011</v>
      </c>
      <c r="L87">
        <v>14</v>
      </c>
      <c r="M87">
        <v>8.6</v>
      </c>
      <c r="N87">
        <v>48</v>
      </c>
      <c r="O87">
        <v>46</v>
      </c>
      <c r="P87">
        <v>2</v>
      </c>
      <c r="Q87" t="s">
        <v>139</v>
      </c>
      <c r="R87">
        <v>0.9</v>
      </c>
      <c r="S87" t="s">
        <v>152</v>
      </c>
      <c r="T87" t="s">
        <v>147</v>
      </c>
      <c r="U87" t="s">
        <v>139</v>
      </c>
      <c r="V87">
        <v>110</v>
      </c>
      <c r="W87" t="s">
        <v>139</v>
      </c>
      <c r="X87" t="s">
        <v>167</v>
      </c>
      <c r="Y87">
        <v>1012939557</v>
      </c>
      <c r="Z87" t="s">
        <v>139</v>
      </c>
      <c r="AA87" t="s">
        <v>157</v>
      </c>
    </row>
    <row r="88" spans="1:27" x14ac:dyDescent="0.45">
      <c r="A88">
        <v>1264</v>
      </c>
      <c r="B88" t="s">
        <v>37</v>
      </c>
      <c r="C88" t="s">
        <v>99</v>
      </c>
      <c r="D88" t="s">
        <v>73</v>
      </c>
      <c r="E88">
        <v>34893</v>
      </c>
      <c r="F88" t="s">
        <v>114</v>
      </c>
      <c r="G88" t="s">
        <v>425</v>
      </c>
      <c r="H88" t="s">
        <v>426</v>
      </c>
      <c r="I88" t="s">
        <v>427</v>
      </c>
      <c r="J88" t="s">
        <v>138</v>
      </c>
      <c r="K88">
        <v>2012</v>
      </c>
      <c r="L88">
        <v>12</v>
      </c>
      <c r="M88">
        <v>6.3</v>
      </c>
      <c r="N88">
        <v>48</v>
      </c>
      <c r="O88">
        <v>44</v>
      </c>
      <c r="P88">
        <v>4</v>
      </c>
      <c r="Q88" t="s">
        <v>139</v>
      </c>
      <c r="R88">
        <v>0.6</v>
      </c>
      <c r="S88" t="s">
        <v>139</v>
      </c>
      <c r="T88" t="s">
        <v>149</v>
      </c>
      <c r="U88" t="s">
        <v>139</v>
      </c>
      <c r="V88">
        <v>44</v>
      </c>
      <c r="W88" t="s">
        <v>139</v>
      </c>
      <c r="X88" t="s">
        <v>167</v>
      </c>
      <c r="Y88">
        <v>1012288394</v>
      </c>
      <c r="Z88" t="s">
        <v>139</v>
      </c>
      <c r="AA88" t="s">
        <v>160</v>
      </c>
    </row>
    <row r="89" spans="1:27" x14ac:dyDescent="0.45">
      <c r="A89">
        <v>1440</v>
      </c>
      <c r="B89" t="s">
        <v>31</v>
      </c>
      <c r="C89" t="s">
        <v>91</v>
      </c>
      <c r="D89" t="s">
        <v>109</v>
      </c>
      <c r="E89">
        <v>34775</v>
      </c>
      <c r="F89" t="s">
        <v>114</v>
      </c>
      <c r="G89" t="s">
        <v>428</v>
      </c>
      <c r="H89" t="s">
        <v>429</v>
      </c>
      <c r="I89" t="s">
        <v>430</v>
      </c>
      <c r="J89" t="s">
        <v>133</v>
      </c>
      <c r="K89">
        <v>2013</v>
      </c>
      <c r="L89">
        <v>10</v>
      </c>
      <c r="M89">
        <v>7.6</v>
      </c>
      <c r="N89">
        <v>45</v>
      </c>
      <c r="O89">
        <v>27</v>
      </c>
      <c r="P89">
        <v>18</v>
      </c>
      <c r="Q89" t="s">
        <v>139</v>
      </c>
      <c r="R89">
        <v>0.5</v>
      </c>
      <c r="S89" t="s">
        <v>152</v>
      </c>
      <c r="T89" t="s">
        <v>145</v>
      </c>
      <c r="U89" t="s">
        <v>139</v>
      </c>
      <c r="V89">
        <v>25</v>
      </c>
      <c r="W89" t="s">
        <v>139</v>
      </c>
      <c r="X89" t="s">
        <v>166</v>
      </c>
      <c r="Y89">
        <v>1012094241</v>
      </c>
      <c r="Z89" t="s">
        <v>139</v>
      </c>
      <c r="AA89" t="s">
        <v>157</v>
      </c>
    </row>
    <row r="90" spans="1:27" x14ac:dyDescent="0.45">
      <c r="A90">
        <v>1213</v>
      </c>
      <c r="B90" t="s">
        <v>52</v>
      </c>
      <c r="C90" t="s">
        <v>111</v>
      </c>
      <c r="D90" t="s">
        <v>98</v>
      </c>
      <c r="E90">
        <v>34218</v>
      </c>
      <c r="F90" t="s">
        <v>113</v>
      </c>
      <c r="G90" t="s">
        <v>431</v>
      </c>
      <c r="H90" t="s">
        <v>432</v>
      </c>
      <c r="I90" t="s">
        <v>433</v>
      </c>
      <c r="J90" t="s">
        <v>138</v>
      </c>
      <c r="K90">
        <v>2011</v>
      </c>
      <c r="L90">
        <v>14</v>
      </c>
      <c r="M90">
        <v>7.6</v>
      </c>
      <c r="N90">
        <v>48</v>
      </c>
      <c r="O90">
        <v>44</v>
      </c>
      <c r="P90">
        <v>4</v>
      </c>
      <c r="Q90" t="s">
        <v>139</v>
      </c>
      <c r="R90">
        <v>0.4</v>
      </c>
      <c r="S90" t="s">
        <v>139</v>
      </c>
      <c r="T90" t="s">
        <v>150</v>
      </c>
      <c r="U90" t="s">
        <v>139</v>
      </c>
      <c r="V90">
        <v>44</v>
      </c>
      <c r="W90" t="s">
        <v>152</v>
      </c>
      <c r="X90" t="s">
        <v>167</v>
      </c>
      <c r="Y90">
        <v>1012332433</v>
      </c>
      <c r="Z90" t="s">
        <v>152</v>
      </c>
      <c r="AA90" t="s">
        <v>156</v>
      </c>
    </row>
    <row r="91" spans="1:27" x14ac:dyDescent="0.45">
      <c r="A91">
        <v>1040</v>
      </c>
      <c r="B91" t="s">
        <v>52</v>
      </c>
      <c r="C91" t="s">
        <v>95</v>
      </c>
      <c r="D91" t="s">
        <v>108</v>
      </c>
      <c r="E91">
        <v>34544</v>
      </c>
      <c r="F91" t="s">
        <v>113</v>
      </c>
      <c r="G91" t="s">
        <v>434</v>
      </c>
      <c r="H91" t="s">
        <v>435</v>
      </c>
      <c r="I91" t="s">
        <v>436</v>
      </c>
      <c r="J91" t="s">
        <v>129</v>
      </c>
      <c r="K91">
        <v>2011</v>
      </c>
      <c r="L91">
        <v>14</v>
      </c>
      <c r="M91">
        <v>7.9</v>
      </c>
      <c r="N91">
        <v>48</v>
      </c>
      <c r="O91">
        <v>39</v>
      </c>
      <c r="P91">
        <v>9</v>
      </c>
      <c r="Q91" t="s">
        <v>139</v>
      </c>
      <c r="R91">
        <v>0.8</v>
      </c>
      <c r="S91" t="s">
        <v>139</v>
      </c>
      <c r="T91" t="s">
        <v>149</v>
      </c>
      <c r="U91" t="s">
        <v>139</v>
      </c>
      <c r="V91">
        <v>61</v>
      </c>
      <c r="W91" t="s">
        <v>152</v>
      </c>
      <c r="X91" t="s">
        <v>166</v>
      </c>
      <c r="Y91">
        <v>1012887924</v>
      </c>
      <c r="Z91" t="s">
        <v>139</v>
      </c>
      <c r="AA91" t="s">
        <v>163</v>
      </c>
    </row>
    <row r="92" spans="1:27" x14ac:dyDescent="0.45">
      <c r="A92">
        <v>1145</v>
      </c>
      <c r="B92" t="s">
        <v>43</v>
      </c>
      <c r="C92" t="s">
        <v>108</v>
      </c>
      <c r="D92" t="s">
        <v>109</v>
      </c>
      <c r="E92">
        <v>34502</v>
      </c>
      <c r="F92" t="s">
        <v>114</v>
      </c>
      <c r="G92" t="s">
        <v>437</v>
      </c>
      <c r="H92" t="s">
        <v>438</v>
      </c>
      <c r="I92" t="s">
        <v>439</v>
      </c>
      <c r="J92" t="s">
        <v>133</v>
      </c>
      <c r="K92">
        <v>2012</v>
      </c>
      <c r="L92">
        <v>12</v>
      </c>
      <c r="M92">
        <v>7.8</v>
      </c>
      <c r="N92">
        <v>48</v>
      </c>
      <c r="O92">
        <v>38</v>
      </c>
      <c r="P92">
        <v>10</v>
      </c>
      <c r="Q92" t="s">
        <v>139</v>
      </c>
      <c r="R92">
        <v>0.6</v>
      </c>
      <c r="S92" t="s">
        <v>139</v>
      </c>
      <c r="T92" t="s">
        <v>144</v>
      </c>
      <c r="U92" t="s">
        <v>139</v>
      </c>
      <c r="V92">
        <v>112</v>
      </c>
      <c r="W92" t="s">
        <v>139</v>
      </c>
      <c r="X92" t="s">
        <v>167</v>
      </c>
      <c r="Y92">
        <v>1012624629</v>
      </c>
      <c r="Z92" t="s">
        <v>139</v>
      </c>
      <c r="AA92" t="s">
        <v>156</v>
      </c>
    </row>
    <row r="93" spans="1:27" x14ac:dyDescent="0.45">
      <c r="A93">
        <v>1093</v>
      </c>
      <c r="B93" t="s">
        <v>55</v>
      </c>
      <c r="C93" t="s">
        <v>77</v>
      </c>
      <c r="D93" t="s">
        <v>91</v>
      </c>
      <c r="E93">
        <v>34130</v>
      </c>
      <c r="F93" t="s">
        <v>113</v>
      </c>
      <c r="G93" t="s">
        <v>440</v>
      </c>
      <c r="H93" t="s">
        <v>441</v>
      </c>
      <c r="I93" t="s">
        <v>442</v>
      </c>
      <c r="J93" t="s">
        <v>134</v>
      </c>
      <c r="K93">
        <v>2011</v>
      </c>
      <c r="L93">
        <v>14</v>
      </c>
      <c r="M93">
        <v>8.6999999999999993</v>
      </c>
      <c r="N93">
        <v>48</v>
      </c>
      <c r="O93">
        <v>35</v>
      </c>
      <c r="P93">
        <v>13</v>
      </c>
      <c r="Q93" t="s">
        <v>139</v>
      </c>
      <c r="R93">
        <v>1</v>
      </c>
      <c r="S93" t="s">
        <v>152</v>
      </c>
      <c r="T93" t="s">
        <v>144</v>
      </c>
      <c r="U93" t="s">
        <v>139</v>
      </c>
      <c r="V93">
        <v>83</v>
      </c>
      <c r="W93" t="s">
        <v>139</v>
      </c>
      <c r="X93" t="s">
        <v>166</v>
      </c>
      <c r="Y93">
        <v>1012898197</v>
      </c>
      <c r="Z93" t="s">
        <v>139</v>
      </c>
      <c r="AA93" t="s">
        <v>161</v>
      </c>
    </row>
    <row r="94" spans="1:27" x14ac:dyDescent="0.45">
      <c r="A94">
        <v>1073</v>
      </c>
      <c r="B94" t="s">
        <v>48</v>
      </c>
      <c r="C94" t="s">
        <v>85</v>
      </c>
      <c r="D94" t="s">
        <v>88</v>
      </c>
      <c r="E94">
        <v>34535</v>
      </c>
      <c r="F94" t="s">
        <v>113</v>
      </c>
      <c r="G94" t="s">
        <v>443</v>
      </c>
      <c r="H94" t="s">
        <v>444</v>
      </c>
      <c r="I94" t="s">
        <v>445</v>
      </c>
      <c r="J94" t="s">
        <v>128</v>
      </c>
      <c r="K94">
        <v>2011</v>
      </c>
      <c r="L94">
        <v>14</v>
      </c>
      <c r="M94">
        <v>8.9</v>
      </c>
      <c r="N94">
        <v>48</v>
      </c>
      <c r="O94">
        <v>37</v>
      </c>
      <c r="P94">
        <v>11</v>
      </c>
      <c r="Q94" t="s">
        <v>139</v>
      </c>
      <c r="R94">
        <v>0.4</v>
      </c>
      <c r="S94" t="s">
        <v>152</v>
      </c>
      <c r="T94" t="s">
        <v>149</v>
      </c>
      <c r="U94" t="s">
        <v>139</v>
      </c>
      <c r="V94">
        <v>72</v>
      </c>
      <c r="W94" t="s">
        <v>152</v>
      </c>
      <c r="X94" t="s">
        <v>166</v>
      </c>
      <c r="Y94">
        <v>1012095691</v>
      </c>
      <c r="Z94" t="s">
        <v>139</v>
      </c>
      <c r="AA94" t="s">
        <v>157</v>
      </c>
    </row>
    <row r="95" spans="1:27" x14ac:dyDescent="0.45">
      <c r="A95">
        <v>1741</v>
      </c>
      <c r="B95" t="s">
        <v>30</v>
      </c>
      <c r="C95" t="s">
        <v>92</v>
      </c>
      <c r="D95" t="s">
        <v>82</v>
      </c>
      <c r="E95">
        <v>34281</v>
      </c>
      <c r="F95" t="s">
        <v>114</v>
      </c>
      <c r="G95" t="s">
        <v>446</v>
      </c>
      <c r="H95" t="s">
        <v>447</v>
      </c>
      <c r="I95" t="s">
        <v>448</v>
      </c>
      <c r="J95" t="s">
        <v>129</v>
      </c>
      <c r="K95">
        <v>2011</v>
      </c>
      <c r="L95">
        <v>14</v>
      </c>
      <c r="M95">
        <v>9.9</v>
      </c>
      <c r="N95">
        <v>48</v>
      </c>
      <c r="O95">
        <v>32</v>
      </c>
      <c r="P95">
        <v>16</v>
      </c>
      <c r="Q95" t="s">
        <v>139</v>
      </c>
      <c r="R95">
        <v>0.9</v>
      </c>
      <c r="S95" t="s">
        <v>139</v>
      </c>
      <c r="T95" t="s">
        <v>150</v>
      </c>
      <c r="U95" t="s">
        <v>139</v>
      </c>
      <c r="V95">
        <v>155</v>
      </c>
      <c r="W95" t="s">
        <v>152</v>
      </c>
      <c r="X95" t="s">
        <v>167</v>
      </c>
      <c r="Y95">
        <v>1012965366</v>
      </c>
      <c r="Z95" t="s">
        <v>139</v>
      </c>
      <c r="AA95" t="s">
        <v>154</v>
      </c>
    </row>
    <row r="96" spans="1:27" x14ac:dyDescent="0.45">
      <c r="A96">
        <v>1888</v>
      </c>
      <c r="B96" t="s">
        <v>59</v>
      </c>
      <c r="C96" t="s">
        <v>111</v>
      </c>
      <c r="D96" t="s">
        <v>110</v>
      </c>
      <c r="E96">
        <v>34390</v>
      </c>
      <c r="F96" t="s">
        <v>113</v>
      </c>
      <c r="G96" t="s">
        <v>449</v>
      </c>
      <c r="H96" t="s">
        <v>450</v>
      </c>
      <c r="I96" t="s">
        <v>451</v>
      </c>
      <c r="J96" t="s">
        <v>136</v>
      </c>
      <c r="K96">
        <v>2013</v>
      </c>
      <c r="L96">
        <v>10</v>
      </c>
      <c r="M96">
        <v>6.2</v>
      </c>
      <c r="N96">
        <v>43</v>
      </c>
      <c r="O96">
        <v>34</v>
      </c>
      <c r="P96">
        <v>9</v>
      </c>
      <c r="Q96" t="s">
        <v>139</v>
      </c>
      <c r="R96">
        <v>0.9</v>
      </c>
      <c r="S96" t="s">
        <v>139</v>
      </c>
      <c r="T96" t="s">
        <v>150</v>
      </c>
      <c r="U96" t="s">
        <v>139</v>
      </c>
      <c r="V96">
        <v>31</v>
      </c>
      <c r="W96" t="s">
        <v>152</v>
      </c>
      <c r="X96" t="s">
        <v>167</v>
      </c>
      <c r="Y96">
        <v>1012774453</v>
      </c>
      <c r="Z96" t="s">
        <v>139</v>
      </c>
      <c r="AA96" t="s">
        <v>157</v>
      </c>
    </row>
    <row r="97" spans="1:27" x14ac:dyDescent="0.45">
      <c r="A97">
        <v>1630</v>
      </c>
      <c r="B97" t="s">
        <v>59</v>
      </c>
      <c r="C97" t="s">
        <v>105</v>
      </c>
      <c r="D97" t="s">
        <v>96</v>
      </c>
      <c r="E97">
        <v>34784</v>
      </c>
      <c r="F97" t="s">
        <v>113</v>
      </c>
      <c r="G97" t="s">
        <v>452</v>
      </c>
      <c r="H97" t="s">
        <v>453</v>
      </c>
      <c r="I97" t="s">
        <v>454</v>
      </c>
      <c r="J97" t="s">
        <v>131</v>
      </c>
      <c r="K97">
        <v>2012</v>
      </c>
      <c r="L97">
        <v>12</v>
      </c>
      <c r="M97">
        <v>6.2</v>
      </c>
      <c r="N97">
        <v>48</v>
      </c>
      <c r="O97">
        <v>37</v>
      </c>
      <c r="P97">
        <v>11</v>
      </c>
      <c r="Q97" t="s">
        <v>139</v>
      </c>
      <c r="R97">
        <v>0.7</v>
      </c>
      <c r="S97" t="s">
        <v>152</v>
      </c>
      <c r="T97" t="s">
        <v>146</v>
      </c>
      <c r="U97" t="s">
        <v>139</v>
      </c>
      <c r="V97">
        <v>61</v>
      </c>
      <c r="W97" t="s">
        <v>139</v>
      </c>
      <c r="X97" t="s">
        <v>167</v>
      </c>
      <c r="Y97">
        <v>1012598745</v>
      </c>
      <c r="Z97" t="s">
        <v>152</v>
      </c>
      <c r="AA97" t="s">
        <v>161</v>
      </c>
    </row>
    <row r="98" spans="1:27" x14ac:dyDescent="0.45">
      <c r="A98">
        <v>1520</v>
      </c>
      <c r="B98" t="s">
        <v>53</v>
      </c>
      <c r="C98" t="s">
        <v>75</v>
      </c>
      <c r="D98" t="s">
        <v>109</v>
      </c>
      <c r="E98">
        <v>34465</v>
      </c>
      <c r="F98" t="s">
        <v>113</v>
      </c>
      <c r="G98" t="s">
        <v>455</v>
      </c>
      <c r="H98" t="s">
        <v>456</v>
      </c>
      <c r="I98" t="s">
        <v>457</v>
      </c>
      <c r="J98" t="s">
        <v>133</v>
      </c>
      <c r="K98">
        <v>2011</v>
      </c>
      <c r="L98">
        <v>14</v>
      </c>
      <c r="M98">
        <v>7.8</v>
      </c>
      <c r="N98">
        <v>48</v>
      </c>
      <c r="O98">
        <v>42</v>
      </c>
      <c r="P98">
        <v>6</v>
      </c>
      <c r="Q98" t="s">
        <v>139</v>
      </c>
      <c r="R98">
        <v>0.3</v>
      </c>
      <c r="S98" t="s">
        <v>139</v>
      </c>
      <c r="T98" t="s">
        <v>144</v>
      </c>
      <c r="U98" t="s">
        <v>139</v>
      </c>
      <c r="V98">
        <v>29</v>
      </c>
      <c r="W98" t="s">
        <v>152</v>
      </c>
      <c r="X98" t="s">
        <v>166</v>
      </c>
      <c r="Y98">
        <v>1012009624</v>
      </c>
      <c r="Z98" t="s">
        <v>139</v>
      </c>
      <c r="AA98" t="s">
        <v>162</v>
      </c>
    </row>
    <row r="99" spans="1:27" x14ac:dyDescent="0.45">
      <c r="A99">
        <v>1060</v>
      </c>
      <c r="B99" t="s">
        <v>52</v>
      </c>
      <c r="C99" t="s">
        <v>80</v>
      </c>
      <c r="D99" t="s">
        <v>72</v>
      </c>
      <c r="E99">
        <v>34027</v>
      </c>
      <c r="F99" t="s">
        <v>113</v>
      </c>
      <c r="G99" t="s">
        <v>458</v>
      </c>
      <c r="H99" t="s">
        <v>459</v>
      </c>
      <c r="I99" t="s">
        <v>460</v>
      </c>
      <c r="J99" t="s">
        <v>136</v>
      </c>
      <c r="K99">
        <v>2012</v>
      </c>
      <c r="L99">
        <v>12</v>
      </c>
      <c r="M99">
        <v>9.6</v>
      </c>
      <c r="N99">
        <v>48</v>
      </c>
      <c r="O99">
        <v>31</v>
      </c>
      <c r="P99">
        <v>17</v>
      </c>
      <c r="Q99" t="s">
        <v>139</v>
      </c>
      <c r="R99">
        <v>1</v>
      </c>
      <c r="S99" t="s">
        <v>152</v>
      </c>
      <c r="T99" t="s">
        <v>145</v>
      </c>
      <c r="U99" t="s">
        <v>139</v>
      </c>
      <c r="V99">
        <v>54</v>
      </c>
      <c r="W99" t="s">
        <v>139</v>
      </c>
      <c r="X99" t="s">
        <v>166</v>
      </c>
      <c r="Y99">
        <v>1012501916</v>
      </c>
      <c r="Z99" t="s">
        <v>152</v>
      </c>
      <c r="AA99" t="s">
        <v>163</v>
      </c>
    </row>
    <row r="100" spans="1:27" x14ac:dyDescent="0.45">
      <c r="A100">
        <v>1872</v>
      </c>
      <c r="B100" t="s">
        <v>68</v>
      </c>
      <c r="C100" t="s">
        <v>80</v>
      </c>
      <c r="D100" t="s">
        <v>81</v>
      </c>
      <c r="E100">
        <v>34898</v>
      </c>
      <c r="F100" t="s">
        <v>113</v>
      </c>
      <c r="G100" t="s">
        <v>461</v>
      </c>
      <c r="H100" t="s">
        <v>462</v>
      </c>
      <c r="I100" t="s">
        <v>463</v>
      </c>
      <c r="J100" t="s">
        <v>131</v>
      </c>
      <c r="K100">
        <v>2012</v>
      </c>
      <c r="L100">
        <v>12</v>
      </c>
      <c r="M100">
        <v>7.8</v>
      </c>
      <c r="N100">
        <v>48</v>
      </c>
      <c r="O100">
        <v>38</v>
      </c>
      <c r="P100">
        <v>10</v>
      </c>
      <c r="Q100" t="s">
        <v>139</v>
      </c>
      <c r="R100">
        <v>1</v>
      </c>
      <c r="S100" t="s">
        <v>152</v>
      </c>
      <c r="T100" t="s">
        <v>150</v>
      </c>
      <c r="U100" t="s">
        <v>139</v>
      </c>
      <c r="V100">
        <v>118</v>
      </c>
      <c r="W100" t="s">
        <v>152</v>
      </c>
      <c r="X100" t="s">
        <v>167</v>
      </c>
      <c r="Y100">
        <v>1012839330</v>
      </c>
      <c r="Z100" t="s">
        <v>152</v>
      </c>
      <c r="AA100" t="s">
        <v>155</v>
      </c>
    </row>
    <row r="101" spans="1:27" x14ac:dyDescent="0.45">
      <c r="A101">
        <v>1892</v>
      </c>
      <c r="B101" t="s">
        <v>46</v>
      </c>
      <c r="C101" t="s">
        <v>92</v>
      </c>
      <c r="D101" t="s">
        <v>84</v>
      </c>
      <c r="E101">
        <v>34848</v>
      </c>
      <c r="F101" t="s">
        <v>113</v>
      </c>
      <c r="G101" t="s">
        <v>464</v>
      </c>
      <c r="H101" t="s">
        <v>465</v>
      </c>
      <c r="I101" t="s">
        <v>466</v>
      </c>
      <c r="J101" t="s">
        <v>127</v>
      </c>
      <c r="K101">
        <v>2012</v>
      </c>
      <c r="L101">
        <v>12</v>
      </c>
      <c r="M101">
        <v>6.5</v>
      </c>
      <c r="N101">
        <v>48</v>
      </c>
      <c r="O101">
        <v>35</v>
      </c>
      <c r="P101">
        <v>13</v>
      </c>
      <c r="Q101" t="s">
        <v>139</v>
      </c>
      <c r="R101">
        <v>0.8</v>
      </c>
      <c r="S101" t="s">
        <v>152</v>
      </c>
      <c r="T101" t="s">
        <v>145</v>
      </c>
      <c r="U101" t="s">
        <v>139</v>
      </c>
      <c r="V101">
        <v>133</v>
      </c>
      <c r="W101" t="s">
        <v>139</v>
      </c>
      <c r="X101" t="s">
        <v>167</v>
      </c>
      <c r="Y101">
        <v>1012662311</v>
      </c>
      <c r="Z101" t="s">
        <v>139</v>
      </c>
      <c r="AA101" t="s">
        <v>158</v>
      </c>
    </row>
    <row r="102" spans="1:27" x14ac:dyDescent="0.45">
      <c r="A102">
        <v>1891</v>
      </c>
      <c r="B102" t="s">
        <v>57</v>
      </c>
      <c r="C102" t="s">
        <v>87</v>
      </c>
      <c r="D102" t="s">
        <v>110</v>
      </c>
      <c r="E102">
        <v>34203</v>
      </c>
      <c r="F102" t="s">
        <v>113</v>
      </c>
      <c r="G102" t="s">
        <v>467</v>
      </c>
      <c r="H102" t="s">
        <v>468</v>
      </c>
      <c r="I102" t="s">
        <v>469</v>
      </c>
      <c r="J102" t="s">
        <v>131</v>
      </c>
      <c r="K102">
        <v>2011</v>
      </c>
      <c r="L102">
        <v>14</v>
      </c>
      <c r="M102">
        <v>6.2</v>
      </c>
      <c r="N102">
        <v>48</v>
      </c>
      <c r="O102">
        <v>43</v>
      </c>
      <c r="P102">
        <v>5</v>
      </c>
      <c r="Q102" t="s">
        <v>139</v>
      </c>
      <c r="R102">
        <v>0.8</v>
      </c>
      <c r="S102" t="s">
        <v>152</v>
      </c>
      <c r="T102" t="s">
        <v>148</v>
      </c>
      <c r="U102" t="s">
        <v>139</v>
      </c>
      <c r="V102">
        <v>23</v>
      </c>
      <c r="W102" t="s">
        <v>139</v>
      </c>
      <c r="X102" t="s">
        <v>167</v>
      </c>
      <c r="Y102">
        <v>1012632678</v>
      </c>
      <c r="Z102" t="s">
        <v>152</v>
      </c>
      <c r="AA102" t="s">
        <v>160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24C-6FA6-49D5-AE77-3AA0B0318DD3}">
  <dimension ref="A1:AM127"/>
  <sheetViews>
    <sheetView tabSelected="1" workbookViewId="0">
      <selection activeCell="A2" sqref="A2"/>
    </sheetView>
  </sheetViews>
  <sheetFormatPr baseColWidth="10" defaultRowHeight="14.25" x14ac:dyDescent="0.45"/>
  <sheetData>
    <row r="1" spans="1:39" x14ac:dyDescent="0.45">
      <c r="A1" s="16" t="s">
        <v>477</v>
      </c>
      <c r="B1" s="16" t="s">
        <v>493</v>
      </c>
      <c r="C1" s="16" t="s">
        <v>483</v>
      </c>
      <c r="D1" s="16" t="s">
        <v>482</v>
      </c>
      <c r="E1" s="16" t="s">
        <v>494</v>
      </c>
      <c r="F1" s="16" t="s">
        <v>488</v>
      </c>
      <c r="G1" s="16" t="s">
        <v>474</v>
      </c>
      <c r="H1" s="16" t="s">
        <v>475</v>
      </c>
      <c r="I1" s="16" t="s">
        <v>476</v>
      </c>
      <c r="J1" s="16" t="s">
        <v>505</v>
      </c>
      <c r="K1" s="16" t="s">
        <v>478</v>
      </c>
      <c r="L1" s="16" t="s">
        <v>479</v>
      </c>
      <c r="M1" s="16" t="s">
        <v>558</v>
      </c>
      <c r="N1" s="16" t="s">
        <v>480</v>
      </c>
      <c r="O1" s="16" t="s">
        <v>485</v>
      </c>
      <c r="P1" s="16" t="s">
        <v>486</v>
      </c>
      <c r="Q1" s="16" t="s">
        <v>487</v>
      </c>
      <c r="R1" s="16" t="s">
        <v>484</v>
      </c>
      <c r="S1" s="16" t="s">
        <v>481</v>
      </c>
      <c r="U1" s="16" t="s">
        <v>477</v>
      </c>
      <c r="V1" s="16" t="s">
        <v>493</v>
      </c>
      <c r="W1" s="16" t="s">
        <v>483</v>
      </c>
      <c r="X1" s="16" t="s">
        <v>482</v>
      </c>
      <c r="Y1" s="16" t="s">
        <v>494</v>
      </c>
      <c r="Z1" s="16" t="s">
        <v>488</v>
      </c>
      <c r="AA1" s="16" t="s">
        <v>474</v>
      </c>
      <c r="AB1" s="16" t="s">
        <v>475</v>
      </c>
      <c r="AC1" s="16" t="s">
        <v>476</v>
      </c>
      <c r="AD1" s="16" t="s">
        <v>505</v>
      </c>
      <c r="AE1" s="16" t="s">
        <v>478</v>
      </c>
      <c r="AF1" s="16" t="s">
        <v>479</v>
      </c>
      <c r="AG1" s="16" t="s">
        <v>558</v>
      </c>
      <c r="AH1" s="16" t="s">
        <v>480</v>
      </c>
      <c r="AI1" s="16" t="s">
        <v>485</v>
      </c>
      <c r="AJ1" s="16" t="s">
        <v>486</v>
      </c>
      <c r="AK1" s="16" t="s">
        <v>487</v>
      </c>
      <c r="AL1" s="16" t="s">
        <v>484</v>
      </c>
      <c r="AM1" s="16" t="s">
        <v>481</v>
      </c>
    </row>
    <row r="2" spans="1:39" x14ac:dyDescent="0.45">
      <c r="A2">
        <v>5535592033</v>
      </c>
      <c r="B2">
        <v>5584924848</v>
      </c>
      <c r="C2" t="s">
        <v>498</v>
      </c>
      <c r="D2" t="s">
        <v>500</v>
      </c>
      <c r="E2" t="s">
        <v>501</v>
      </c>
      <c r="F2" t="s">
        <v>489</v>
      </c>
      <c r="G2">
        <v>42394.963111898149</v>
      </c>
      <c r="H2" t="s">
        <v>504</v>
      </c>
      <c r="I2" t="s">
        <v>504</v>
      </c>
      <c r="J2">
        <v>4233</v>
      </c>
      <c r="K2">
        <v>5</v>
      </c>
      <c r="L2">
        <v>3466457544364</v>
      </c>
      <c r="M2">
        <v>5</v>
      </c>
      <c r="N2">
        <v>958163234</v>
      </c>
      <c r="O2">
        <v>52.5092308864565</v>
      </c>
      <c r="P2">
        <v>13.375858269311401</v>
      </c>
      <c r="Q2" t="s">
        <v>510</v>
      </c>
      <c r="R2" t="s">
        <v>492</v>
      </c>
      <c r="S2">
        <v>1</v>
      </c>
      <c r="Y2" t="s">
        <v>501</v>
      </c>
    </row>
    <row r="3" spans="1:39" x14ac:dyDescent="0.45">
      <c r="A3">
        <v>5535592033</v>
      </c>
      <c r="B3">
        <v>5564460237</v>
      </c>
      <c r="C3" t="s">
        <v>498</v>
      </c>
      <c r="D3" t="s">
        <v>499</v>
      </c>
      <c r="E3" t="s">
        <v>496</v>
      </c>
      <c r="F3" t="s">
        <v>489</v>
      </c>
      <c r="G3">
        <v>42395.963111863428</v>
      </c>
      <c r="H3">
        <v>42435.557231145831</v>
      </c>
      <c r="I3" t="s">
        <v>511</v>
      </c>
      <c r="J3" t="s">
        <v>504</v>
      </c>
      <c r="K3">
        <v>22</v>
      </c>
      <c r="L3">
        <v>3466457544364</v>
      </c>
      <c r="M3">
        <v>4</v>
      </c>
      <c r="N3">
        <v>224345258</v>
      </c>
      <c r="O3">
        <v>39.885397252914998</v>
      </c>
      <c r="P3">
        <v>-105.762375754492</v>
      </c>
      <c r="Q3" t="s">
        <v>509</v>
      </c>
      <c r="R3" t="s">
        <v>492</v>
      </c>
      <c r="S3">
        <v>5</v>
      </c>
    </row>
    <row r="4" spans="1:39" x14ac:dyDescent="0.45">
      <c r="A4">
        <v>5535592033</v>
      </c>
      <c r="B4">
        <v>5577077226</v>
      </c>
      <c r="C4" t="s">
        <v>498</v>
      </c>
      <c r="D4" t="s">
        <v>499</v>
      </c>
      <c r="E4" t="s">
        <v>501</v>
      </c>
      <c r="F4" t="s">
        <v>489</v>
      </c>
      <c r="G4">
        <v>42396.963111863428</v>
      </c>
      <c r="H4" t="s">
        <v>504</v>
      </c>
      <c r="I4" t="s">
        <v>504</v>
      </c>
      <c r="J4">
        <v>9199</v>
      </c>
      <c r="K4">
        <v>10</v>
      </c>
      <c r="L4">
        <v>3466457544364</v>
      </c>
      <c r="M4">
        <v>2</v>
      </c>
      <c r="N4">
        <v>113456790</v>
      </c>
      <c r="O4">
        <v>19.346529258191801</v>
      </c>
      <c r="P4">
        <v>-99.199521071903703</v>
      </c>
      <c r="Q4" t="s">
        <v>507</v>
      </c>
      <c r="R4" t="s">
        <v>490</v>
      </c>
      <c r="S4">
        <v>4</v>
      </c>
      <c r="U4" s="16" t="s">
        <v>477</v>
      </c>
      <c r="V4" s="16" t="s">
        <v>493</v>
      </c>
      <c r="W4" s="16" t="s">
        <v>483</v>
      </c>
      <c r="X4" s="16" t="s">
        <v>482</v>
      </c>
      <c r="Y4" s="16" t="s">
        <v>494</v>
      </c>
      <c r="Z4" s="16" t="s">
        <v>488</v>
      </c>
      <c r="AA4" s="16" t="s">
        <v>474</v>
      </c>
      <c r="AB4" s="16" t="s">
        <v>475</v>
      </c>
      <c r="AC4" s="16" t="s">
        <v>476</v>
      </c>
      <c r="AD4" s="16" t="s">
        <v>505</v>
      </c>
      <c r="AE4" s="16" t="s">
        <v>478</v>
      </c>
      <c r="AF4" s="16" t="s">
        <v>479</v>
      </c>
      <c r="AG4" s="16" t="s">
        <v>558</v>
      </c>
      <c r="AH4" s="16" t="s">
        <v>480</v>
      </c>
      <c r="AI4" s="16" t="s">
        <v>485</v>
      </c>
      <c r="AJ4" s="16" t="s">
        <v>486</v>
      </c>
      <c r="AK4" s="16" t="s">
        <v>487</v>
      </c>
      <c r="AL4" s="16" t="s">
        <v>484</v>
      </c>
      <c r="AM4" s="16" t="s">
        <v>481</v>
      </c>
    </row>
    <row r="5" spans="1:39" x14ac:dyDescent="0.45">
      <c r="A5">
        <v>5535592033</v>
      </c>
      <c r="B5">
        <v>5559025521</v>
      </c>
      <c r="C5" t="s">
        <v>498</v>
      </c>
      <c r="D5" t="s">
        <v>499</v>
      </c>
      <c r="E5" t="s">
        <v>501</v>
      </c>
      <c r="F5" t="s">
        <v>489</v>
      </c>
      <c r="G5">
        <v>42397.963111863428</v>
      </c>
      <c r="H5" t="s">
        <v>504</v>
      </c>
      <c r="I5" t="s">
        <v>504</v>
      </c>
      <c r="J5">
        <v>1562</v>
      </c>
      <c r="K5">
        <v>2</v>
      </c>
      <c r="L5">
        <v>3466457544364</v>
      </c>
      <c r="M5">
        <v>1</v>
      </c>
      <c r="N5">
        <v>113456746</v>
      </c>
      <c r="O5">
        <v>19.433615196955699</v>
      </c>
      <c r="P5">
        <v>-99.195687030688404</v>
      </c>
      <c r="Q5" t="s">
        <v>506</v>
      </c>
      <c r="R5" t="s">
        <v>490</v>
      </c>
      <c r="S5">
        <v>0</v>
      </c>
      <c r="U5">
        <v>5535592033</v>
      </c>
      <c r="V5">
        <v>5584924848</v>
      </c>
      <c r="W5" t="s">
        <v>498</v>
      </c>
      <c r="X5" t="s">
        <v>500</v>
      </c>
      <c r="Y5" t="s">
        <v>501</v>
      </c>
      <c r="Z5" t="s">
        <v>489</v>
      </c>
      <c r="AA5">
        <v>42394.963111898149</v>
      </c>
      <c r="AB5" t="s">
        <v>504</v>
      </c>
      <c r="AC5" t="s">
        <v>504</v>
      </c>
      <c r="AD5">
        <v>4233</v>
      </c>
      <c r="AE5">
        <v>5</v>
      </c>
      <c r="AF5">
        <v>3466457544364</v>
      </c>
      <c r="AG5">
        <v>5</v>
      </c>
      <c r="AH5">
        <v>958163234</v>
      </c>
      <c r="AI5">
        <v>52.5092308864565</v>
      </c>
      <c r="AJ5">
        <v>13.375858269311401</v>
      </c>
      <c r="AK5" t="s">
        <v>510</v>
      </c>
      <c r="AL5" t="s">
        <v>492</v>
      </c>
      <c r="AM5">
        <v>1</v>
      </c>
    </row>
    <row r="6" spans="1:39" x14ac:dyDescent="0.45">
      <c r="A6">
        <v>5535592033</v>
      </c>
      <c r="B6">
        <v>5596841039</v>
      </c>
      <c r="C6" t="s">
        <v>498</v>
      </c>
      <c r="D6" t="s">
        <v>499</v>
      </c>
      <c r="E6" t="s">
        <v>496</v>
      </c>
      <c r="F6" t="s">
        <v>489</v>
      </c>
      <c r="G6">
        <v>42398.963111863428</v>
      </c>
      <c r="H6">
        <v>42708.00815238426</v>
      </c>
      <c r="I6" t="s">
        <v>512</v>
      </c>
      <c r="J6" t="s">
        <v>504</v>
      </c>
      <c r="K6">
        <v>38</v>
      </c>
      <c r="L6">
        <v>3466457544364</v>
      </c>
      <c r="M6">
        <v>3</v>
      </c>
      <c r="N6">
        <v>224345221</v>
      </c>
      <c r="O6">
        <v>38.907192299999998</v>
      </c>
      <c r="P6">
        <v>-77.036870699999994</v>
      </c>
      <c r="Q6" t="s">
        <v>508</v>
      </c>
      <c r="R6" t="s">
        <v>492</v>
      </c>
      <c r="S6">
        <v>0</v>
      </c>
      <c r="U6">
        <v>5535592033</v>
      </c>
      <c r="V6">
        <v>5577077226</v>
      </c>
      <c r="W6" t="s">
        <v>498</v>
      </c>
      <c r="X6" t="s">
        <v>499</v>
      </c>
      <c r="Y6" t="s">
        <v>501</v>
      </c>
      <c r="Z6" t="s">
        <v>489</v>
      </c>
      <c r="AA6">
        <v>42396.963111863428</v>
      </c>
      <c r="AB6" t="s">
        <v>504</v>
      </c>
      <c r="AC6" t="s">
        <v>504</v>
      </c>
      <c r="AD6">
        <v>9199</v>
      </c>
      <c r="AE6">
        <v>10</v>
      </c>
      <c r="AF6">
        <v>3466457544364</v>
      </c>
      <c r="AG6">
        <v>2</v>
      </c>
      <c r="AH6">
        <v>113456790</v>
      </c>
      <c r="AI6">
        <v>19.346529258191801</v>
      </c>
      <c r="AJ6">
        <v>-99.199521071903703</v>
      </c>
      <c r="AK6" t="s">
        <v>507</v>
      </c>
      <c r="AL6" t="s">
        <v>490</v>
      </c>
      <c r="AM6">
        <v>4</v>
      </c>
    </row>
    <row r="7" spans="1:39" x14ac:dyDescent="0.45">
      <c r="A7">
        <v>5535592033</v>
      </c>
      <c r="B7">
        <v>5546880032</v>
      </c>
      <c r="C7" t="s">
        <v>498</v>
      </c>
      <c r="D7" t="s">
        <v>500</v>
      </c>
      <c r="E7" t="s">
        <v>501</v>
      </c>
      <c r="F7" t="s">
        <v>503</v>
      </c>
      <c r="G7">
        <v>42399.963111863428</v>
      </c>
      <c r="H7" t="s">
        <v>504</v>
      </c>
      <c r="I7" t="s">
        <v>504</v>
      </c>
      <c r="J7">
        <v>1978</v>
      </c>
      <c r="K7">
        <v>2</v>
      </c>
      <c r="L7">
        <v>3466457544364</v>
      </c>
      <c r="M7">
        <v>4</v>
      </c>
      <c r="N7">
        <v>224345258</v>
      </c>
      <c r="O7">
        <v>39.885397252914998</v>
      </c>
      <c r="P7">
        <v>-105.762375754492</v>
      </c>
      <c r="Q7" t="s">
        <v>509</v>
      </c>
      <c r="R7" t="s">
        <v>492</v>
      </c>
      <c r="S7">
        <v>6</v>
      </c>
      <c r="U7">
        <v>5535592033</v>
      </c>
      <c r="V7">
        <v>5559025521</v>
      </c>
      <c r="W7" t="s">
        <v>498</v>
      </c>
      <c r="X7" t="s">
        <v>499</v>
      </c>
      <c r="Y7" t="s">
        <v>501</v>
      </c>
      <c r="Z7" t="s">
        <v>489</v>
      </c>
      <c r="AA7">
        <v>42397.963111863428</v>
      </c>
      <c r="AB7" t="s">
        <v>504</v>
      </c>
      <c r="AC7" t="s">
        <v>504</v>
      </c>
      <c r="AD7">
        <v>1562</v>
      </c>
      <c r="AE7">
        <v>2</v>
      </c>
      <c r="AF7">
        <v>3466457544364</v>
      </c>
      <c r="AG7">
        <v>1</v>
      </c>
      <c r="AH7">
        <v>113456746</v>
      </c>
      <c r="AI7">
        <v>19.433615196955699</v>
      </c>
      <c r="AJ7">
        <v>-99.195687030688404</v>
      </c>
      <c r="AK7" t="s">
        <v>506</v>
      </c>
      <c r="AL7" t="s">
        <v>490</v>
      </c>
      <c r="AM7">
        <v>0</v>
      </c>
    </row>
    <row r="8" spans="1:39" x14ac:dyDescent="0.45">
      <c r="A8">
        <v>5535592033</v>
      </c>
      <c r="B8">
        <v>5543178022</v>
      </c>
      <c r="C8" t="s">
        <v>498</v>
      </c>
      <c r="D8" t="s">
        <v>499</v>
      </c>
      <c r="E8" t="s">
        <v>496</v>
      </c>
      <c r="F8" t="s">
        <v>489</v>
      </c>
      <c r="G8">
        <v>42400.963111863428</v>
      </c>
      <c r="H8">
        <v>42535.996591655094</v>
      </c>
      <c r="I8" t="s">
        <v>513</v>
      </c>
      <c r="J8" t="s">
        <v>504</v>
      </c>
      <c r="K8">
        <v>4</v>
      </c>
      <c r="L8">
        <v>3466457544364</v>
      </c>
      <c r="M8">
        <v>3</v>
      </c>
      <c r="N8">
        <v>224345221</v>
      </c>
      <c r="O8">
        <v>38.907192299999998</v>
      </c>
      <c r="P8">
        <v>-77.036870699999994</v>
      </c>
      <c r="Q8" t="s">
        <v>508</v>
      </c>
      <c r="R8" t="s">
        <v>492</v>
      </c>
      <c r="S8">
        <v>1</v>
      </c>
      <c r="U8">
        <v>5535592033</v>
      </c>
      <c r="V8">
        <v>5546880032</v>
      </c>
      <c r="W8" t="s">
        <v>498</v>
      </c>
      <c r="X8" t="s">
        <v>500</v>
      </c>
      <c r="Y8" t="s">
        <v>501</v>
      </c>
      <c r="Z8" t="s">
        <v>503</v>
      </c>
      <c r="AA8">
        <v>42399.963111863428</v>
      </c>
      <c r="AB8" t="s">
        <v>504</v>
      </c>
      <c r="AC8" t="s">
        <v>504</v>
      </c>
      <c r="AD8">
        <v>1978</v>
      </c>
      <c r="AE8">
        <v>2</v>
      </c>
      <c r="AF8">
        <v>3466457544364</v>
      </c>
      <c r="AG8">
        <v>4</v>
      </c>
      <c r="AH8">
        <v>224345258</v>
      </c>
      <c r="AI8">
        <v>39.885397252914998</v>
      </c>
      <c r="AJ8">
        <v>-105.762375754492</v>
      </c>
      <c r="AK8" t="s">
        <v>509</v>
      </c>
      <c r="AL8" t="s">
        <v>492</v>
      </c>
      <c r="AM8">
        <v>6</v>
      </c>
    </row>
    <row r="9" spans="1:39" x14ac:dyDescent="0.45">
      <c r="A9">
        <v>5535592033</v>
      </c>
      <c r="B9">
        <v>5550485765</v>
      </c>
      <c r="C9" t="s">
        <v>498</v>
      </c>
      <c r="D9" t="s">
        <v>499</v>
      </c>
      <c r="E9" t="s">
        <v>495</v>
      </c>
      <c r="F9" t="s">
        <v>489</v>
      </c>
      <c r="G9">
        <v>42401.963111863428</v>
      </c>
      <c r="H9" t="s">
        <v>504</v>
      </c>
      <c r="I9" t="s">
        <v>504</v>
      </c>
      <c r="J9">
        <v>1315</v>
      </c>
      <c r="K9">
        <v>2</v>
      </c>
      <c r="L9">
        <v>3466457544364</v>
      </c>
      <c r="M9">
        <v>3</v>
      </c>
      <c r="N9">
        <v>224345221</v>
      </c>
      <c r="O9">
        <v>38.907192299999998</v>
      </c>
      <c r="P9">
        <v>-77.036870699999994</v>
      </c>
      <c r="Q9" t="s">
        <v>508</v>
      </c>
      <c r="R9" t="s">
        <v>492</v>
      </c>
      <c r="S9">
        <v>6</v>
      </c>
      <c r="U9">
        <v>5535592033</v>
      </c>
      <c r="V9">
        <v>5503818214</v>
      </c>
      <c r="W9" t="s">
        <v>498</v>
      </c>
      <c r="X9" t="s">
        <v>499</v>
      </c>
      <c r="Y9" t="s">
        <v>501</v>
      </c>
      <c r="Z9" t="s">
        <v>502</v>
      </c>
      <c r="AA9">
        <v>42402.963111863428</v>
      </c>
      <c r="AB9" t="s">
        <v>504</v>
      </c>
      <c r="AC9" t="s">
        <v>504</v>
      </c>
      <c r="AD9">
        <v>2806</v>
      </c>
      <c r="AE9">
        <v>3</v>
      </c>
      <c r="AF9">
        <v>3466457544364</v>
      </c>
      <c r="AG9">
        <v>1</v>
      </c>
      <c r="AH9">
        <v>113456746</v>
      </c>
      <c r="AI9">
        <v>19.433615196955699</v>
      </c>
      <c r="AJ9">
        <v>-99.195687030688404</v>
      </c>
      <c r="AK9" t="s">
        <v>506</v>
      </c>
      <c r="AL9" t="s">
        <v>490</v>
      </c>
      <c r="AM9">
        <v>3</v>
      </c>
    </row>
    <row r="10" spans="1:39" x14ac:dyDescent="0.45">
      <c r="A10">
        <v>5535592033</v>
      </c>
      <c r="B10">
        <v>5503818214</v>
      </c>
      <c r="C10" t="s">
        <v>498</v>
      </c>
      <c r="D10" t="s">
        <v>499</v>
      </c>
      <c r="E10" t="s">
        <v>501</v>
      </c>
      <c r="F10" t="s">
        <v>502</v>
      </c>
      <c r="G10">
        <v>42402.963111863428</v>
      </c>
      <c r="H10" t="s">
        <v>504</v>
      </c>
      <c r="I10" t="s">
        <v>504</v>
      </c>
      <c r="J10">
        <v>2806</v>
      </c>
      <c r="K10">
        <v>3</v>
      </c>
      <c r="L10">
        <v>3466457544364</v>
      </c>
      <c r="M10">
        <v>1</v>
      </c>
      <c r="N10">
        <v>113456746</v>
      </c>
      <c r="O10">
        <v>19.433615196955699</v>
      </c>
      <c r="P10">
        <v>-99.195687030688404</v>
      </c>
      <c r="Q10" t="s">
        <v>506</v>
      </c>
      <c r="R10" t="s">
        <v>490</v>
      </c>
      <c r="S10">
        <v>3</v>
      </c>
      <c r="U10">
        <v>5535592033</v>
      </c>
      <c r="V10">
        <v>5516672586</v>
      </c>
      <c r="W10" t="s">
        <v>497</v>
      </c>
      <c r="X10" t="s">
        <v>491</v>
      </c>
      <c r="Y10" t="s">
        <v>501</v>
      </c>
      <c r="Z10" t="s">
        <v>489</v>
      </c>
      <c r="AA10">
        <v>42405.963111863428</v>
      </c>
      <c r="AB10" t="s">
        <v>504</v>
      </c>
      <c r="AC10" t="s">
        <v>504</v>
      </c>
      <c r="AD10">
        <v>4763</v>
      </c>
      <c r="AE10">
        <v>5</v>
      </c>
      <c r="AF10">
        <v>3466457544364</v>
      </c>
      <c r="AG10">
        <v>4</v>
      </c>
      <c r="AH10">
        <v>224345258</v>
      </c>
      <c r="AI10">
        <v>39.885397252914998</v>
      </c>
      <c r="AJ10">
        <v>-105.762375754492</v>
      </c>
      <c r="AK10" t="s">
        <v>509</v>
      </c>
      <c r="AL10" t="s">
        <v>492</v>
      </c>
      <c r="AM10">
        <v>6</v>
      </c>
    </row>
    <row r="11" spans="1:39" x14ac:dyDescent="0.45">
      <c r="A11">
        <v>5535592033</v>
      </c>
      <c r="B11">
        <v>5535342047</v>
      </c>
      <c r="C11" t="s">
        <v>497</v>
      </c>
      <c r="D11" t="s">
        <v>491</v>
      </c>
      <c r="E11" t="s">
        <v>496</v>
      </c>
      <c r="F11" t="s">
        <v>489</v>
      </c>
      <c r="G11">
        <v>42403.963111863428</v>
      </c>
      <c r="H11">
        <v>42654.366416168981</v>
      </c>
      <c r="I11" t="s">
        <v>514</v>
      </c>
      <c r="J11" t="s">
        <v>504</v>
      </c>
      <c r="K11">
        <v>22</v>
      </c>
      <c r="L11">
        <v>3466457544364</v>
      </c>
      <c r="M11">
        <v>5</v>
      </c>
      <c r="N11">
        <v>958163234</v>
      </c>
      <c r="O11">
        <v>52.5092308864565</v>
      </c>
      <c r="P11">
        <v>13.375858269311401</v>
      </c>
      <c r="Q11" t="s">
        <v>510</v>
      </c>
      <c r="R11" t="s">
        <v>492</v>
      </c>
      <c r="S11">
        <v>4</v>
      </c>
      <c r="U11">
        <v>5535592033</v>
      </c>
      <c r="V11">
        <v>5566643104</v>
      </c>
      <c r="W11" t="s">
        <v>497</v>
      </c>
      <c r="X11" t="s">
        <v>491</v>
      </c>
      <c r="Y11" t="s">
        <v>501</v>
      </c>
      <c r="Z11" t="s">
        <v>489</v>
      </c>
      <c r="AA11">
        <v>42406.963111863428</v>
      </c>
      <c r="AB11" t="s">
        <v>504</v>
      </c>
      <c r="AC11" t="s">
        <v>504</v>
      </c>
      <c r="AD11">
        <v>1553</v>
      </c>
      <c r="AE11">
        <v>2</v>
      </c>
      <c r="AF11">
        <v>3466457544364</v>
      </c>
      <c r="AG11">
        <v>5</v>
      </c>
      <c r="AH11">
        <v>958163234</v>
      </c>
      <c r="AI11">
        <v>52.5092308864565</v>
      </c>
      <c r="AJ11">
        <v>13.375858269311401</v>
      </c>
      <c r="AK11" t="s">
        <v>510</v>
      </c>
      <c r="AL11" t="s">
        <v>492</v>
      </c>
      <c r="AM11">
        <v>0</v>
      </c>
    </row>
    <row r="12" spans="1:39" x14ac:dyDescent="0.45">
      <c r="A12">
        <v>5535592033</v>
      </c>
      <c r="B12">
        <v>5512289271</v>
      </c>
      <c r="C12" t="s">
        <v>498</v>
      </c>
      <c r="D12" t="s">
        <v>499</v>
      </c>
      <c r="E12" t="s">
        <v>496</v>
      </c>
      <c r="F12" t="s">
        <v>489</v>
      </c>
      <c r="G12">
        <v>42404.963111863428</v>
      </c>
      <c r="H12">
        <v>42507.51867690972</v>
      </c>
      <c r="I12" t="s">
        <v>515</v>
      </c>
      <c r="J12" t="s">
        <v>504</v>
      </c>
      <c r="K12">
        <v>12</v>
      </c>
      <c r="L12">
        <v>3466457544364</v>
      </c>
      <c r="M12">
        <v>4</v>
      </c>
      <c r="N12">
        <v>224345258</v>
      </c>
      <c r="O12">
        <v>39.885397252914998</v>
      </c>
      <c r="P12">
        <v>-105.762375754492</v>
      </c>
      <c r="Q12" t="s">
        <v>509</v>
      </c>
      <c r="R12" t="s">
        <v>492</v>
      </c>
      <c r="S12">
        <v>0</v>
      </c>
      <c r="U12">
        <v>5535592033</v>
      </c>
      <c r="V12">
        <v>5568141522</v>
      </c>
      <c r="W12" t="s">
        <v>497</v>
      </c>
      <c r="X12" t="s">
        <v>491</v>
      </c>
      <c r="Y12" t="s">
        <v>501</v>
      </c>
      <c r="Z12" t="s">
        <v>489</v>
      </c>
      <c r="AA12">
        <v>42407.963111863428</v>
      </c>
      <c r="AB12" t="s">
        <v>504</v>
      </c>
      <c r="AC12" t="s">
        <v>504</v>
      </c>
      <c r="AD12">
        <v>3539</v>
      </c>
      <c r="AE12">
        <v>4</v>
      </c>
      <c r="AF12">
        <v>3466457544364</v>
      </c>
      <c r="AG12">
        <v>4</v>
      </c>
      <c r="AH12">
        <v>224345258</v>
      </c>
      <c r="AI12">
        <v>39.885397252914998</v>
      </c>
      <c r="AJ12">
        <v>-105.762375754492</v>
      </c>
      <c r="AK12" t="s">
        <v>509</v>
      </c>
      <c r="AL12" t="s">
        <v>492</v>
      </c>
      <c r="AM12">
        <v>4</v>
      </c>
    </row>
    <row r="13" spans="1:39" x14ac:dyDescent="0.45">
      <c r="A13">
        <v>5535592033</v>
      </c>
      <c r="B13">
        <v>5516672586</v>
      </c>
      <c r="C13" t="s">
        <v>497</v>
      </c>
      <c r="D13" t="s">
        <v>491</v>
      </c>
      <c r="E13" t="s">
        <v>501</v>
      </c>
      <c r="F13" t="s">
        <v>489</v>
      </c>
      <c r="G13">
        <v>42405.963111863428</v>
      </c>
      <c r="H13" t="s">
        <v>504</v>
      </c>
      <c r="I13" t="s">
        <v>504</v>
      </c>
      <c r="J13">
        <v>4763</v>
      </c>
      <c r="K13">
        <v>5</v>
      </c>
      <c r="L13">
        <v>3466457544364</v>
      </c>
      <c r="M13">
        <v>4</v>
      </c>
      <c r="N13">
        <v>224345258</v>
      </c>
      <c r="O13">
        <v>39.885397252914998</v>
      </c>
      <c r="P13">
        <v>-105.762375754492</v>
      </c>
      <c r="Q13" t="s">
        <v>509</v>
      </c>
      <c r="R13" t="s">
        <v>492</v>
      </c>
      <c r="S13">
        <v>6</v>
      </c>
      <c r="U13">
        <v>5535592033</v>
      </c>
      <c r="V13">
        <v>5525874876</v>
      </c>
      <c r="W13" t="s">
        <v>497</v>
      </c>
      <c r="X13" t="s">
        <v>491</v>
      </c>
      <c r="Y13" t="s">
        <v>501</v>
      </c>
      <c r="Z13" t="s">
        <v>489</v>
      </c>
      <c r="AA13">
        <v>42414.963111863428</v>
      </c>
      <c r="AB13" t="s">
        <v>504</v>
      </c>
      <c r="AC13" t="s">
        <v>504</v>
      </c>
      <c r="AD13">
        <v>5943</v>
      </c>
      <c r="AE13">
        <v>6</v>
      </c>
      <c r="AF13">
        <v>3466457544364</v>
      </c>
      <c r="AG13">
        <v>2</v>
      </c>
      <c r="AH13">
        <v>113456790</v>
      </c>
      <c r="AI13">
        <v>19.346529258191801</v>
      </c>
      <c r="AJ13">
        <v>-99.199521071903703</v>
      </c>
      <c r="AK13" t="s">
        <v>507</v>
      </c>
      <c r="AL13" t="s">
        <v>490</v>
      </c>
      <c r="AM13">
        <v>4</v>
      </c>
    </row>
    <row r="14" spans="1:39" x14ac:dyDescent="0.45">
      <c r="A14">
        <v>5535592033</v>
      </c>
      <c r="B14">
        <v>5566643104</v>
      </c>
      <c r="C14" t="s">
        <v>497</v>
      </c>
      <c r="D14" t="s">
        <v>491</v>
      </c>
      <c r="E14" t="s">
        <v>501</v>
      </c>
      <c r="F14" t="s">
        <v>489</v>
      </c>
      <c r="G14">
        <v>42406.963111863428</v>
      </c>
      <c r="H14" t="s">
        <v>504</v>
      </c>
      <c r="I14" t="s">
        <v>504</v>
      </c>
      <c r="J14">
        <v>1553</v>
      </c>
      <c r="K14">
        <v>2</v>
      </c>
      <c r="L14">
        <v>3466457544364</v>
      </c>
      <c r="M14">
        <v>5</v>
      </c>
      <c r="N14">
        <v>958163234</v>
      </c>
      <c r="O14">
        <v>52.5092308864565</v>
      </c>
      <c r="P14">
        <v>13.375858269311401</v>
      </c>
      <c r="Q14" t="s">
        <v>510</v>
      </c>
      <c r="R14" t="s">
        <v>492</v>
      </c>
      <c r="S14">
        <v>0</v>
      </c>
      <c r="U14">
        <v>5535592033</v>
      </c>
      <c r="V14">
        <v>5552662321</v>
      </c>
      <c r="W14" t="s">
        <v>497</v>
      </c>
      <c r="X14" t="s">
        <v>491</v>
      </c>
      <c r="Y14" t="s">
        <v>501</v>
      </c>
      <c r="Z14" t="s">
        <v>489</v>
      </c>
      <c r="AA14">
        <v>42417.963111863428</v>
      </c>
      <c r="AB14" t="s">
        <v>504</v>
      </c>
      <c r="AC14" t="s">
        <v>504</v>
      </c>
      <c r="AD14">
        <v>8918</v>
      </c>
      <c r="AE14">
        <v>9</v>
      </c>
      <c r="AF14">
        <v>3466457544364</v>
      </c>
      <c r="AG14">
        <v>2</v>
      </c>
      <c r="AH14">
        <v>113456790</v>
      </c>
      <c r="AI14">
        <v>19.346529258191801</v>
      </c>
      <c r="AJ14">
        <v>-99.199521071903703</v>
      </c>
      <c r="AK14" t="s">
        <v>507</v>
      </c>
      <c r="AL14" t="s">
        <v>490</v>
      </c>
      <c r="AM14">
        <v>0</v>
      </c>
    </row>
    <row r="15" spans="1:39" x14ac:dyDescent="0.45">
      <c r="A15">
        <v>5535592033</v>
      </c>
      <c r="B15">
        <v>5568141522</v>
      </c>
      <c r="C15" t="s">
        <v>497</v>
      </c>
      <c r="D15" t="s">
        <v>491</v>
      </c>
      <c r="E15" t="s">
        <v>501</v>
      </c>
      <c r="F15" t="s">
        <v>489</v>
      </c>
      <c r="G15">
        <v>42407.963111863428</v>
      </c>
      <c r="H15" t="s">
        <v>504</v>
      </c>
      <c r="I15" t="s">
        <v>504</v>
      </c>
      <c r="J15">
        <v>3539</v>
      </c>
      <c r="K15">
        <v>4</v>
      </c>
      <c r="L15">
        <v>3466457544364</v>
      </c>
      <c r="M15">
        <v>4</v>
      </c>
      <c r="N15">
        <v>224345258</v>
      </c>
      <c r="O15">
        <v>39.885397252914998</v>
      </c>
      <c r="P15">
        <v>-105.762375754492</v>
      </c>
      <c r="Q15" t="s">
        <v>509</v>
      </c>
      <c r="R15" t="s">
        <v>492</v>
      </c>
      <c r="S15">
        <v>4</v>
      </c>
      <c r="U15">
        <v>5535592033</v>
      </c>
      <c r="V15">
        <v>5587301185</v>
      </c>
      <c r="W15" t="s">
        <v>497</v>
      </c>
      <c r="X15" t="s">
        <v>491</v>
      </c>
      <c r="Y15" t="s">
        <v>501</v>
      </c>
      <c r="Z15" t="s">
        <v>489</v>
      </c>
      <c r="AA15">
        <v>42419.963111863428</v>
      </c>
      <c r="AB15" t="s">
        <v>504</v>
      </c>
      <c r="AC15" t="s">
        <v>504</v>
      </c>
      <c r="AD15">
        <v>3872</v>
      </c>
      <c r="AE15">
        <v>4</v>
      </c>
      <c r="AF15">
        <v>3466457544364</v>
      </c>
      <c r="AG15">
        <v>2</v>
      </c>
      <c r="AH15">
        <v>113456790</v>
      </c>
      <c r="AI15">
        <v>19.346529258191801</v>
      </c>
      <c r="AJ15">
        <v>-99.199521071903703</v>
      </c>
      <c r="AK15" t="s">
        <v>507</v>
      </c>
      <c r="AL15" t="s">
        <v>490</v>
      </c>
      <c r="AM15">
        <v>3</v>
      </c>
    </row>
    <row r="16" spans="1:39" x14ac:dyDescent="0.45">
      <c r="A16">
        <v>5535592033</v>
      </c>
      <c r="B16">
        <v>5541813479</v>
      </c>
      <c r="C16" t="s">
        <v>498</v>
      </c>
      <c r="D16" t="s">
        <v>499</v>
      </c>
      <c r="E16" t="s">
        <v>496</v>
      </c>
      <c r="F16" t="s">
        <v>502</v>
      </c>
      <c r="G16">
        <v>42408.963111863428</v>
      </c>
      <c r="H16">
        <v>42484.041089456019</v>
      </c>
      <c r="I16" t="s">
        <v>516</v>
      </c>
      <c r="J16" t="s">
        <v>504</v>
      </c>
      <c r="K16">
        <v>44</v>
      </c>
      <c r="L16">
        <v>3466457544364</v>
      </c>
      <c r="M16">
        <v>2</v>
      </c>
      <c r="N16">
        <v>113456790</v>
      </c>
      <c r="O16">
        <v>19.346529258191801</v>
      </c>
      <c r="P16">
        <v>-99.199521071903703</v>
      </c>
      <c r="Q16" t="s">
        <v>507</v>
      </c>
      <c r="R16" t="s">
        <v>490</v>
      </c>
      <c r="S16">
        <v>4</v>
      </c>
      <c r="U16">
        <v>5535592033</v>
      </c>
      <c r="V16">
        <v>5510637940</v>
      </c>
      <c r="W16" t="s">
        <v>498</v>
      </c>
      <c r="X16" t="s">
        <v>499</v>
      </c>
      <c r="Y16" t="s">
        <v>501</v>
      </c>
      <c r="Z16" t="s">
        <v>502</v>
      </c>
      <c r="AA16">
        <v>42421.963111863428</v>
      </c>
      <c r="AB16" t="s">
        <v>504</v>
      </c>
      <c r="AC16" t="s">
        <v>504</v>
      </c>
      <c r="AD16">
        <v>871</v>
      </c>
      <c r="AE16">
        <v>1</v>
      </c>
      <c r="AF16">
        <v>3466457544364</v>
      </c>
      <c r="AG16">
        <v>1</v>
      </c>
      <c r="AH16">
        <v>113456746</v>
      </c>
      <c r="AI16">
        <v>19.433615196955699</v>
      </c>
      <c r="AJ16">
        <v>-99.195687030688404</v>
      </c>
      <c r="AK16" t="s">
        <v>506</v>
      </c>
      <c r="AL16" t="s">
        <v>490</v>
      </c>
      <c r="AM16">
        <v>4</v>
      </c>
    </row>
    <row r="17" spans="1:39" x14ac:dyDescent="0.45">
      <c r="A17">
        <v>5535592033</v>
      </c>
      <c r="B17">
        <v>5556572339</v>
      </c>
      <c r="C17" t="s">
        <v>498</v>
      </c>
      <c r="D17" t="s">
        <v>500</v>
      </c>
      <c r="E17" t="s">
        <v>496</v>
      </c>
      <c r="F17" t="s">
        <v>489</v>
      </c>
      <c r="G17">
        <v>42409.963111863428</v>
      </c>
      <c r="H17" t="s">
        <v>504</v>
      </c>
      <c r="I17" t="s">
        <v>504</v>
      </c>
      <c r="J17">
        <v>7654</v>
      </c>
      <c r="K17">
        <v>8</v>
      </c>
      <c r="L17">
        <v>3466457544364</v>
      </c>
      <c r="M17">
        <v>3</v>
      </c>
      <c r="N17">
        <v>224345221</v>
      </c>
      <c r="O17">
        <v>38.907192299999998</v>
      </c>
      <c r="P17">
        <v>-77.036870699999994</v>
      </c>
      <c r="Q17" t="s">
        <v>508</v>
      </c>
      <c r="R17" t="s">
        <v>492</v>
      </c>
      <c r="S17">
        <v>1</v>
      </c>
      <c r="U17">
        <v>5535592033</v>
      </c>
      <c r="V17">
        <v>5566444151</v>
      </c>
      <c r="W17" t="s">
        <v>497</v>
      </c>
      <c r="X17" t="s">
        <v>491</v>
      </c>
      <c r="Y17" t="s">
        <v>501</v>
      </c>
      <c r="Z17" t="s">
        <v>489</v>
      </c>
      <c r="AA17">
        <v>42422.963111863428</v>
      </c>
      <c r="AB17" t="s">
        <v>504</v>
      </c>
      <c r="AC17" t="s">
        <v>504</v>
      </c>
      <c r="AD17">
        <v>7852</v>
      </c>
      <c r="AE17">
        <v>8</v>
      </c>
      <c r="AF17">
        <v>3466457544364</v>
      </c>
      <c r="AG17">
        <v>4</v>
      </c>
      <c r="AH17">
        <v>224345258</v>
      </c>
      <c r="AI17">
        <v>39.885397252914998</v>
      </c>
      <c r="AJ17">
        <v>-105.762375754492</v>
      </c>
      <c r="AK17" t="s">
        <v>509</v>
      </c>
      <c r="AL17" t="s">
        <v>492</v>
      </c>
      <c r="AM17">
        <v>2</v>
      </c>
    </row>
    <row r="18" spans="1:39" x14ac:dyDescent="0.45">
      <c r="A18">
        <v>5535592033</v>
      </c>
      <c r="B18">
        <v>5502781617</v>
      </c>
      <c r="C18" t="s">
        <v>498</v>
      </c>
      <c r="D18" t="s">
        <v>500</v>
      </c>
      <c r="E18" t="s">
        <v>496</v>
      </c>
      <c r="F18" t="s">
        <v>503</v>
      </c>
      <c r="G18">
        <v>42410.963111863428</v>
      </c>
      <c r="H18" t="s">
        <v>504</v>
      </c>
      <c r="I18" t="s">
        <v>504</v>
      </c>
      <c r="J18">
        <v>5919</v>
      </c>
      <c r="K18">
        <v>6</v>
      </c>
      <c r="L18">
        <v>3466457544364</v>
      </c>
      <c r="M18">
        <v>3</v>
      </c>
      <c r="N18">
        <v>224345221</v>
      </c>
      <c r="O18">
        <v>38.907192299999998</v>
      </c>
      <c r="P18">
        <v>-77.036870699999994</v>
      </c>
      <c r="Q18" t="s">
        <v>508</v>
      </c>
      <c r="R18" t="s">
        <v>492</v>
      </c>
      <c r="S18">
        <v>6</v>
      </c>
      <c r="U18">
        <v>5535592033</v>
      </c>
      <c r="V18">
        <v>5557401034</v>
      </c>
      <c r="W18" t="s">
        <v>497</v>
      </c>
      <c r="X18" t="s">
        <v>491</v>
      </c>
      <c r="Y18" t="s">
        <v>501</v>
      </c>
      <c r="Z18" t="s">
        <v>489</v>
      </c>
      <c r="AA18">
        <v>42429.963111863428</v>
      </c>
      <c r="AB18" t="s">
        <v>504</v>
      </c>
      <c r="AC18" t="s">
        <v>504</v>
      </c>
      <c r="AD18">
        <v>6692</v>
      </c>
      <c r="AE18">
        <v>7</v>
      </c>
      <c r="AF18">
        <v>3466457544364</v>
      </c>
      <c r="AG18">
        <v>3</v>
      </c>
      <c r="AH18">
        <v>224345221</v>
      </c>
      <c r="AI18">
        <v>38.907192299999998</v>
      </c>
      <c r="AJ18">
        <v>-77.036870699999994</v>
      </c>
      <c r="AK18" t="s">
        <v>508</v>
      </c>
      <c r="AL18" t="s">
        <v>492</v>
      </c>
      <c r="AM18">
        <v>3</v>
      </c>
    </row>
    <row r="19" spans="1:39" x14ac:dyDescent="0.45">
      <c r="A19">
        <v>5535592033</v>
      </c>
      <c r="B19">
        <v>5518732884</v>
      </c>
      <c r="C19" t="s">
        <v>497</v>
      </c>
      <c r="D19" t="s">
        <v>491</v>
      </c>
      <c r="E19" t="s">
        <v>496</v>
      </c>
      <c r="F19" t="s">
        <v>489</v>
      </c>
      <c r="G19">
        <v>42411.963111863428</v>
      </c>
      <c r="H19">
        <v>42629.688272754633</v>
      </c>
      <c r="I19" t="s">
        <v>517</v>
      </c>
      <c r="J19" t="s">
        <v>504</v>
      </c>
      <c r="K19">
        <v>84</v>
      </c>
      <c r="L19">
        <v>3466457544364</v>
      </c>
      <c r="M19">
        <v>4</v>
      </c>
      <c r="N19">
        <v>224345258</v>
      </c>
      <c r="O19">
        <v>39.885397252914998</v>
      </c>
      <c r="P19">
        <v>-105.762375754492</v>
      </c>
      <c r="Q19" t="s">
        <v>509</v>
      </c>
      <c r="R19" t="s">
        <v>492</v>
      </c>
      <c r="S19">
        <v>0</v>
      </c>
      <c r="U19">
        <v>5535592033</v>
      </c>
      <c r="V19">
        <v>5557394716</v>
      </c>
      <c r="W19" t="s">
        <v>498</v>
      </c>
      <c r="X19" t="s">
        <v>499</v>
      </c>
      <c r="Y19" t="s">
        <v>501</v>
      </c>
      <c r="Z19" t="s">
        <v>489</v>
      </c>
      <c r="AA19">
        <v>42430.963111863428</v>
      </c>
      <c r="AB19" t="s">
        <v>504</v>
      </c>
      <c r="AC19" t="s">
        <v>504</v>
      </c>
      <c r="AD19">
        <v>2959</v>
      </c>
      <c r="AE19">
        <v>3</v>
      </c>
      <c r="AF19">
        <v>3466457544364</v>
      </c>
      <c r="AG19">
        <v>3</v>
      </c>
      <c r="AH19">
        <v>224345221</v>
      </c>
      <c r="AI19">
        <v>38.907192299999998</v>
      </c>
      <c r="AJ19">
        <v>-77.036870699999994</v>
      </c>
      <c r="AK19" t="s">
        <v>508</v>
      </c>
      <c r="AL19" t="s">
        <v>492</v>
      </c>
      <c r="AM19">
        <v>4</v>
      </c>
    </row>
    <row r="20" spans="1:39" x14ac:dyDescent="0.45">
      <c r="A20">
        <v>5535592033</v>
      </c>
      <c r="B20">
        <v>5590118149</v>
      </c>
      <c r="C20" t="s">
        <v>498</v>
      </c>
      <c r="D20" t="s">
        <v>499</v>
      </c>
      <c r="E20" t="s">
        <v>496</v>
      </c>
      <c r="F20" t="s">
        <v>489</v>
      </c>
      <c r="G20">
        <v>42412.963111863428</v>
      </c>
      <c r="H20">
        <v>42598.254541319446</v>
      </c>
      <c r="I20" t="s">
        <v>518</v>
      </c>
      <c r="J20" t="s">
        <v>504</v>
      </c>
      <c r="K20">
        <v>86</v>
      </c>
      <c r="L20">
        <v>3466457544364</v>
      </c>
      <c r="M20">
        <v>1</v>
      </c>
      <c r="N20">
        <v>113456746</v>
      </c>
      <c r="O20">
        <v>19.433615196955699</v>
      </c>
      <c r="P20">
        <v>-99.195687030688404</v>
      </c>
      <c r="Q20" t="s">
        <v>506</v>
      </c>
      <c r="R20" t="s">
        <v>490</v>
      </c>
      <c r="S20">
        <v>1</v>
      </c>
      <c r="U20">
        <v>5535592033</v>
      </c>
      <c r="V20">
        <v>5598003201</v>
      </c>
      <c r="W20" t="s">
        <v>498</v>
      </c>
      <c r="X20" t="s">
        <v>499</v>
      </c>
      <c r="Y20" t="s">
        <v>501</v>
      </c>
      <c r="Z20" t="s">
        <v>489</v>
      </c>
      <c r="AA20">
        <v>42431.963111863428</v>
      </c>
      <c r="AB20" t="s">
        <v>504</v>
      </c>
      <c r="AC20" t="s">
        <v>504</v>
      </c>
      <c r="AD20">
        <v>9511</v>
      </c>
      <c r="AE20">
        <v>10</v>
      </c>
      <c r="AF20">
        <v>3466457544364</v>
      </c>
      <c r="AG20">
        <v>4</v>
      </c>
      <c r="AH20">
        <v>224345258</v>
      </c>
      <c r="AI20">
        <v>39.885397252914998</v>
      </c>
      <c r="AJ20">
        <v>-105.762375754492</v>
      </c>
      <c r="AK20" t="s">
        <v>509</v>
      </c>
      <c r="AL20" t="s">
        <v>492</v>
      </c>
      <c r="AM20">
        <v>5</v>
      </c>
    </row>
    <row r="21" spans="1:39" x14ac:dyDescent="0.45">
      <c r="A21">
        <v>5535592033</v>
      </c>
      <c r="B21">
        <v>5547660156</v>
      </c>
      <c r="C21" t="s">
        <v>497</v>
      </c>
      <c r="D21" t="s">
        <v>491</v>
      </c>
      <c r="E21" t="s">
        <v>496</v>
      </c>
      <c r="F21" t="s">
        <v>489</v>
      </c>
      <c r="G21">
        <v>42413.963111863428</v>
      </c>
      <c r="H21">
        <v>42569.890939675926</v>
      </c>
      <c r="I21" t="s">
        <v>519</v>
      </c>
      <c r="J21" t="s">
        <v>504</v>
      </c>
      <c r="K21">
        <v>32</v>
      </c>
      <c r="L21">
        <v>3466457544364</v>
      </c>
      <c r="M21">
        <v>1</v>
      </c>
      <c r="N21">
        <v>113456746</v>
      </c>
      <c r="O21">
        <v>19.433615196955699</v>
      </c>
      <c r="P21">
        <v>-99.195687030688404</v>
      </c>
      <c r="Q21" t="s">
        <v>506</v>
      </c>
      <c r="R21" t="s">
        <v>490</v>
      </c>
      <c r="S21">
        <v>3</v>
      </c>
      <c r="U21">
        <v>5535592033</v>
      </c>
      <c r="V21">
        <v>5512224096</v>
      </c>
      <c r="W21" t="s">
        <v>498</v>
      </c>
      <c r="X21" t="s">
        <v>499</v>
      </c>
      <c r="Y21" t="s">
        <v>501</v>
      </c>
      <c r="Z21" t="s">
        <v>489</v>
      </c>
      <c r="AA21">
        <v>42433.963111863428</v>
      </c>
      <c r="AB21" t="s">
        <v>504</v>
      </c>
      <c r="AC21" t="s">
        <v>504</v>
      </c>
      <c r="AD21">
        <v>2884</v>
      </c>
      <c r="AE21">
        <v>3</v>
      </c>
      <c r="AF21">
        <v>3466457544364</v>
      </c>
      <c r="AG21">
        <v>2</v>
      </c>
      <c r="AH21">
        <v>113456790</v>
      </c>
      <c r="AI21">
        <v>19.346529258191801</v>
      </c>
      <c r="AJ21">
        <v>-99.199521071903703</v>
      </c>
      <c r="AK21" t="s">
        <v>507</v>
      </c>
      <c r="AL21" t="s">
        <v>490</v>
      </c>
      <c r="AM21">
        <v>0</v>
      </c>
    </row>
    <row r="22" spans="1:39" x14ac:dyDescent="0.45">
      <c r="A22">
        <v>5535592033</v>
      </c>
      <c r="B22">
        <v>5525874876</v>
      </c>
      <c r="C22" t="s">
        <v>497</v>
      </c>
      <c r="D22" t="s">
        <v>491</v>
      </c>
      <c r="E22" t="s">
        <v>501</v>
      </c>
      <c r="F22" t="s">
        <v>489</v>
      </c>
      <c r="G22">
        <v>42414.963111863428</v>
      </c>
      <c r="H22" t="s">
        <v>504</v>
      </c>
      <c r="I22" t="s">
        <v>504</v>
      </c>
      <c r="J22">
        <v>5943</v>
      </c>
      <c r="K22">
        <v>6</v>
      </c>
      <c r="L22">
        <v>3466457544364</v>
      </c>
      <c r="M22">
        <v>2</v>
      </c>
      <c r="N22">
        <v>113456790</v>
      </c>
      <c r="O22">
        <v>19.346529258191801</v>
      </c>
      <c r="P22">
        <v>-99.199521071903703</v>
      </c>
      <c r="Q22" t="s">
        <v>507</v>
      </c>
      <c r="R22" t="s">
        <v>490</v>
      </c>
      <c r="S22">
        <v>4</v>
      </c>
      <c r="U22">
        <v>5535592033</v>
      </c>
      <c r="V22">
        <v>5510346435</v>
      </c>
      <c r="W22" t="s">
        <v>497</v>
      </c>
      <c r="X22" t="s">
        <v>491</v>
      </c>
      <c r="Y22" t="s">
        <v>501</v>
      </c>
      <c r="Z22" t="s">
        <v>489</v>
      </c>
      <c r="AA22">
        <v>42437.963111863428</v>
      </c>
      <c r="AB22" t="s">
        <v>504</v>
      </c>
      <c r="AC22" t="s">
        <v>504</v>
      </c>
      <c r="AD22">
        <v>1699</v>
      </c>
      <c r="AE22">
        <v>2</v>
      </c>
      <c r="AF22">
        <v>3466457544364</v>
      </c>
      <c r="AG22">
        <v>1</v>
      </c>
      <c r="AH22">
        <v>113456746</v>
      </c>
      <c r="AI22">
        <v>19.433615196955699</v>
      </c>
      <c r="AJ22">
        <v>-99.195687030688404</v>
      </c>
      <c r="AK22" t="s">
        <v>506</v>
      </c>
      <c r="AL22" t="s">
        <v>490</v>
      </c>
      <c r="AM22">
        <v>6</v>
      </c>
    </row>
    <row r="23" spans="1:39" x14ac:dyDescent="0.45">
      <c r="A23">
        <v>5535592033</v>
      </c>
      <c r="B23">
        <v>5521788279</v>
      </c>
      <c r="C23" t="s">
        <v>497</v>
      </c>
      <c r="D23" t="s">
        <v>491</v>
      </c>
      <c r="E23" t="s">
        <v>495</v>
      </c>
      <c r="F23" t="s">
        <v>489</v>
      </c>
      <c r="G23">
        <v>42415.963111863428</v>
      </c>
      <c r="H23" t="s">
        <v>504</v>
      </c>
      <c r="I23" t="s">
        <v>504</v>
      </c>
      <c r="J23">
        <v>2416</v>
      </c>
      <c r="K23">
        <v>3</v>
      </c>
      <c r="L23">
        <v>3466457544364</v>
      </c>
      <c r="M23">
        <v>3</v>
      </c>
      <c r="N23">
        <v>224345221</v>
      </c>
      <c r="O23">
        <v>38.907192299999998</v>
      </c>
      <c r="P23">
        <v>-77.036870699999994</v>
      </c>
      <c r="Q23" t="s">
        <v>508</v>
      </c>
      <c r="R23" t="s">
        <v>492</v>
      </c>
      <c r="S23">
        <v>0</v>
      </c>
      <c r="U23">
        <v>5535592033</v>
      </c>
      <c r="V23">
        <v>5523828817</v>
      </c>
      <c r="W23" t="s">
        <v>498</v>
      </c>
      <c r="X23" t="s">
        <v>499</v>
      </c>
      <c r="Y23" t="s">
        <v>501</v>
      </c>
      <c r="Z23" t="s">
        <v>489</v>
      </c>
      <c r="AA23">
        <v>42439.963111863428</v>
      </c>
      <c r="AB23" t="s">
        <v>504</v>
      </c>
      <c r="AC23" t="s">
        <v>504</v>
      </c>
      <c r="AD23">
        <v>3804</v>
      </c>
      <c r="AE23">
        <v>4</v>
      </c>
      <c r="AF23">
        <v>3466457544364</v>
      </c>
      <c r="AG23">
        <v>2</v>
      </c>
      <c r="AH23">
        <v>113456790</v>
      </c>
      <c r="AI23">
        <v>19.346529258191801</v>
      </c>
      <c r="AJ23">
        <v>-99.199521071903703</v>
      </c>
      <c r="AK23" t="s">
        <v>507</v>
      </c>
      <c r="AL23" t="s">
        <v>490</v>
      </c>
      <c r="AM23">
        <v>4</v>
      </c>
    </row>
    <row r="24" spans="1:39" x14ac:dyDescent="0.45">
      <c r="A24">
        <v>5535592033</v>
      </c>
      <c r="B24">
        <v>5540943267</v>
      </c>
      <c r="C24" t="s">
        <v>497</v>
      </c>
      <c r="D24" t="s">
        <v>491</v>
      </c>
      <c r="E24" t="s">
        <v>496</v>
      </c>
      <c r="F24" t="s">
        <v>489</v>
      </c>
      <c r="G24">
        <v>42416.963111863428</v>
      </c>
      <c r="H24">
        <v>42709.891184398148</v>
      </c>
      <c r="I24" t="s">
        <v>520</v>
      </c>
      <c r="J24" t="s">
        <v>504</v>
      </c>
      <c r="K24">
        <v>88</v>
      </c>
      <c r="L24">
        <v>3466457544364</v>
      </c>
      <c r="M24">
        <v>5</v>
      </c>
      <c r="N24">
        <v>958163234</v>
      </c>
      <c r="O24">
        <v>52.5092308864565</v>
      </c>
      <c r="P24">
        <v>13.375858269311401</v>
      </c>
      <c r="Q24" t="s">
        <v>510</v>
      </c>
      <c r="R24" t="s">
        <v>492</v>
      </c>
      <c r="S24">
        <v>4</v>
      </c>
      <c r="U24">
        <v>5535592033</v>
      </c>
      <c r="V24">
        <v>5529383861</v>
      </c>
      <c r="W24" t="s">
        <v>498</v>
      </c>
      <c r="X24" t="s">
        <v>499</v>
      </c>
      <c r="Y24" t="s">
        <v>501</v>
      </c>
      <c r="Z24" t="s">
        <v>503</v>
      </c>
      <c r="AA24">
        <v>42440.963111863428</v>
      </c>
      <c r="AB24" t="s">
        <v>504</v>
      </c>
      <c r="AC24" t="s">
        <v>504</v>
      </c>
      <c r="AD24">
        <v>1540</v>
      </c>
      <c r="AE24">
        <v>2</v>
      </c>
      <c r="AF24">
        <v>3466457544364</v>
      </c>
      <c r="AG24">
        <v>4</v>
      </c>
      <c r="AH24">
        <v>224345258</v>
      </c>
      <c r="AI24">
        <v>39.885397252914998</v>
      </c>
      <c r="AJ24">
        <v>-105.762375754492</v>
      </c>
      <c r="AK24" t="s">
        <v>509</v>
      </c>
      <c r="AL24" t="s">
        <v>492</v>
      </c>
      <c r="AM24">
        <v>1</v>
      </c>
    </row>
    <row r="25" spans="1:39" x14ac:dyDescent="0.45">
      <c r="A25">
        <v>5535592033</v>
      </c>
      <c r="B25">
        <v>5552662321</v>
      </c>
      <c r="C25" t="s">
        <v>497</v>
      </c>
      <c r="D25" t="s">
        <v>491</v>
      </c>
      <c r="E25" t="s">
        <v>501</v>
      </c>
      <c r="F25" t="s">
        <v>489</v>
      </c>
      <c r="G25">
        <v>42417.963111863428</v>
      </c>
      <c r="H25" t="s">
        <v>504</v>
      </c>
      <c r="I25" t="s">
        <v>504</v>
      </c>
      <c r="J25">
        <v>8918</v>
      </c>
      <c r="K25">
        <v>9</v>
      </c>
      <c r="L25">
        <v>3466457544364</v>
      </c>
      <c r="M25">
        <v>2</v>
      </c>
      <c r="N25">
        <v>113456790</v>
      </c>
      <c r="O25">
        <v>19.346529258191801</v>
      </c>
      <c r="P25">
        <v>-99.199521071903703</v>
      </c>
      <c r="Q25" t="s">
        <v>507</v>
      </c>
      <c r="R25" t="s">
        <v>490</v>
      </c>
      <c r="S25">
        <v>0</v>
      </c>
      <c r="U25">
        <v>5535592033</v>
      </c>
      <c r="V25">
        <v>5578674927</v>
      </c>
      <c r="W25" t="s">
        <v>498</v>
      </c>
      <c r="X25" t="s">
        <v>499</v>
      </c>
      <c r="Y25" t="s">
        <v>501</v>
      </c>
      <c r="Z25" t="s">
        <v>489</v>
      </c>
      <c r="AA25">
        <v>42442.963111863428</v>
      </c>
      <c r="AB25" t="s">
        <v>504</v>
      </c>
      <c r="AC25" t="s">
        <v>504</v>
      </c>
      <c r="AD25">
        <v>4801</v>
      </c>
      <c r="AE25">
        <v>5</v>
      </c>
      <c r="AF25">
        <v>3466457544364</v>
      </c>
      <c r="AG25">
        <v>3</v>
      </c>
      <c r="AH25">
        <v>224345221</v>
      </c>
      <c r="AI25">
        <v>38.907192299999998</v>
      </c>
      <c r="AJ25">
        <v>-77.036870699999994</v>
      </c>
      <c r="AK25" t="s">
        <v>508</v>
      </c>
      <c r="AL25" t="s">
        <v>492</v>
      </c>
      <c r="AM25">
        <v>3</v>
      </c>
    </row>
    <row r="26" spans="1:39" x14ac:dyDescent="0.45">
      <c r="A26">
        <v>5535592033</v>
      </c>
      <c r="B26">
        <v>5508165075</v>
      </c>
      <c r="C26" t="s">
        <v>498</v>
      </c>
      <c r="D26" t="s">
        <v>499</v>
      </c>
      <c r="E26" t="s">
        <v>496</v>
      </c>
      <c r="F26" t="s">
        <v>489</v>
      </c>
      <c r="G26">
        <v>42418.963111863428</v>
      </c>
      <c r="H26">
        <v>42383.460222662034</v>
      </c>
      <c r="I26" t="s">
        <v>521</v>
      </c>
      <c r="J26" t="s">
        <v>504</v>
      </c>
      <c r="K26">
        <v>6</v>
      </c>
      <c r="L26">
        <v>3466457544364</v>
      </c>
      <c r="M26">
        <v>1</v>
      </c>
      <c r="N26">
        <v>113456746</v>
      </c>
      <c r="O26">
        <v>19.433615196955699</v>
      </c>
      <c r="P26">
        <v>-99.195687030688404</v>
      </c>
      <c r="Q26" t="s">
        <v>506</v>
      </c>
      <c r="R26" t="s">
        <v>490</v>
      </c>
      <c r="S26">
        <v>6</v>
      </c>
      <c r="U26">
        <v>5535592033</v>
      </c>
      <c r="V26">
        <v>5576787068</v>
      </c>
      <c r="W26" t="s">
        <v>498</v>
      </c>
      <c r="X26" t="s">
        <v>499</v>
      </c>
      <c r="Y26" t="s">
        <v>501</v>
      </c>
      <c r="Z26" t="s">
        <v>503</v>
      </c>
      <c r="AA26">
        <v>42443.963111863428</v>
      </c>
      <c r="AB26" t="s">
        <v>504</v>
      </c>
      <c r="AC26" t="s">
        <v>504</v>
      </c>
      <c r="AD26">
        <v>1095</v>
      </c>
      <c r="AE26">
        <v>2</v>
      </c>
      <c r="AF26">
        <v>3466457544364</v>
      </c>
      <c r="AG26">
        <v>4</v>
      </c>
      <c r="AH26">
        <v>224345258</v>
      </c>
      <c r="AI26">
        <v>39.885397252914998</v>
      </c>
      <c r="AJ26">
        <v>-105.762375754492</v>
      </c>
      <c r="AK26" t="s">
        <v>509</v>
      </c>
      <c r="AL26" t="s">
        <v>492</v>
      </c>
      <c r="AM26">
        <v>2</v>
      </c>
    </row>
    <row r="27" spans="1:39" x14ac:dyDescent="0.45">
      <c r="A27">
        <v>5535592033</v>
      </c>
      <c r="B27">
        <v>5587301185</v>
      </c>
      <c r="C27" t="s">
        <v>497</v>
      </c>
      <c r="D27" t="s">
        <v>491</v>
      </c>
      <c r="E27" t="s">
        <v>501</v>
      </c>
      <c r="F27" t="s">
        <v>489</v>
      </c>
      <c r="G27">
        <v>42419.963111863428</v>
      </c>
      <c r="H27" t="s">
        <v>504</v>
      </c>
      <c r="I27" t="s">
        <v>504</v>
      </c>
      <c r="J27">
        <v>3872</v>
      </c>
      <c r="K27">
        <v>4</v>
      </c>
      <c r="L27">
        <v>3466457544364</v>
      </c>
      <c r="M27">
        <v>2</v>
      </c>
      <c r="N27">
        <v>113456790</v>
      </c>
      <c r="O27">
        <v>19.346529258191801</v>
      </c>
      <c r="P27">
        <v>-99.199521071903703</v>
      </c>
      <c r="Q27" t="s">
        <v>507</v>
      </c>
      <c r="R27" t="s">
        <v>490</v>
      </c>
      <c r="S27">
        <v>3</v>
      </c>
      <c r="U27">
        <v>5535592033</v>
      </c>
      <c r="V27">
        <v>5565276317</v>
      </c>
      <c r="W27" t="s">
        <v>497</v>
      </c>
      <c r="X27" t="s">
        <v>491</v>
      </c>
      <c r="Y27" t="s">
        <v>501</v>
      </c>
      <c r="Z27" t="s">
        <v>489</v>
      </c>
      <c r="AA27">
        <v>42444.963111863428</v>
      </c>
      <c r="AB27" t="s">
        <v>504</v>
      </c>
      <c r="AC27" t="s">
        <v>504</v>
      </c>
      <c r="AD27">
        <v>9433</v>
      </c>
      <c r="AE27">
        <v>10</v>
      </c>
      <c r="AF27">
        <v>3466457544364</v>
      </c>
      <c r="AG27">
        <v>4</v>
      </c>
      <c r="AH27">
        <v>224345258</v>
      </c>
      <c r="AI27">
        <v>39.885397252914998</v>
      </c>
      <c r="AJ27">
        <v>-105.762375754492</v>
      </c>
      <c r="AK27" t="s">
        <v>509</v>
      </c>
      <c r="AL27" t="s">
        <v>492</v>
      </c>
      <c r="AM27">
        <v>3</v>
      </c>
    </row>
    <row r="28" spans="1:39" x14ac:dyDescent="0.45">
      <c r="A28">
        <v>5535592033</v>
      </c>
      <c r="B28">
        <v>5508950517</v>
      </c>
      <c r="C28" t="s">
        <v>498</v>
      </c>
      <c r="D28" t="s">
        <v>499</v>
      </c>
      <c r="E28" t="s">
        <v>496</v>
      </c>
      <c r="F28" t="s">
        <v>489</v>
      </c>
      <c r="G28">
        <v>42420.963111863428</v>
      </c>
      <c r="H28">
        <v>42391.154436099532</v>
      </c>
      <c r="I28" t="s">
        <v>522</v>
      </c>
      <c r="J28" t="s">
        <v>504</v>
      </c>
      <c r="K28">
        <v>104</v>
      </c>
      <c r="L28">
        <v>3466457544364</v>
      </c>
      <c r="M28">
        <v>5</v>
      </c>
      <c r="N28">
        <v>958163234</v>
      </c>
      <c r="O28">
        <v>52.5092308864565</v>
      </c>
      <c r="P28">
        <v>13.375858269311401</v>
      </c>
      <c r="Q28" t="s">
        <v>510</v>
      </c>
      <c r="R28" t="s">
        <v>492</v>
      </c>
      <c r="S28">
        <v>4</v>
      </c>
      <c r="U28">
        <v>5535592033</v>
      </c>
      <c r="V28">
        <v>5552117500</v>
      </c>
      <c r="W28" t="s">
        <v>498</v>
      </c>
      <c r="X28" t="s">
        <v>499</v>
      </c>
      <c r="Y28" t="s">
        <v>501</v>
      </c>
      <c r="Z28" t="s">
        <v>489</v>
      </c>
      <c r="AA28">
        <v>42453.963111863428</v>
      </c>
      <c r="AB28" t="s">
        <v>504</v>
      </c>
      <c r="AC28" t="s">
        <v>504</v>
      </c>
      <c r="AD28">
        <v>8053</v>
      </c>
      <c r="AE28">
        <v>9</v>
      </c>
      <c r="AF28">
        <v>3466457544364</v>
      </c>
      <c r="AG28">
        <v>2</v>
      </c>
      <c r="AH28">
        <v>113456790</v>
      </c>
      <c r="AI28">
        <v>19.346529258191801</v>
      </c>
      <c r="AJ28">
        <v>-99.199521071903703</v>
      </c>
      <c r="AK28" t="s">
        <v>507</v>
      </c>
      <c r="AL28" t="s">
        <v>490</v>
      </c>
      <c r="AM28">
        <v>4</v>
      </c>
    </row>
    <row r="29" spans="1:39" x14ac:dyDescent="0.45">
      <c r="A29">
        <v>5535592033</v>
      </c>
      <c r="B29">
        <v>5510637940</v>
      </c>
      <c r="C29" t="s">
        <v>498</v>
      </c>
      <c r="D29" t="s">
        <v>499</v>
      </c>
      <c r="E29" t="s">
        <v>501</v>
      </c>
      <c r="F29" t="s">
        <v>502</v>
      </c>
      <c r="G29">
        <v>42421.963111863428</v>
      </c>
      <c r="H29" t="s">
        <v>504</v>
      </c>
      <c r="I29" t="s">
        <v>504</v>
      </c>
      <c r="J29">
        <v>871</v>
      </c>
      <c r="K29">
        <v>1</v>
      </c>
      <c r="L29">
        <v>3466457544364</v>
      </c>
      <c r="M29">
        <v>1</v>
      </c>
      <c r="N29">
        <v>113456746</v>
      </c>
      <c r="O29">
        <v>19.433615196955699</v>
      </c>
      <c r="P29">
        <v>-99.195687030688404</v>
      </c>
      <c r="Q29" t="s">
        <v>506</v>
      </c>
      <c r="R29" t="s">
        <v>490</v>
      </c>
      <c r="S29">
        <v>4</v>
      </c>
      <c r="U29">
        <v>5535592033</v>
      </c>
      <c r="V29">
        <v>5507276349</v>
      </c>
      <c r="W29" t="s">
        <v>498</v>
      </c>
      <c r="X29" t="s">
        <v>499</v>
      </c>
      <c r="Y29" t="s">
        <v>501</v>
      </c>
      <c r="Z29" t="s">
        <v>503</v>
      </c>
      <c r="AA29">
        <v>42458.963111863428</v>
      </c>
      <c r="AB29" t="s">
        <v>504</v>
      </c>
      <c r="AC29" t="s">
        <v>504</v>
      </c>
      <c r="AD29">
        <v>1703</v>
      </c>
      <c r="AE29">
        <v>2</v>
      </c>
      <c r="AF29">
        <v>3466457544364</v>
      </c>
      <c r="AG29">
        <v>4</v>
      </c>
      <c r="AH29">
        <v>224345258</v>
      </c>
      <c r="AI29">
        <v>39.885397252914998</v>
      </c>
      <c r="AJ29">
        <v>-105.762375754492</v>
      </c>
      <c r="AK29" t="s">
        <v>509</v>
      </c>
      <c r="AL29" t="s">
        <v>492</v>
      </c>
      <c r="AM29">
        <v>1</v>
      </c>
    </row>
    <row r="30" spans="1:39" x14ac:dyDescent="0.45">
      <c r="A30">
        <v>5535592033</v>
      </c>
      <c r="B30">
        <v>5566444151</v>
      </c>
      <c r="C30" t="s">
        <v>497</v>
      </c>
      <c r="D30" t="s">
        <v>491</v>
      </c>
      <c r="E30" t="s">
        <v>501</v>
      </c>
      <c r="F30" t="s">
        <v>489</v>
      </c>
      <c r="G30">
        <v>42422.963111863428</v>
      </c>
      <c r="H30" t="s">
        <v>504</v>
      </c>
      <c r="I30" t="s">
        <v>504</v>
      </c>
      <c r="J30">
        <v>7852</v>
      </c>
      <c r="K30">
        <v>8</v>
      </c>
      <c r="L30">
        <v>3466457544364</v>
      </c>
      <c r="M30">
        <v>4</v>
      </c>
      <c r="N30">
        <v>224345258</v>
      </c>
      <c r="O30">
        <v>39.885397252914998</v>
      </c>
      <c r="P30">
        <v>-105.762375754492</v>
      </c>
      <c r="Q30" t="s">
        <v>509</v>
      </c>
      <c r="R30" t="s">
        <v>492</v>
      </c>
      <c r="S30">
        <v>2</v>
      </c>
      <c r="U30">
        <v>5535592033</v>
      </c>
      <c r="V30">
        <v>5586404120</v>
      </c>
      <c r="W30" t="s">
        <v>497</v>
      </c>
      <c r="X30" t="s">
        <v>491</v>
      </c>
      <c r="Y30" t="s">
        <v>501</v>
      </c>
      <c r="Z30" t="s">
        <v>502</v>
      </c>
      <c r="AA30">
        <v>42459.963111863428</v>
      </c>
      <c r="AB30" t="s">
        <v>504</v>
      </c>
      <c r="AC30" t="s">
        <v>504</v>
      </c>
      <c r="AD30">
        <v>5067</v>
      </c>
      <c r="AE30">
        <v>6</v>
      </c>
      <c r="AF30">
        <v>3466457544364</v>
      </c>
      <c r="AG30">
        <v>4</v>
      </c>
      <c r="AH30">
        <v>224345258</v>
      </c>
      <c r="AI30">
        <v>39.885397252914998</v>
      </c>
      <c r="AJ30">
        <v>-105.762375754492</v>
      </c>
      <c r="AK30" t="s">
        <v>509</v>
      </c>
      <c r="AL30" t="s">
        <v>492</v>
      </c>
      <c r="AM30">
        <v>2</v>
      </c>
    </row>
    <row r="31" spans="1:39" x14ac:dyDescent="0.45">
      <c r="A31">
        <v>5535592033</v>
      </c>
      <c r="B31">
        <v>5501472038</v>
      </c>
      <c r="C31" t="s">
        <v>497</v>
      </c>
      <c r="D31" t="s">
        <v>491</v>
      </c>
      <c r="E31" t="s">
        <v>496</v>
      </c>
      <c r="F31" t="s">
        <v>489</v>
      </c>
      <c r="G31">
        <v>42423.963111863428</v>
      </c>
      <c r="H31">
        <v>42505.138982615739</v>
      </c>
      <c r="I31" t="s">
        <v>523</v>
      </c>
      <c r="J31" t="s">
        <v>504</v>
      </c>
      <c r="K31">
        <v>96</v>
      </c>
      <c r="L31">
        <v>3466457544364</v>
      </c>
      <c r="M31">
        <v>5</v>
      </c>
      <c r="N31">
        <v>958163234</v>
      </c>
      <c r="O31">
        <v>52.5092308864565</v>
      </c>
      <c r="P31">
        <v>13.375858269311401</v>
      </c>
      <c r="Q31" t="s">
        <v>510</v>
      </c>
      <c r="R31" t="s">
        <v>492</v>
      </c>
      <c r="S31">
        <v>4</v>
      </c>
      <c r="U31">
        <v>5535592033</v>
      </c>
      <c r="V31">
        <v>5599024353</v>
      </c>
      <c r="W31" t="s">
        <v>497</v>
      </c>
      <c r="X31" t="s">
        <v>491</v>
      </c>
      <c r="Y31" t="s">
        <v>501</v>
      </c>
      <c r="Z31" t="s">
        <v>502</v>
      </c>
      <c r="AA31">
        <v>42462.963111863428</v>
      </c>
      <c r="AB31" t="s">
        <v>504</v>
      </c>
      <c r="AC31" t="s">
        <v>504</v>
      </c>
      <c r="AD31">
        <v>2741</v>
      </c>
      <c r="AE31">
        <v>3</v>
      </c>
      <c r="AF31">
        <v>3466457544364</v>
      </c>
      <c r="AG31">
        <v>5</v>
      </c>
      <c r="AH31">
        <v>958163234</v>
      </c>
      <c r="AI31">
        <v>52.5092308864565</v>
      </c>
      <c r="AJ31">
        <v>13.375858269311401</v>
      </c>
      <c r="AK31" t="s">
        <v>510</v>
      </c>
      <c r="AL31" t="s">
        <v>492</v>
      </c>
      <c r="AM31">
        <v>3</v>
      </c>
    </row>
    <row r="32" spans="1:39" x14ac:dyDescent="0.45">
      <c r="A32">
        <v>5535592033</v>
      </c>
      <c r="B32">
        <v>5597769872</v>
      </c>
      <c r="C32" t="s">
        <v>497</v>
      </c>
      <c r="D32" t="s">
        <v>491</v>
      </c>
      <c r="E32" t="s">
        <v>496</v>
      </c>
      <c r="F32" t="s">
        <v>489</v>
      </c>
      <c r="G32">
        <v>42424.963111863428</v>
      </c>
      <c r="H32">
        <v>42582.126716423612</v>
      </c>
      <c r="I32" t="s">
        <v>524</v>
      </c>
      <c r="J32" t="s">
        <v>504</v>
      </c>
      <c r="K32">
        <v>30</v>
      </c>
      <c r="L32">
        <v>3466457544364</v>
      </c>
      <c r="M32">
        <v>3</v>
      </c>
      <c r="N32">
        <v>224345221</v>
      </c>
      <c r="O32">
        <v>38.907192299999998</v>
      </c>
      <c r="P32">
        <v>-77.036870699999994</v>
      </c>
      <c r="Q32" t="s">
        <v>508</v>
      </c>
      <c r="R32" t="s">
        <v>492</v>
      </c>
      <c r="S32">
        <v>5</v>
      </c>
      <c r="U32">
        <v>5535592033</v>
      </c>
      <c r="V32">
        <v>5557758945</v>
      </c>
      <c r="W32" t="s">
        <v>497</v>
      </c>
      <c r="X32" t="s">
        <v>491</v>
      </c>
      <c r="Y32" t="s">
        <v>501</v>
      </c>
      <c r="Z32" t="s">
        <v>503</v>
      </c>
      <c r="AA32">
        <v>42464.963111863428</v>
      </c>
      <c r="AB32" t="s">
        <v>504</v>
      </c>
      <c r="AC32" t="s">
        <v>504</v>
      </c>
      <c r="AD32">
        <v>1091</v>
      </c>
      <c r="AE32">
        <v>2</v>
      </c>
      <c r="AF32">
        <v>3466457544364</v>
      </c>
      <c r="AG32">
        <v>2</v>
      </c>
      <c r="AH32">
        <v>113456790</v>
      </c>
      <c r="AI32">
        <v>19.346529258191801</v>
      </c>
      <c r="AJ32">
        <v>-99.199521071903703</v>
      </c>
      <c r="AK32" t="s">
        <v>507</v>
      </c>
      <c r="AL32" t="s">
        <v>490</v>
      </c>
      <c r="AM32">
        <v>6</v>
      </c>
    </row>
    <row r="33" spans="1:39" x14ac:dyDescent="0.45">
      <c r="A33">
        <v>5535592033</v>
      </c>
      <c r="B33">
        <v>5593273290</v>
      </c>
      <c r="C33" t="s">
        <v>498</v>
      </c>
      <c r="D33" t="s">
        <v>499</v>
      </c>
      <c r="E33" t="s">
        <v>496</v>
      </c>
      <c r="F33" t="s">
        <v>503</v>
      </c>
      <c r="G33">
        <v>42425.963111863428</v>
      </c>
      <c r="H33">
        <v>42442.91236170139</v>
      </c>
      <c r="I33" t="s">
        <v>525</v>
      </c>
      <c r="J33" t="s">
        <v>504</v>
      </c>
      <c r="K33">
        <v>24</v>
      </c>
      <c r="L33">
        <v>3466457544364</v>
      </c>
      <c r="M33">
        <v>4</v>
      </c>
      <c r="N33">
        <v>224345258</v>
      </c>
      <c r="O33">
        <v>39.885397252914998</v>
      </c>
      <c r="P33">
        <v>-105.762375754492</v>
      </c>
      <c r="Q33" t="s">
        <v>509</v>
      </c>
      <c r="R33" t="s">
        <v>492</v>
      </c>
      <c r="S33">
        <v>1</v>
      </c>
      <c r="U33">
        <v>5535592033</v>
      </c>
      <c r="V33">
        <v>5597420919</v>
      </c>
      <c r="W33" t="s">
        <v>498</v>
      </c>
      <c r="X33" t="s">
        <v>499</v>
      </c>
      <c r="Y33" t="s">
        <v>501</v>
      </c>
      <c r="Z33" t="s">
        <v>503</v>
      </c>
      <c r="AA33">
        <v>42472.963111863428</v>
      </c>
      <c r="AB33" t="s">
        <v>504</v>
      </c>
      <c r="AC33" t="s">
        <v>504</v>
      </c>
      <c r="AD33">
        <v>2702</v>
      </c>
      <c r="AE33">
        <v>3</v>
      </c>
      <c r="AF33">
        <v>3466457544364</v>
      </c>
      <c r="AG33">
        <v>3</v>
      </c>
      <c r="AH33">
        <v>224345221</v>
      </c>
      <c r="AI33">
        <v>38.907192299999998</v>
      </c>
      <c r="AJ33">
        <v>-77.036870699999994</v>
      </c>
      <c r="AK33" t="s">
        <v>508</v>
      </c>
      <c r="AL33" t="s">
        <v>492</v>
      </c>
      <c r="AM33">
        <v>0</v>
      </c>
    </row>
    <row r="34" spans="1:39" x14ac:dyDescent="0.45">
      <c r="A34">
        <v>5535592033</v>
      </c>
      <c r="B34">
        <v>5520914462</v>
      </c>
      <c r="C34" t="s">
        <v>498</v>
      </c>
      <c r="D34" t="s">
        <v>499</v>
      </c>
      <c r="E34" t="s">
        <v>496</v>
      </c>
      <c r="F34" t="s">
        <v>503</v>
      </c>
      <c r="G34">
        <v>42426.963111863428</v>
      </c>
      <c r="H34">
        <v>42483.113836574077</v>
      </c>
      <c r="I34" t="s">
        <v>526</v>
      </c>
      <c r="J34" t="s">
        <v>504</v>
      </c>
      <c r="K34">
        <v>66</v>
      </c>
      <c r="L34">
        <v>3466457544364</v>
      </c>
      <c r="M34">
        <v>3</v>
      </c>
      <c r="N34">
        <v>224345221</v>
      </c>
      <c r="O34">
        <v>38.907192299999998</v>
      </c>
      <c r="P34">
        <v>-77.036870699999994</v>
      </c>
      <c r="Q34" t="s">
        <v>508</v>
      </c>
      <c r="R34" t="s">
        <v>492</v>
      </c>
      <c r="S34">
        <v>2</v>
      </c>
      <c r="U34">
        <v>5535592033</v>
      </c>
      <c r="V34">
        <v>5577151696</v>
      </c>
      <c r="W34" t="s">
        <v>498</v>
      </c>
      <c r="X34" t="s">
        <v>500</v>
      </c>
      <c r="Y34" t="s">
        <v>501</v>
      </c>
      <c r="Z34" t="s">
        <v>502</v>
      </c>
      <c r="AA34">
        <v>42476.963111863428</v>
      </c>
      <c r="AB34" t="s">
        <v>504</v>
      </c>
      <c r="AC34" t="s">
        <v>504</v>
      </c>
      <c r="AD34">
        <v>8419</v>
      </c>
      <c r="AE34">
        <v>9</v>
      </c>
      <c r="AF34">
        <v>3466457544364</v>
      </c>
      <c r="AG34">
        <v>5</v>
      </c>
      <c r="AH34">
        <v>958163234</v>
      </c>
      <c r="AI34">
        <v>52.5092308864565</v>
      </c>
      <c r="AJ34">
        <v>13.375858269311401</v>
      </c>
      <c r="AK34" t="s">
        <v>510</v>
      </c>
      <c r="AL34" t="s">
        <v>492</v>
      </c>
      <c r="AM34">
        <v>3</v>
      </c>
    </row>
    <row r="35" spans="1:39" x14ac:dyDescent="0.45">
      <c r="A35">
        <v>5535592033</v>
      </c>
      <c r="B35">
        <v>5501089339</v>
      </c>
      <c r="C35" t="s">
        <v>498</v>
      </c>
      <c r="D35" t="s">
        <v>499</v>
      </c>
      <c r="E35" t="s">
        <v>495</v>
      </c>
      <c r="F35" t="s">
        <v>489</v>
      </c>
      <c r="G35">
        <v>42427.963111863428</v>
      </c>
      <c r="H35" t="s">
        <v>504</v>
      </c>
      <c r="I35" t="s">
        <v>504</v>
      </c>
      <c r="J35">
        <v>4788</v>
      </c>
      <c r="K35">
        <v>5</v>
      </c>
      <c r="L35">
        <v>3466457544364</v>
      </c>
      <c r="M35">
        <v>1</v>
      </c>
      <c r="N35">
        <v>113456746</v>
      </c>
      <c r="O35">
        <v>19.433615196955699</v>
      </c>
      <c r="P35">
        <v>-99.195687030688404</v>
      </c>
      <c r="Q35" t="s">
        <v>506</v>
      </c>
      <c r="R35" t="s">
        <v>490</v>
      </c>
      <c r="S35">
        <v>6</v>
      </c>
      <c r="U35">
        <v>5535592033</v>
      </c>
      <c r="V35">
        <v>5542031437</v>
      </c>
      <c r="W35" t="s">
        <v>498</v>
      </c>
      <c r="X35" t="s">
        <v>499</v>
      </c>
      <c r="Y35" t="s">
        <v>501</v>
      </c>
      <c r="Z35" t="s">
        <v>503</v>
      </c>
      <c r="AA35">
        <v>42477.963111863428</v>
      </c>
      <c r="AB35" t="s">
        <v>504</v>
      </c>
      <c r="AC35" t="s">
        <v>504</v>
      </c>
      <c r="AD35">
        <v>8470</v>
      </c>
      <c r="AE35">
        <v>9</v>
      </c>
      <c r="AF35">
        <v>3466457544364</v>
      </c>
      <c r="AG35">
        <v>3</v>
      </c>
      <c r="AH35">
        <v>224345221</v>
      </c>
      <c r="AI35">
        <v>38.907192299999998</v>
      </c>
      <c r="AJ35">
        <v>-77.036870699999994</v>
      </c>
      <c r="AK35" t="s">
        <v>508</v>
      </c>
      <c r="AL35" t="s">
        <v>492</v>
      </c>
      <c r="AM35">
        <v>4</v>
      </c>
    </row>
    <row r="36" spans="1:39" x14ac:dyDescent="0.45">
      <c r="A36">
        <v>5535592033</v>
      </c>
      <c r="B36">
        <v>5579230148</v>
      </c>
      <c r="C36" t="s">
        <v>498</v>
      </c>
      <c r="D36" t="s">
        <v>499</v>
      </c>
      <c r="E36" t="s">
        <v>496</v>
      </c>
      <c r="F36" t="s">
        <v>489</v>
      </c>
      <c r="G36">
        <v>42428.963111863428</v>
      </c>
      <c r="H36">
        <v>42384.741513298613</v>
      </c>
      <c r="I36" t="s">
        <v>527</v>
      </c>
      <c r="J36" t="s">
        <v>504</v>
      </c>
      <c r="K36">
        <v>58</v>
      </c>
      <c r="L36">
        <v>3466457544364</v>
      </c>
      <c r="M36">
        <v>3</v>
      </c>
      <c r="N36">
        <v>224345221</v>
      </c>
      <c r="O36">
        <v>38.907192299999998</v>
      </c>
      <c r="P36">
        <v>-77.036870699999994</v>
      </c>
      <c r="Q36" t="s">
        <v>508</v>
      </c>
      <c r="R36" t="s">
        <v>492</v>
      </c>
      <c r="S36">
        <v>0</v>
      </c>
      <c r="U36">
        <v>5535592033</v>
      </c>
      <c r="V36">
        <v>5525809910</v>
      </c>
      <c r="W36" t="s">
        <v>497</v>
      </c>
      <c r="X36" t="s">
        <v>491</v>
      </c>
      <c r="Y36" t="s">
        <v>501</v>
      </c>
      <c r="Z36" t="s">
        <v>502</v>
      </c>
      <c r="AA36">
        <v>42484.963111863428</v>
      </c>
      <c r="AB36" t="s">
        <v>504</v>
      </c>
      <c r="AC36" t="s">
        <v>504</v>
      </c>
      <c r="AD36">
        <v>3329</v>
      </c>
      <c r="AE36">
        <v>4</v>
      </c>
      <c r="AF36">
        <v>3466457544364</v>
      </c>
      <c r="AG36">
        <v>5</v>
      </c>
      <c r="AH36">
        <v>958163234</v>
      </c>
      <c r="AI36">
        <v>52.5092308864565</v>
      </c>
      <c r="AJ36">
        <v>13.375858269311401</v>
      </c>
      <c r="AK36" t="s">
        <v>510</v>
      </c>
      <c r="AL36" t="s">
        <v>492</v>
      </c>
      <c r="AM36">
        <v>5</v>
      </c>
    </row>
    <row r="37" spans="1:39" x14ac:dyDescent="0.45">
      <c r="A37">
        <v>5535592033</v>
      </c>
      <c r="B37">
        <v>5557401034</v>
      </c>
      <c r="C37" t="s">
        <v>497</v>
      </c>
      <c r="D37" t="s">
        <v>491</v>
      </c>
      <c r="E37" t="s">
        <v>501</v>
      </c>
      <c r="F37" t="s">
        <v>489</v>
      </c>
      <c r="G37">
        <v>42429.963111863428</v>
      </c>
      <c r="H37" t="s">
        <v>504</v>
      </c>
      <c r="I37" t="s">
        <v>504</v>
      </c>
      <c r="J37">
        <v>6692</v>
      </c>
      <c r="K37">
        <v>7</v>
      </c>
      <c r="L37">
        <v>3466457544364</v>
      </c>
      <c r="M37">
        <v>3</v>
      </c>
      <c r="N37">
        <v>224345221</v>
      </c>
      <c r="O37">
        <v>38.907192299999998</v>
      </c>
      <c r="P37">
        <v>-77.036870699999994</v>
      </c>
      <c r="Q37" t="s">
        <v>508</v>
      </c>
      <c r="R37" t="s">
        <v>492</v>
      </c>
      <c r="S37">
        <v>3</v>
      </c>
      <c r="U37">
        <v>5535592033</v>
      </c>
      <c r="V37">
        <v>5550667338</v>
      </c>
      <c r="W37" t="s">
        <v>498</v>
      </c>
      <c r="X37" t="s">
        <v>499</v>
      </c>
      <c r="Y37" t="s">
        <v>501</v>
      </c>
      <c r="Z37" t="s">
        <v>489</v>
      </c>
      <c r="AA37">
        <v>42486.963111863428</v>
      </c>
      <c r="AB37" t="s">
        <v>504</v>
      </c>
      <c r="AC37" t="s">
        <v>504</v>
      </c>
      <c r="AD37">
        <v>4647</v>
      </c>
      <c r="AE37">
        <v>5</v>
      </c>
      <c r="AF37">
        <v>3466457544364</v>
      </c>
      <c r="AG37">
        <v>4</v>
      </c>
      <c r="AH37">
        <v>224345258</v>
      </c>
      <c r="AI37">
        <v>39.885397252914998</v>
      </c>
      <c r="AJ37">
        <v>-105.762375754492</v>
      </c>
      <c r="AK37" t="s">
        <v>509</v>
      </c>
      <c r="AL37" t="s">
        <v>492</v>
      </c>
      <c r="AM37">
        <v>3</v>
      </c>
    </row>
    <row r="38" spans="1:39" x14ac:dyDescent="0.45">
      <c r="A38">
        <v>5535592033</v>
      </c>
      <c r="B38">
        <v>5557394716</v>
      </c>
      <c r="C38" t="s">
        <v>498</v>
      </c>
      <c r="D38" t="s">
        <v>499</v>
      </c>
      <c r="E38" t="s">
        <v>501</v>
      </c>
      <c r="F38" t="s">
        <v>489</v>
      </c>
      <c r="G38">
        <v>42430.963111863428</v>
      </c>
      <c r="H38" t="s">
        <v>504</v>
      </c>
      <c r="I38" t="s">
        <v>504</v>
      </c>
      <c r="J38">
        <v>2959</v>
      </c>
      <c r="K38">
        <v>3</v>
      </c>
      <c r="L38">
        <v>3466457544364</v>
      </c>
      <c r="M38">
        <v>3</v>
      </c>
      <c r="N38">
        <v>224345221</v>
      </c>
      <c r="O38">
        <v>38.907192299999998</v>
      </c>
      <c r="P38">
        <v>-77.036870699999994</v>
      </c>
      <c r="Q38" t="s">
        <v>508</v>
      </c>
      <c r="R38" t="s">
        <v>492</v>
      </c>
      <c r="S38">
        <v>4</v>
      </c>
      <c r="U38">
        <v>5535592033</v>
      </c>
      <c r="V38">
        <v>5578561488</v>
      </c>
      <c r="W38" t="s">
        <v>498</v>
      </c>
      <c r="X38" t="s">
        <v>499</v>
      </c>
      <c r="Y38" t="s">
        <v>501</v>
      </c>
      <c r="Z38" t="s">
        <v>489</v>
      </c>
      <c r="AA38">
        <v>42488.963111863428</v>
      </c>
      <c r="AB38" t="s">
        <v>504</v>
      </c>
      <c r="AC38" t="s">
        <v>504</v>
      </c>
      <c r="AD38">
        <v>3121</v>
      </c>
      <c r="AE38">
        <v>4</v>
      </c>
      <c r="AF38">
        <v>3466457544364</v>
      </c>
      <c r="AG38">
        <v>4</v>
      </c>
      <c r="AH38">
        <v>224345258</v>
      </c>
      <c r="AI38">
        <v>39.885397252914998</v>
      </c>
      <c r="AJ38">
        <v>-105.762375754492</v>
      </c>
      <c r="AK38" t="s">
        <v>509</v>
      </c>
      <c r="AL38" t="s">
        <v>492</v>
      </c>
      <c r="AM38">
        <v>6</v>
      </c>
    </row>
    <row r="39" spans="1:39" x14ac:dyDescent="0.45">
      <c r="A39">
        <v>5535592033</v>
      </c>
      <c r="B39">
        <v>5598003201</v>
      </c>
      <c r="C39" t="s">
        <v>498</v>
      </c>
      <c r="D39" t="s">
        <v>499</v>
      </c>
      <c r="E39" t="s">
        <v>501</v>
      </c>
      <c r="F39" t="s">
        <v>489</v>
      </c>
      <c r="G39">
        <v>42431.963111863428</v>
      </c>
      <c r="H39" t="s">
        <v>504</v>
      </c>
      <c r="I39" t="s">
        <v>504</v>
      </c>
      <c r="J39">
        <v>9511</v>
      </c>
      <c r="K39">
        <v>10</v>
      </c>
      <c r="L39">
        <v>3466457544364</v>
      </c>
      <c r="M39">
        <v>4</v>
      </c>
      <c r="N39">
        <v>224345258</v>
      </c>
      <c r="O39">
        <v>39.885397252914998</v>
      </c>
      <c r="P39">
        <v>-105.762375754492</v>
      </c>
      <c r="Q39" t="s">
        <v>509</v>
      </c>
      <c r="R39" t="s">
        <v>492</v>
      </c>
      <c r="S39">
        <v>5</v>
      </c>
      <c r="U39">
        <v>5535592033</v>
      </c>
      <c r="V39">
        <v>5588336391</v>
      </c>
      <c r="W39" t="s">
        <v>498</v>
      </c>
      <c r="X39" t="s">
        <v>499</v>
      </c>
      <c r="Y39" t="s">
        <v>501</v>
      </c>
      <c r="Z39" t="s">
        <v>489</v>
      </c>
      <c r="AA39">
        <v>42492.963111863428</v>
      </c>
      <c r="AB39" t="s">
        <v>504</v>
      </c>
      <c r="AC39" t="s">
        <v>504</v>
      </c>
      <c r="AD39">
        <v>5951</v>
      </c>
      <c r="AE39">
        <v>6</v>
      </c>
      <c r="AF39">
        <v>3466457544364</v>
      </c>
      <c r="AG39">
        <v>2</v>
      </c>
      <c r="AH39">
        <v>113456790</v>
      </c>
      <c r="AI39">
        <v>19.346529258191801</v>
      </c>
      <c r="AJ39">
        <v>-99.199521071903703</v>
      </c>
      <c r="AK39" t="s">
        <v>507</v>
      </c>
      <c r="AL39" t="s">
        <v>490</v>
      </c>
      <c r="AM39">
        <v>2</v>
      </c>
    </row>
    <row r="40" spans="1:39" x14ac:dyDescent="0.45">
      <c r="A40">
        <v>5535592033</v>
      </c>
      <c r="B40">
        <v>5590212708</v>
      </c>
      <c r="C40" t="s">
        <v>497</v>
      </c>
      <c r="D40" t="s">
        <v>491</v>
      </c>
      <c r="E40" t="s">
        <v>496</v>
      </c>
      <c r="F40" t="s">
        <v>489</v>
      </c>
      <c r="G40">
        <v>42432.963111863428</v>
      </c>
      <c r="H40">
        <v>42431.299169456019</v>
      </c>
      <c r="I40" t="s">
        <v>528</v>
      </c>
      <c r="J40" t="s">
        <v>504</v>
      </c>
      <c r="K40">
        <v>120</v>
      </c>
      <c r="L40">
        <v>3466457544364</v>
      </c>
      <c r="M40">
        <v>3</v>
      </c>
      <c r="N40">
        <v>224345221</v>
      </c>
      <c r="O40">
        <v>38.907192299999998</v>
      </c>
      <c r="P40">
        <v>-77.036870699999994</v>
      </c>
      <c r="Q40" t="s">
        <v>508</v>
      </c>
      <c r="R40" t="s">
        <v>492</v>
      </c>
      <c r="S40">
        <v>6</v>
      </c>
    </row>
    <row r="41" spans="1:39" x14ac:dyDescent="0.45">
      <c r="A41">
        <v>5535592033</v>
      </c>
      <c r="B41">
        <v>5512224096</v>
      </c>
      <c r="C41" t="s">
        <v>498</v>
      </c>
      <c r="D41" t="s">
        <v>499</v>
      </c>
      <c r="E41" t="s">
        <v>501</v>
      </c>
      <c r="F41" t="s">
        <v>489</v>
      </c>
      <c r="G41">
        <v>42433.963111863428</v>
      </c>
      <c r="H41" t="s">
        <v>504</v>
      </c>
      <c r="I41" t="s">
        <v>504</v>
      </c>
      <c r="J41">
        <v>2884</v>
      </c>
      <c r="K41">
        <v>3</v>
      </c>
      <c r="L41">
        <v>3466457544364</v>
      </c>
      <c r="M41">
        <v>2</v>
      </c>
      <c r="N41">
        <v>113456790</v>
      </c>
      <c r="O41">
        <v>19.346529258191801</v>
      </c>
      <c r="P41">
        <v>-99.199521071903703</v>
      </c>
      <c r="Q41" t="s">
        <v>507</v>
      </c>
      <c r="R41" t="s">
        <v>490</v>
      </c>
      <c r="S41">
        <v>0</v>
      </c>
      <c r="U41" s="16" t="s">
        <v>477</v>
      </c>
      <c r="V41" s="16" t="s">
        <v>493</v>
      </c>
      <c r="W41" s="16" t="s">
        <v>483</v>
      </c>
      <c r="X41" s="16" t="s">
        <v>482</v>
      </c>
      <c r="Y41" s="16" t="s">
        <v>494</v>
      </c>
      <c r="Z41" s="16" t="s">
        <v>488</v>
      </c>
      <c r="AA41" s="16" t="s">
        <v>474</v>
      </c>
      <c r="AB41" s="16" t="s">
        <v>475</v>
      </c>
      <c r="AC41" s="16" t="s">
        <v>476</v>
      </c>
      <c r="AD41" s="16" t="s">
        <v>505</v>
      </c>
      <c r="AE41" s="16" t="s">
        <v>478</v>
      </c>
      <c r="AF41" s="16" t="s">
        <v>479</v>
      </c>
      <c r="AG41" s="16" t="s">
        <v>558</v>
      </c>
      <c r="AH41" s="16" t="s">
        <v>480</v>
      </c>
      <c r="AI41" s="16" t="s">
        <v>485</v>
      </c>
      <c r="AJ41" s="16" t="s">
        <v>486</v>
      </c>
      <c r="AK41" s="16" t="s">
        <v>487</v>
      </c>
      <c r="AL41" s="16" t="s">
        <v>484</v>
      </c>
      <c r="AM41" s="16" t="s">
        <v>481</v>
      </c>
    </row>
    <row r="42" spans="1:39" x14ac:dyDescent="0.45">
      <c r="A42">
        <v>5535592033</v>
      </c>
      <c r="B42">
        <v>5568810888</v>
      </c>
      <c r="C42" t="s">
        <v>498</v>
      </c>
      <c r="D42" t="s">
        <v>499</v>
      </c>
      <c r="E42" t="s">
        <v>496</v>
      </c>
      <c r="F42" t="s">
        <v>489</v>
      </c>
      <c r="G42">
        <v>42434.963111863428</v>
      </c>
      <c r="H42">
        <v>42471.410752094904</v>
      </c>
      <c r="I42" t="s">
        <v>529</v>
      </c>
      <c r="J42" t="s">
        <v>504</v>
      </c>
      <c r="K42">
        <v>64</v>
      </c>
      <c r="L42">
        <v>3466457544364</v>
      </c>
      <c r="M42">
        <v>2</v>
      </c>
      <c r="N42">
        <v>113456790</v>
      </c>
      <c r="O42">
        <v>19.346529258191801</v>
      </c>
      <c r="P42">
        <v>-99.199521071903703</v>
      </c>
      <c r="Q42" t="s">
        <v>507</v>
      </c>
      <c r="R42" t="s">
        <v>490</v>
      </c>
      <c r="S42">
        <v>6</v>
      </c>
      <c r="AE42" t="s">
        <v>559</v>
      </c>
    </row>
    <row r="43" spans="1:39" x14ac:dyDescent="0.45">
      <c r="A43">
        <v>5535592033</v>
      </c>
      <c r="B43">
        <v>5554641716</v>
      </c>
      <c r="C43" t="s">
        <v>497</v>
      </c>
      <c r="D43" t="s">
        <v>491</v>
      </c>
      <c r="E43" t="s">
        <v>496</v>
      </c>
      <c r="F43" t="s">
        <v>489</v>
      </c>
      <c r="G43">
        <v>42435.963111863428</v>
      </c>
      <c r="H43">
        <v>42394.292098831022</v>
      </c>
      <c r="I43" t="s">
        <v>530</v>
      </c>
      <c r="J43" t="s">
        <v>504</v>
      </c>
      <c r="K43">
        <v>26</v>
      </c>
      <c r="L43">
        <v>3466457544364</v>
      </c>
      <c r="M43">
        <v>2</v>
      </c>
      <c r="N43">
        <v>113456790</v>
      </c>
      <c r="O43">
        <v>19.346529258191801</v>
      </c>
      <c r="P43">
        <v>-99.199521071903703</v>
      </c>
      <c r="Q43" t="s">
        <v>507</v>
      </c>
      <c r="R43" t="s">
        <v>490</v>
      </c>
      <c r="S43">
        <v>0</v>
      </c>
    </row>
    <row r="44" spans="1:39" x14ac:dyDescent="0.45">
      <c r="A44">
        <v>5535592033</v>
      </c>
      <c r="B44">
        <v>5543538640</v>
      </c>
      <c r="C44" t="s">
        <v>497</v>
      </c>
      <c r="D44" t="s">
        <v>491</v>
      </c>
      <c r="E44" t="s">
        <v>496</v>
      </c>
      <c r="F44" t="s">
        <v>489</v>
      </c>
      <c r="G44">
        <v>42436.963111863428</v>
      </c>
      <c r="H44">
        <v>42608.069957118059</v>
      </c>
      <c r="I44" t="s">
        <v>531</v>
      </c>
      <c r="J44" t="s">
        <v>504</v>
      </c>
      <c r="K44">
        <v>8</v>
      </c>
      <c r="L44">
        <v>3466457544364</v>
      </c>
      <c r="M44">
        <v>5</v>
      </c>
      <c r="N44">
        <v>958163234</v>
      </c>
      <c r="O44">
        <v>52.5092308864565</v>
      </c>
      <c r="P44">
        <v>13.375858269311401</v>
      </c>
      <c r="Q44" t="s">
        <v>510</v>
      </c>
      <c r="R44" t="s">
        <v>492</v>
      </c>
      <c r="S44">
        <v>5</v>
      </c>
      <c r="U44" s="16" t="s">
        <v>477</v>
      </c>
      <c r="V44" s="16" t="s">
        <v>493</v>
      </c>
      <c r="W44" s="16" t="s">
        <v>483</v>
      </c>
      <c r="X44" s="16" t="s">
        <v>482</v>
      </c>
      <c r="Y44" s="16" t="s">
        <v>494</v>
      </c>
      <c r="Z44" s="16" t="s">
        <v>488</v>
      </c>
      <c r="AA44" s="16" t="s">
        <v>474</v>
      </c>
      <c r="AB44" s="16" t="s">
        <v>475</v>
      </c>
      <c r="AC44" s="16" t="s">
        <v>476</v>
      </c>
      <c r="AD44" s="16" t="s">
        <v>505</v>
      </c>
      <c r="AE44" s="16" t="s">
        <v>478</v>
      </c>
      <c r="AF44" s="16" t="s">
        <v>479</v>
      </c>
      <c r="AG44" s="16" t="s">
        <v>558</v>
      </c>
      <c r="AH44" s="16" t="s">
        <v>480</v>
      </c>
      <c r="AI44" s="16" t="s">
        <v>485</v>
      </c>
      <c r="AJ44" s="16" t="s">
        <v>486</v>
      </c>
      <c r="AK44" s="16" t="s">
        <v>487</v>
      </c>
      <c r="AL44" s="16" t="s">
        <v>484</v>
      </c>
      <c r="AM44" s="16" t="s">
        <v>481</v>
      </c>
    </row>
    <row r="45" spans="1:39" x14ac:dyDescent="0.45">
      <c r="A45">
        <v>5535592033</v>
      </c>
      <c r="B45">
        <v>5510346435</v>
      </c>
      <c r="C45" t="s">
        <v>497</v>
      </c>
      <c r="D45" t="s">
        <v>491</v>
      </c>
      <c r="E45" t="s">
        <v>501</v>
      </c>
      <c r="F45" t="s">
        <v>489</v>
      </c>
      <c r="G45">
        <v>42437.963111863428</v>
      </c>
      <c r="H45" t="s">
        <v>504</v>
      </c>
      <c r="I45" t="s">
        <v>504</v>
      </c>
      <c r="J45">
        <v>1699</v>
      </c>
      <c r="K45">
        <v>2</v>
      </c>
      <c r="L45">
        <v>3466457544364</v>
      </c>
      <c r="M45">
        <v>1</v>
      </c>
      <c r="N45">
        <v>113456746</v>
      </c>
      <c r="O45">
        <v>19.433615196955699</v>
      </c>
      <c r="P45">
        <v>-99.195687030688404</v>
      </c>
      <c r="Q45" t="s">
        <v>506</v>
      </c>
      <c r="R45" t="s">
        <v>490</v>
      </c>
      <c r="S45">
        <v>6</v>
      </c>
      <c r="U45">
        <v>5535592033</v>
      </c>
      <c r="V45">
        <v>5564460237</v>
      </c>
      <c r="W45" t="s">
        <v>498</v>
      </c>
      <c r="X45" t="s">
        <v>499</v>
      </c>
      <c r="Y45" t="s">
        <v>496</v>
      </c>
      <c r="Z45" t="s">
        <v>489</v>
      </c>
      <c r="AA45">
        <v>42395.963111863428</v>
      </c>
      <c r="AB45">
        <v>42435.557231145831</v>
      </c>
      <c r="AC45" t="s">
        <v>511</v>
      </c>
      <c r="AD45" t="s">
        <v>504</v>
      </c>
      <c r="AE45">
        <v>22</v>
      </c>
      <c r="AF45">
        <v>3466457544364</v>
      </c>
      <c r="AG45">
        <v>4</v>
      </c>
      <c r="AH45">
        <v>224345258</v>
      </c>
      <c r="AI45">
        <v>39.885397252914998</v>
      </c>
      <c r="AJ45">
        <v>-105.762375754492</v>
      </c>
      <c r="AK45" t="s">
        <v>509</v>
      </c>
      <c r="AL45" t="s">
        <v>492</v>
      </c>
      <c r="AM45">
        <v>5</v>
      </c>
    </row>
    <row r="46" spans="1:39" x14ac:dyDescent="0.45">
      <c r="A46">
        <v>5535592033</v>
      </c>
      <c r="B46">
        <v>5538974502</v>
      </c>
      <c r="C46" t="s">
        <v>498</v>
      </c>
      <c r="D46" t="s">
        <v>500</v>
      </c>
      <c r="E46" t="s">
        <v>495</v>
      </c>
      <c r="F46" t="s">
        <v>489</v>
      </c>
      <c r="G46">
        <v>42438.963111863428</v>
      </c>
      <c r="H46" t="s">
        <v>504</v>
      </c>
      <c r="I46" t="s">
        <v>504</v>
      </c>
      <c r="J46">
        <v>1077</v>
      </c>
      <c r="K46">
        <v>2</v>
      </c>
      <c r="L46">
        <v>3466457544364</v>
      </c>
      <c r="M46">
        <v>1</v>
      </c>
      <c r="N46">
        <v>113456746</v>
      </c>
      <c r="O46">
        <v>19.433615196955699</v>
      </c>
      <c r="P46">
        <v>-99.195687030688404</v>
      </c>
      <c r="Q46" t="s">
        <v>506</v>
      </c>
      <c r="R46" t="s">
        <v>490</v>
      </c>
      <c r="S46">
        <v>0</v>
      </c>
      <c r="U46">
        <v>5535592033</v>
      </c>
      <c r="V46">
        <v>5577077226</v>
      </c>
      <c r="W46" t="s">
        <v>498</v>
      </c>
      <c r="X46" t="s">
        <v>499</v>
      </c>
      <c r="Y46" t="s">
        <v>501</v>
      </c>
      <c r="Z46" t="s">
        <v>489</v>
      </c>
      <c r="AA46">
        <v>42396.963111863428</v>
      </c>
      <c r="AB46" t="s">
        <v>504</v>
      </c>
      <c r="AC46" t="s">
        <v>504</v>
      </c>
      <c r="AD46">
        <v>9199</v>
      </c>
      <c r="AE46">
        <v>10</v>
      </c>
      <c r="AF46">
        <v>3466457544364</v>
      </c>
      <c r="AG46">
        <v>2</v>
      </c>
      <c r="AH46">
        <v>113456790</v>
      </c>
      <c r="AI46">
        <v>19.346529258191801</v>
      </c>
      <c r="AJ46">
        <v>-99.199521071903703</v>
      </c>
      <c r="AK46" t="s">
        <v>507</v>
      </c>
      <c r="AL46" t="s">
        <v>490</v>
      </c>
      <c r="AM46">
        <v>4</v>
      </c>
    </row>
    <row r="47" spans="1:39" x14ac:dyDescent="0.45">
      <c r="A47">
        <v>5535592033</v>
      </c>
      <c r="B47">
        <v>5523828817</v>
      </c>
      <c r="C47" t="s">
        <v>498</v>
      </c>
      <c r="D47" t="s">
        <v>499</v>
      </c>
      <c r="E47" t="s">
        <v>501</v>
      </c>
      <c r="F47" t="s">
        <v>489</v>
      </c>
      <c r="G47">
        <v>42439.963111863428</v>
      </c>
      <c r="H47" t="s">
        <v>504</v>
      </c>
      <c r="I47" t="s">
        <v>504</v>
      </c>
      <c r="J47">
        <v>3804</v>
      </c>
      <c r="K47">
        <v>4</v>
      </c>
      <c r="L47">
        <v>3466457544364</v>
      </c>
      <c r="M47">
        <v>2</v>
      </c>
      <c r="N47">
        <v>113456790</v>
      </c>
      <c r="O47">
        <v>19.346529258191801</v>
      </c>
      <c r="P47">
        <v>-99.199521071903703</v>
      </c>
      <c r="Q47" t="s">
        <v>507</v>
      </c>
      <c r="R47" t="s">
        <v>490</v>
      </c>
      <c r="S47">
        <v>4</v>
      </c>
      <c r="U47">
        <v>5535592033</v>
      </c>
      <c r="V47">
        <v>5596841039</v>
      </c>
      <c r="W47" t="s">
        <v>498</v>
      </c>
      <c r="X47" t="s">
        <v>499</v>
      </c>
      <c r="Y47" t="s">
        <v>496</v>
      </c>
      <c r="Z47" t="s">
        <v>489</v>
      </c>
      <c r="AA47">
        <v>42398.963111863428</v>
      </c>
      <c r="AB47">
        <v>42708.00815238426</v>
      </c>
      <c r="AC47" t="s">
        <v>512</v>
      </c>
      <c r="AD47" t="s">
        <v>504</v>
      </c>
      <c r="AE47">
        <v>38</v>
      </c>
      <c r="AF47">
        <v>3466457544364</v>
      </c>
      <c r="AG47">
        <v>3</v>
      </c>
      <c r="AH47">
        <v>224345221</v>
      </c>
      <c r="AI47">
        <v>38.907192299999998</v>
      </c>
      <c r="AJ47">
        <v>-77.036870699999994</v>
      </c>
      <c r="AK47" t="s">
        <v>508</v>
      </c>
      <c r="AL47" t="s">
        <v>492</v>
      </c>
      <c r="AM47">
        <v>0</v>
      </c>
    </row>
    <row r="48" spans="1:39" x14ac:dyDescent="0.45">
      <c r="A48">
        <v>5535592033</v>
      </c>
      <c r="B48">
        <v>5529383861</v>
      </c>
      <c r="C48" t="s">
        <v>498</v>
      </c>
      <c r="D48" t="s">
        <v>499</v>
      </c>
      <c r="E48" t="s">
        <v>501</v>
      </c>
      <c r="F48" t="s">
        <v>503</v>
      </c>
      <c r="G48">
        <v>42440.963111863428</v>
      </c>
      <c r="H48" t="s">
        <v>504</v>
      </c>
      <c r="I48" t="s">
        <v>504</v>
      </c>
      <c r="J48">
        <v>1540</v>
      </c>
      <c r="K48">
        <v>2</v>
      </c>
      <c r="L48">
        <v>3466457544364</v>
      </c>
      <c r="M48">
        <v>4</v>
      </c>
      <c r="N48">
        <v>224345258</v>
      </c>
      <c r="O48">
        <v>39.885397252914998</v>
      </c>
      <c r="P48">
        <v>-105.762375754492</v>
      </c>
      <c r="Q48" t="s">
        <v>509</v>
      </c>
      <c r="R48" t="s">
        <v>492</v>
      </c>
      <c r="S48">
        <v>1</v>
      </c>
      <c r="U48">
        <v>5535592033</v>
      </c>
      <c r="V48">
        <v>5535342047</v>
      </c>
      <c r="W48" t="s">
        <v>497</v>
      </c>
      <c r="X48" t="s">
        <v>491</v>
      </c>
      <c r="Y48" t="s">
        <v>496</v>
      </c>
      <c r="Z48" t="s">
        <v>489</v>
      </c>
      <c r="AA48">
        <v>42403.963111863428</v>
      </c>
      <c r="AB48">
        <v>42654.366416168981</v>
      </c>
      <c r="AC48" t="s">
        <v>514</v>
      </c>
      <c r="AD48" t="s">
        <v>504</v>
      </c>
      <c r="AE48">
        <v>22</v>
      </c>
      <c r="AF48">
        <v>3466457544364</v>
      </c>
      <c r="AG48">
        <v>5</v>
      </c>
      <c r="AH48">
        <v>958163234</v>
      </c>
      <c r="AI48">
        <v>52.5092308864565</v>
      </c>
      <c r="AJ48">
        <v>13.375858269311401</v>
      </c>
      <c r="AK48" t="s">
        <v>510</v>
      </c>
      <c r="AL48" t="s">
        <v>492</v>
      </c>
      <c r="AM48">
        <v>4</v>
      </c>
    </row>
    <row r="49" spans="1:39" x14ac:dyDescent="0.45">
      <c r="A49">
        <v>5535592033</v>
      </c>
      <c r="B49">
        <v>5536482519</v>
      </c>
      <c r="C49" t="s">
        <v>497</v>
      </c>
      <c r="D49" t="s">
        <v>491</v>
      </c>
      <c r="E49" t="s">
        <v>496</v>
      </c>
      <c r="F49" t="s">
        <v>489</v>
      </c>
      <c r="G49">
        <v>42441.963111863428</v>
      </c>
      <c r="H49">
        <v>42445.263622002312</v>
      </c>
      <c r="I49" t="s">
        <v>532</v>
      </c>
      <c r="J49" t="s">
        <v>504</v>
      </c>
      <c r="K49">
        <v>40</v>
      </c>
      <c r="L49">
        <v>3466457544364</v>
      </c>
      <c r="M49">
        <v>1</v>
      </c>
      <c r="N49">
        <v>113456746</v>
      </c>
      <c r="O49">
        <v>19.433615196955699</v>
      </c>
      <c r="P49">
        <v>-99.195687030688404</v>
      </c>
      <c r="Q49" t="s">
        <v>506</v>
      </c>
      <c r="R49" t="s">
        <v>490</v>
      </c>
      <c r="S49">
        <v>5</v>
      </c>
      <c r="U49">
        <v>5535592033</v>
      </c>
      <c r="V49">
        <v>5512289271</v>
      </c>
      <c r="W49" t="s">
        <v>498</v>
      </c>
      <c r="X49" t="s">
        <v>499</v>
      </c>
      <c r="Y49" t="s">
        <v>496</v>
      </c>
      <c r="Z49" t="s">
        <v>489</v>
      </c>
      <c r="AA49">
        <v>42404.963111863428</v>
      </c>
      <c r="AB49">
        <v>42507.51867690972</v>
      </c>
      <c r="AC49" t="s">
        <v>515</v>
      </c>
      <c r="AD49" t="s">
        <v>504</v>
      </c>
      <c r="AE49">
        <v>12</v>
      </c>
      <c r="AF49">
        <v>3466457544364</v>
      </c>
      <c r="AG49">
        <v>4</v>
      </c>
      <c r="AH49">
        <v>224345258</v>
      </c>
      <c r="AI49">
        <v>39.885397252914998</v>
      </c>
      <c r="AJ49">
        <v>-105.762375754492</v>
      </c>
      <c r="AK49" t="s">
        <v>509</v>
      </c>
      <c r="AL49" t="s">
        <v>492</v>
      </c>
      <c r="AM49">
        <v>0</v>
      </c>
    </row>
    <row r="50" spans="1:39" x14ac:dyDescent="0.45">
      <c r="A50">
        <v>5535592033</v>
      </c>
      <c r="B50">
        <v>5578674927</v>
      </c>
      <c r="C50" t="s">
        <v>498</v>
      </c>
      <c r="D50" t="s">
        <v>499</v>
      </c>
      <c r="E50" t="s">
        <v>501</v>
      </c>
      <c r="F50" t="s">
        <v>489</v>
      </c>
      <c r="G50">
        <v>42442.963111863428</v>
      </c>
      <c r="H50" t="s">
        <v>504</v>
      </c>
      <c r="I50" t="s">
        <v>504</v>
      </c>
      <c r="J50">
        <v>4801</v>
      </c>
      <c r="K50">
        <v>5</v>
      </c>
      <c r="L50">
        <v>3466457544364</v>
      </c>
      <c r="M50">
        <v>3</v>
      </c>
      <c r="N50">
        <v>224345221</v>
      </c>
      <c r="O50">
        <v>38.907192299999998</v>
      </c>
      <c r="P50">
        <v>-77.036870699999994</v>
      </c>
      <c r="Q50" t="s">
        <v>508</v>
      </c>
      <c r="R50" t="s">
        <v>492</v>
      </c>
      <c r="S50">
        <v>3</v>
      </c>
      <c r="U50">
        <v>5535592033</v>
      </c>
      <c r="V50">
        <v>5541813479</v>
      </c>
      <c r="W50" t="s">
        <v>498</v>
      </c>
      <c r="X50" t="s">
        <v>499</v>
      </c>
      <c r="Y50" t="s">
        <v>496</v>
      </c>
      <c r="Z50" t="s">
        <v>502</v>
      </c>
      <c r="AA50">
        <v>42408.963111863428</v>
      </c>
      <c r="AB50">
        <v>42484.041089456019</v>
      </c>
      <c r="AC50" t="s">
        <v>516</v>
      </c>
      <c r="AD50" t="s">
        <v>504</v>
      </c>
      <c r="AE50">
        <v>44</v>
      </c>
      <c r="AF50">
        <v>3466457544364</v>
      </c>
      <c r="AG50">
        <v>2</v>
      </c>
      <c r="AH50">
        <v>113456790</v>
      </c>
      <c r="AI50">
        <v>19.346529258191801</v>
      </c>
      <c r="AJ50">
        <v>-99.199521071903703</v>
      </c>
      <c r="AK50" t="s">
        <v>507</v>
      </c>
      <c r="AL50" t="s">
        <v>490</v>
      </c>
      <c r="AM50">
        <v>4</v>
      </c>
    </row>
    <row r="51" spans="1:39" x14ac:dyDescent="0.45">
      <c r="A51">
        <v>5535592033</v>
      </c>
      <c r="B51">
        <v>5576787068</v>
      </c>
      <c r="C51" t="s">
        <v>498</v>
      </c>
      <c r="D51" t="s">
        <v>499</v>
      </c>
      <c r="E51" t="s">
        <v>501</v>
      </c>
      <c r="F51" t="s">
        <v>503</v>
      </c>
      <c r="G51">
        <v>42443.963111863428</v>
      </c>
      <c r="H51" t="s">
        <v>504</v>
      </c>
      <c r="I51" t="s">
        <v>504</v>
      </c>
      <c r="J51">
        <v>1095</v>
      </c>
      <c r="K51">
        <v>2</v>
      </c>
      <c r="L51">
        <v>3466457544364</v>
      </c>
      <c r="M51">
        <v>4</v>
      </c>
      <c r="N51">
        <v>224345258</v>
      </c>
      <c r="O51">
        <v>39.885397252914998</v>
      </c>
      <c r="P51">
        <v>-105.762375754492</v>
      </c>
      <c r="Q51" t="s">
        <v>509</v>
      </c>
      <c r="R51" t="s">
        <v>492</v>
      </c>
      <c r="S51">
        <v>2</v>
      </c>
      <c r="U51">
        <v>5535592033</v>
      </c>
      <c r="V51">
        <v>5518732884</v>
      </c>
      <c r="W51" t="s">
        <v>497</v>
      </c>
      <c r="X51" t="s">
        <v>491</v>
      </c>
      <c r="Y51" t="s">
        <v>496</v>
      </c>
      <c r="Z51" t="s">
        <v>489</v>
      </c>
      <c r="AA51">
        <v>42411.963111863428</v>
      </c>
      <c r="AB51">
        <v>42629.688272754633</v>
      </c>
      <c r="AC51" t="s">
        <v>517</v>
      </c>
      <c r="AD51" t="s">
        <v>504</v>
      </c>
      <c r="AE51">
        <v>84</v>
      </c>
      <c r="AF51">
        <v>3466457544364</v>
      </c>
      <c r="AG51">
        <v>4</v>
      </c>
      <c r="AH51">
        <v>224345258</v>
      </c>
      <c r="AI51">
        <v>39.885397252914998</v>
      </c>
      <c r="AJ51">
        <v>-105.762375754492</v>
      </c>
      <c r="AK51" t="s">
        <v>509</v>
      </c>
      <c r="AL51" t="s">
        <v>492</v>
      </c>
      <c r="AM51">
        <v>0</v>
      </c>
    </row>
    <row r="52" spans="1:39" x14ac:dyDescent="0.45">
      <c r="A52">
        <v>5535592033</v>
      </c>
      <c r="B52">
        <v>5565276317</v>
      </c>
      <c r="C52" t="s">
        <v>497</v>
      </c>
      <c r="D52" t="s">
        <v>491</v>
      </c>
      <c r="E52" t="s">
        <v>501</v>
      </c>
      <c r="F52" t="s">
        <v>489</v>
      </c>
      <c r="G52">
        <v>42444.963111863428</v>
      </c>
      <c r="H52" t="s">
        <v>504</v>
      </c>
      <c r="I52" t="s">
        <v>504</v>
      </c>
      <c r="J52">
        <v>9433</v>
      </c>
      <c r="K52">
        <v>10</v>
      </c>
      <c r="L52">
        <v>3466457544364</v>
      </c>
      <c r="M52">
        <v>4</v>
      </c>
      <c r="N52">
        <v>224345258</v>
      </c>
      <c r="O52">
        <v>39.885397252914998</v>
      </c>
      <c r="P52">
        <v>-105.762375754492</v>
      </c>
      <c r="Q52" t="s">
        <v>509</v>
      </c>
      <c r="R52" t="s">
        <v>492</v>
      </c>
      <c r="S52">
        <v>3</v>
      </c>
      <c r="U52">
        <v>5535592033</v>
      </c>
      <c r="V52">
        <v>5590118149</v>
      </c>
      <c r="W52" t="s">
        <v>498</v>
      </c>
      <c r="X52" t="s">
        <v>499</v>
      </c>
      <c r="Y52" t="s">
        <v>496</v>
      </c>
      <c r="Z52" t="s">
        <v>489</v>
      </c>
      <c r="AA52">
        <v>42412.963111863428</v>
      </c>
      <c r="AB52">
        <v>42598.254541319446</v>
      </c>
      <c r="AC52" t="s">
        <v>518</v>
      </c>
      <c r="AD52" t="s">
        <v>504</v>
      </c>
      <c r="AE52">
        <v>86</v>
      </c>
      <c r="AF52">
        <v>3466457544364</v>
      </c>
      <c r="AG52">
        <v>1</v>
      </c>
      <c r="AH52">
        <v>113456746</v>
      </c>
      <c r="AI52">
        <v>19.433615196955699</v>
      </c>
      <c r="AJ52">
        <v>-99.195687030688404</v>
      </c>
      <c r="AK52" t="s">
        <v>506</v>
      </c>
      <c r="AL52" t="s">
        <v>490</v>
      </c>
      <c r="AM52">
        <v>1</v>
      </c>
    </row>
    <row r="53" spans="1:39" x14ac:dyDescent="0.45">
      <c r="A53">
        <v>5535592033</v>
      </c>
      <c r="B53">
        <v>5584049515</v>
      </c>
      <c r="C53" t="s">
        <v>498</v>
      </c>
      <c r="D53" t="s">
        <v>499</v>
      </c>
      <c r="E53" t="s">
        <v>495</v>
      </c>
      <c r="F53" t="s">
        <v>489</v>
      </c>
      <c r="G53">
        <v>42445.963111863428</v>
      </c>
      <c r="H53" t="s">
        <v>504</v>
      </c>
      <c r="I53" t="s">
        <v>504</v>
      </c>
      <c r="J53">
        <v>3956</v>
      </c>
      <c r="K53">
        <v>4</v>
      </c>
      <c r="L53">
        <v>3466457544364</v>
      </c>
      <c r="M53">
        <v>3</v>
      </c>
      <c r="N53">
        <v>224345221</v>
      </c>
      <c r="O53">
        <v>38.907192299999998</v>
      </c>
      <c r="P53">
        <v>-77.036870699999994</v>
      </c>
      <c r="Q53" t="s">
        <v>508</v>
      </c>
      <c r="R53" t="s">
        <v>492</v>
      </c>
      <c r="S53">
        <v>3</v>
      </c>
      <c r="U53">
        <v>5535592033</v>
      </c>
      <c r="V53">
        <v>5547660156</v>
      </c>
      <c r="W53" t="s">
        <v>497</v>
      </c>
      <c r="X53" t="s">
        <v>491</v>
      </c>
      <c r="Y53" t="s">
        <v>496</v>
      </c>
      <c r="Z53" t="s">
        <v>489</v>
      </c>
      <c r="AA53">
        <v>42413.963111863428</v>
      </c>
      <c r="AB53">
        <v>42569.890939675926</v>
      </c>
      <c r="AC53" t="s">
        <v>519</v>
      </c>
      <c r="AD53" t="s">
        <v>504</v>
      </c>
      <c r="AE53">
        <v>32</v>
      </c>
      <c r="AF53">
        <v>3466457544364</v>
      </c>
      <c r="AG53">
        <v>1</v>
      </c>
      <c r="AH53">
        <v>113456746</v>
      </c>
      <c r="AI53">
        <v>19.433615196955699</v>
      </c>
      <c r="AJ53">
        <v>-99.195687030688404</v>
      </c>
      <c r="AK53" t="s">
        <v>506</v>
      </c>
      <c r="AL53" t="s">
        <v>490</v>
      </c>
      <c r="AM53">
        <v>3</v>
      </c>
    </row>
    <row r="54" spans="1:39" x14ac:dyDescent="0.45">
      <c r="A54">
        <v>5535592033</v>
      </c>
      <c r="B54">
        <v>5528441791</v>
      </c>
      <c r="C54" t="s">
        <v>498</v>
      </c>
      <c r="D54" t="s">
        <v>499</v>
      </c>
      <c r="E54" t="s">
        <v>496</v>
      </c>
      <c r="F54" t="s">
        <v>489</v>
      </c>
      <c r="G54">
        <v>42446.963111863428</v>
      </c>
      <c r="H54">
        <v>42375.274595625</v>
      </c>
      <c r="I54" t="s">
        <v>533</v>
      </c>
      <c r="J54" t="s">
        <v>504</v>
      </c>
      <c r="K54">
        <v>120</v>
      </c>
      <c r="L54">
        <v>3466457544364</v>
      </c>
      <c r="M54">
        <v>5</v>
      </c>
      <c r="N54">
        <v>958163234</v>
      </c>
      <c r="O54">
        <v>52.5092308864565</v>
      </c>
      <c r="P54">
        <v>13.375858269311401</v>
      </c>
      <c r="Q54" t="s">
        <v>510</v>
      </c>
      <c r="R54" t="s">
        <v>492</v>
      </c>
      <c r="S54">
        <v>0</v>
      </c>
      <c r="U54">
        <v>5535592033</v>
      </c>
      <c r="V54">
        <v>5540943267</v>
      </c>
      <c r="W54" t="s">
        <v>497</v>
      </c>
      <c r="X54" t="s">
        <v>491</v>
      </c>
      <c r="Y54" t="s">
        <v>496</v>
      </c>
      <c r="Z54" t="s">
        <v>489</v>
      </c>
      <c r="AA54">
        <v>42416.963111863428</v>
      </c>
      <c r="AB54">
        <v>42709.891184398148</v>
      </c>
      <c r="AC54" t="s">
        <v>520</v>
      </c>
      <c r="AD54" t="s">
        <v>504</v>
      </c>
      <c r="AE54">
        <v>88</v>
      </c>
      <c r="AF54">
        <v>3466457544364</v>
      </c>
      <c r="AG54">
        <v>5</v>
      </c>
      <c r="AH54">
        <v>958163234</v>
      </c>
      <c r="AI54">
        <v>52.5092308864565</v>
      </c>
      <c r="AJ54">
        <v>13.375858269311401</v>
      </c>
      <c r="AK54" t="s">
        <v>510</v>
      </c>
      <c r="AL54" t="s">
        <v>492</v>
      </c>
      <c r="AM54">
        <v>4</v>
      </c>
    </row>
    <row r="55" spans="1:39" x14ac:dyDescent="0.45">
      <c r="A55">
        <v>5535592033</v>
      </c>
      <c r="B55">
        <v>5519917621</v>
      </c>
      <c r="C55" t="s">
        <v>498</v>
      </c>
      <c r="D55" t="s">
        <v>499</v>
      </c>
      <c r="E55" t="s">
        <v>496</v>
      </c>
      <c r="F55" t="s">
        <v>489</v>
      </c>
      <c r="G55">
        <v>42447.963111863428</v>
      </c>
      <c r="H55">
        <v>42487.312650914348</v>
      </c>
      <c r="I55" t="s">
        <v>534</v>
      </c>
      <c r="J55" t="s">
        <v>504</v>
      </c>
      <c r="K55">
        <v>110</v>
      </c>
      <c r="L55">
        <v>3466457544364</v>
      </c>
      <c r="M55">
        <v>1</v>
      </c>
      <c r="N55">
        <v>113456746</v>
      </c>
      <c r="O55">
        <v>19.433615196955699</v>
      </c>
      <c r="P55">
        <v>-99.195687030688404</v>
      </c>
      <c r="Q55" t="s">
        <v>506</v>
      </c>
      <c r="R55" t="s">
        <v>490</v>
      </c>
      <c r="S55">
        <v>2</v>
      </c>
      <c r="U55">
        <v>5535592033</v>
      </c>
      <c r="V55">
        <v>5508950517</v>
      </c>
      <c r="W55" t="s">
        <v>498</v>
      </c>
      <c r="X55" t="s">
        <v>499</v>
      </c>
      <c r="Y55" t="s">
        <v>496</v>
      </c>
      <c r="Z55" t="s">
        <v>489</v>
      </c>
      <c r="AA55">
        <v>42420.963111863428</v>
      </c>
      <c r="AB55">
        <v>42391.154436099532</v>
      </c>
      <c r="AC55" t="s">
        <v>522</v>
      </c>
      <c r="AD55" t="s">
        <v>504</v>
      </c>
      <c r="AE55">
        <v>104</v>
      </c>
      <c r="AF55">
        <v>3466457544364</v>
      </c>
      <c r="AG55">
        <v>5</v>
      </c>
      <c r="AH55">
        <v>958163234</v>
      </c>
      <c r="AI55">
        <v>52.5092308864565</v>
      </c>
      <c r="AJ55">
        <v>13.375858269311401</v>
      </c>
      <c r="AK55" t="s">
        <v>510</v>
      </c>
      <c r="AL55" t="s">
        <v>492</v>
      </c>
      <c r="AM55">
        <v>4</v>
      </c>
    </row>
    <row r="56" spans="1:39" x14ac:dyDescent="0.45">
      <c r="A56">
        <v>5535592033</v>
      </c>
      <c r="B56">
        <v>5554795664</v>
      </c>
      <c r="C56" t="s">
        <v>498</v>
      </c>
      <c r="D56" t="s">
        <v>499</v>
      </c>
      <c r="E56" t="s">
        <v>496</v>
      </c>
      <c r="F56" t="s">
        <v>489</v>
      </c>
      <c r="G56">
        <v>42448.963111863428</v>
      </c>
      <c r="H56">
        <v>42453.780076516203</v>
      </c>
      <c r="I56" t="s">
        <v>535</v>
      </c>
      <c r="J56" t="s">
        <v>504</v>
      </c>
      <c r="K56">
        <v>96</v>
      </c>
      <c r="L56">
        <v>3466457544364</v>
      </c>
      <c r="M56">
        <v>1</v>
      </c>
      <c r="N56">
        <v>113456746</v>
      </c>
      <c r="O56">
        <v>19.433615196955699</v>
      </c>
      <c r="P56">
        <v>-99.195687030688404</v>
      </c>
      <c r="Q56" t="s">
        <v>506</v>
      </c>
      <c r="R56" t="s">
        <v>490</v>
      </c>
      <c r="S56">
        <v>3</v>
      </c>
      <c r="U56">
        <v>5535592033</v>
      </c>
      <c r="V56">
        <v>5501472038</v>
      </c>
      <c r="W56" t="s">
        <v>497</v>
      </c>
      <c r="X56" t="s">
        <v>491</v>
      </c>
      <c r="Y56" t="s">
        <v>496</v>
      </c>
      <c r="Z56" t="s">
        <v>489</v>
      </c>
      <c r="AA56">
        <v>42423.963111863428</v>
      </c>
      <c r="AB56">
        <v>42505.138982615739</v>
      </c>
      <c r="AC56" t="s">
        <v>523</v>
      </c>
      <c r="AD56" t="s">
        <v>504</v>
      </c>
      <c r="AE56">
        <v>96</v>
      </c>
      <c r="AF56">
        <v>3466457544364</v>
      </c>
      <c r="AG56">
        <v>5</v>
      </c>
      <c r="AH56">
        <v>958163234</v>
      </c>
      <c r="AI56">
        <v>52.5092308864565</v>
      </c>
      <c r="AJ56">
        <v>13.375858269311401</v>
      </c>
      <c r="AK56" t="s">
        <v>510</v>
      </c>
      <c r="AL56" t="s">
        <v>492</v>
      </c>
      <c r="AM56">
        <v>4</v>
      </c>
    </row>
    <row r="57" spans="1:39" x14ac:dyDescent="0.45">
      <c r="A57">
        <v>5535592033</v>
      </c>
      <c r="B57">
        <v>5591283216</v>
      </c>
      <c r="C57" t="s">
        <v>498</v>
      </c>
      <c r="D57" t="s">
        <v>499</v>
      </c>
      <c r="E57" t="s">
        <v>495</v>
      </c>
      <c r="F57" t="s">
        <v>489</v>
      </c>
      <c r="G57">
        <v>42449.963111863428</v>
      </c>
      <c r="H57" t="s">
        <v>504</v>
      </c>
      <c r="I57" t="s">
        <v>504</v>
      </c>
      <c r="J57">
        <v>8417</v>
      </c>
      <c r="K57">
        <v>9</v>
      </c>
      <c r="L57">
        <v>3466457544364</v>
      </c>
      <c r="M57">
        <v>3</v>
      </c>
      <c r="N57">
        <v>224345221</v>
      </c>
      <c r="O57">
        <v>38.907192299999998</v>
      </c>
      <c r="P57">
        <v>-77.036870699999994</v>
      </c>
      <c r="Q57" t="s">
        <v>508</v>
      </c>
      <c r="R57" t="s">
        <v>492</v>
      </c>
      <c r="S57">
        <v>5</v>
      </c>
      <c r="U57">
        <v>5535592033</v>
      </c>
      <c r="V57">
        <v>5597769872</v>
      </c>
      <c r="W57" t="s">
        <v>497</v>
      </c>
      <c r="X57" t="s">
        <v>491</v>
      </c>
      <c r="Y57" t="s">
        <v>496</v>
      </c>
      <c r="Z57" t="s">
        <v>489</v>
      </c>
      <c r="AA57">
        <v>42424.963111863428</v>
      </c>
      <c r="AB57">
        <v>42582.126716423612</v>
      </c>
      <c r="AC57" t="s">
        <v>524</v>
      </c>
      <c r="AD57" t="s">
        <v>504</v>
      </c>
      <c r="AE57">
        <v>30</v>
      </c>
      <c r="AF57">
        <v>3466457544364</v>
      </c>
      <c r="AG57">
        <v>3</v>
      </c>
      <c r="AH57">
        <v>224345221</v>
      </c>
      <c r="AI57">
        <v>38.907192299999998</v>
      </c>
      <c r="AJ57">
        <v>-77.036870699999994</v>
      </c>
      <c r="AK57" t="s">
        <v>508</v>
      </c>
      <c r="AL57" t="s">
        <v>492</v>
      </c>
      <c r="AM57">
        <v>5</v>
      </c>
    </row>
    <row r="58" spans="1:39" x14ac:dyDescent="0.45">
      <c r="A58">
        <v>5535592033</v>
      </c>
      <c r="B58">
        <v>5547317500</v>
      </c>
      <c r="C58" t="s">
        <v>497</v>
      </c>
      <c r="D58" t="s">
        <v>491</v>
      </c>
      <c r="E58" t="s">
        <v>495</v>
      </c>
      <c r="F58" t="s">
        <v>502</v>
      </c>
      <c r="G58">
        <v>42450.963111863428</v>
      </c>
      <c r="H58" t="s">
        <v>504</v>
      </c>
      <c r="I58" t="s">
        <v>504</v>
      </c>
      <c r="J58">
        <v>6744</v>
      </c>
      <c r="K58">
        <v>7</v>
      </c>
      <c r="L58">
        <v>3466457544364</v>
      </c>
      <c r="M58">
        <v>4</v>
      </c>
      <c r="N58">
        <v>224345258</v>
      </c>
      <c r="O58">
        <v>39.885397252914998</v>
      </c>
      <c r="P58">
        <v>-105.762375754492</v>
      </c>
      <c r="Q58" t="s">
        <v>509</v>
      </c>
      <c r="R58" t="s">
        <v>492</v>
      </c>
      <c r="S58">
        <v>6</v>
      </c>
      <c r="U58">
        <v>5535592033</v>
      </c>
      <c r="V58">
        <v>5593273290</v>
      </c>
      <c r="W58" t="s">
        <v>498</v>
      </c>
      <c r="X58" t="s">
        <v>499</v>
      </c>
      <c r="Y58" t="s">
        <v>496</v>
      </c>
      <c r="Z58" t="s">
        <v>503</v>
      </c>
      <c r="AA58">
        <v>42425.963111863428</v>
      </c>
      <c r="AB58">
        <v>42442.91236170139</v>
      </c>
      <c r="AC58" t="s">
        <v>525</v>
      </c>
      <c r="AD58" t="s">
        <v>504</v>
      </c>
      <c r="AE58">
        <v>24</v>
      </c>
      <c r="AF58">
        <v>3466457544364</v>
      </c>
      <c r="AG58">
        <v>4</v>
      </c>
      <c r="AH58">
        <v>224345258</v>
      </c>
      <c r="AI58">
        <v>39.885397252914998</v>
      </c>
      <c r="AJ58">
        <v>-105.762375754492</v>
      </c>
      <c r="AK58" t="s">
        <v>509</v>
      </c>
      <c r="AL58" t="s">
        <v>492</v>
      </c>
      <c r="AM58">
        <v>1</v>
      </c>
    </row>
    <row r="59" spans="1:39" x14ac:dyDescent="0.45">
      <c r="A59">
        <v>5535592033</v>
      </c>
      <c r="B59">
        <v>5545656329</v>
      </c>
      <c r="C59" t="s">
        <v>498</v>
      </c>
      <c r="D59" t="s">
        <v>499</v>
      </c>
      <c r="E59" t="s">
        <v>496</v>
      </c>
      <c r="F59" t="s">
        <v>489</v>
      </c>
      <c r="G59">
        <v>42451.963111863428</v>
      </c>
      <c r="H59">
        <v>42702.00693466435</v>
      </c>
      <c r="I59" t="s">
        <v>536</v>
      </c>
      <c r="J59" t="s">
        <v>504</v>
      </c>
      <c r="K59">
        <v>14</v>
      </c>
      <c r="L59">
        <v>3466457544364</v>
      </c>
      <c r="M59">
        <v>5</v>
      </c>
      <c r="N59">
        <v>958163234</v>
      </c>
      <c r="O59">
        <v>52.5092308864565</v>
      </c>
      <c r="P59">
        <v>13.375858269311401</v>
      </c>
      <c r="Q59" t="s">
        <v>510</v>
      </c>
      <c r="R59" t="s">
        <v>492</v>
      </c>
      <c r="S59">
        <v>5</v>
      </c>
      <c r="U59">
        <v>5535592033</v>
      </c>
      <c r="V59">
        <v>5520914462</v>
      </c>
      <c r="W59" t="s">
        <v>498</v>
      </c>
      <c r="X59" t="s">
        <v>499</v>
      </c>
      <c r="Y59" t="s">
        <v>496</v>
      </c>
      <c r="Z59" t="s">
        <v>503</v>
      </c>
      <c r="AA59">
        <v>42426.963111863428</v>
      </c>
      <c r="AB59">
        <v>42483.113836574077</v>
      </c>
      <c r="AC59" t="s">
        <v>526</v>
      </c>
      <c r="AD59" t="s">
        <v>504</v>
      </c>
      <c r="AE59">
        <v>66</v>
      </c>
      <c r="AF59">
        <v>3466457544364</v>
      </c>
      <c r="AG59">
        <v>3</v>
      </c>
      <c r="AH59">
        <v>224345221</v>
      </c>
      <c r="AI59">
        <v>38.907192299999998</v>
      </c>
      <c r="AJ59">
        <v>-77.036870699999994</v>
      </c>
      <c r="AK59" t="s">
        <v>508</v>
      </c>
      <c r="AL59" t="s">
        <v>492</v>
      </c>
      <c r="AM59">
        <v>2</v>
      </c>
    </row>
    <row r="60" spans="1:39" x14ac:dyDescent="0.45">
      <c r="A60">
        <v>5535592033</v>
      </c>
      <c r="B60">
        <v>5543234138</v>
      </c>
      <c r="C60" t="s">
        <v>497</v>
      </c>
      <c r="D60" t="s">
        <v>491</v>
      </c>
      <c r="E60" t="s">
        <v>496</v>
      </c>
      <c r="F60" t="s">
        <v>489</v>
      </c>
      <c r="G60">
        <v>42452.963111863428</v>
      </c>
      <c r="H60">
        <v>42695.276904166662</v>
      </c>
      <c r="I60" t="s">
        <v>537</v>
      </c>
      <c r="J60" t="s">
        <v>504</v>
      </c>
      <c r="K60">
        <v>44</v>
      </c>
      <c r="L60">
        <v>3466457544364</v>
      </c>
      <c r="M60">
        <v>3</v>
      </c>
      <c r="N60">
        <v>224345221</v>
      </c>
      <c r="O60">
        <v>38.907192299999998</v>
      </c>
      <c r="P60">
        <v>-77.036870699999994</v>
      </c>
      <c r="Q60" t="s">
        <v>508</v>
      </c>
      <c r="R60" t="s">
        <v>492</v>
      </c>
      <c r="S60">
        <v>4</v>
      </c>
      <c r="U60">
        <v>5535592033</v>
      </c>
      <c r="V60">
        <v>5579230148</v>
      </c>
      <c r="W60" t="s">
        <v>498</v>
      </c>
      <c r="X60" t="s">
        <v>499</v>
      </c>
      <c r="Y60" t="s">
        <v>496</v>
      </c>
      <c r="Z60" t="s">
        <v>489</v>
      </c>
      <c r="AA60">
        <v>42428.963111863428</v>
      </c>
      <c r="AB60">
        <v>42384.741513298613</v>
      </c>
      <c r="AC60" t="s">
        <v>527</v>
      </c>
      <c r="AD60" t="s">
        <v>504</v>
      </c>
      <c r="AE60">
        <v>58</v>
      </c>
      <c r="AF60">
        <v>3466457544364</v>
      </c>
      <c r="AG60">
        <v>3</v>
      </c>
      <c r="AH60">
        <v>224345221</v>
      </c>
      <c r="AI60">
        <v>38.907192299999998</v>
      </c>
      <c r="AJ60">
        <v>-77.036870699999994</v>
      </c>
      <c r="AK60" t="s">
        <v>508</v>
      </c>
      <c r="AL60" t="s">
        <v>492</v>
      </c>
      <c r="AM60">
        <v>0</v>
      </c>
    </row>
    <row r="61" spans="1:39" x14ac:dyDescent="0.45">
      <c r="A61">
        <v>5535592033</v>
      </c>
      <c r="B61">
        <v>5552117500</v>
      </c>
      <c r="C61" t="s">
        <v>498</v>
      </c>
      <c r="D61" t="s">
        <v>499</v>
      </c>
      <c r="E61" t="s">
        <v>501</v>
      </c>
      <c r="F61" t="s">
        <v>489</v>
      </c>
      <c r="G61">
        <v>42453.963111863428</v>
      </c>
      <c r="H61" t="s">
        <v>504</v>
      </c>
      <c r="I61" t="s">
        <v>504</v>
      </c>
      <c r="J61">
        <v>8053</v>
      </c>
      <c r="K61">
        <v>9</v>
      </c>
      <c r="L61">
        <v>3466457544364</v>
      </c>
      <c r="M61">
        <v>2</v>
      </c>
      <c r="N61">
        <v>113456790</v>
      </c>
      <c r="O61">
        <v>19.346529258191801</v>
      </c>
      <c r="P61">
        <v>-99.199521071903703</v>
      </c>
      <c r="Q61" t="s">
        <v>507</v>
      </c>
      <c r="R61" t="s">
        <v>490</v>
      </c>
      <c r="S61">
        <v>4</v>
      </c>
      <c r="U61">
        <v>5535592033</v>
      </c>
      <c r="V61">
        <v>5598003201</v>
      </c>
      <c r="W61" t="s">
        <v>498</v>
      </c>
      <c r="X61" t="s">
        <v>499</v>
      </c>
      <c r="Y61" t="s">
        <v>501</v>
      </c>
      <c r="Z61" t="s">
        <v>489</v>
      </c>
      <c r="AA61">
        <v>42431.963111863428</v>
      </c>
      <c r="AB61" t="s">
        <v>504</v>
      </c>
      <c r="AC61" t="s">
        <v>504</v>
      </c>
      <c r="AD61">
        <v>9511</v>
      </c>
      <c r="AE61">
        <v>10</v>
      </c>
      <c r="AF61">
        <v>3466457544364</v>
      </c>
      <c r="AG61">
        <v>4</v>
      </c>
      <c r="AH61">
        <v>224345258</v>
      </c>
      <c r="AI61">
        <v>39.885397252914998</v>
      </c>
      <c r="AJ61">
        <v>-105.762375754492</v>
      </c>
      <c r="AK61" t="s">
        <v>509</v>
      </c>
      <c r="AL61" t="s">
        <v>492</v>
      </c>
      <c r="AM61">
        <v>5</v>
      </c>
    </row>
    <row r="62" spans="1:39" x14ac:dyDescent="0.45">
      <c r="A62">
        <v>5535592033</v>
      </c>
      <c r="B62">
        <v>5565636535</v>
      </c>
      <c r="C62" t="s">
        <v>498</v>
      </c>
      <c r="D62" t="s">
        <v>499</v>
      </c>
      <c r="E62" t="s">
        <v>496</v>
      </c>
      <c r="F62" t="s">
        <v>489</v>
      </c>
      <c r="G62">
        <v>42454.963111863428</v>
      </c>
      <c r="H62">
        <v>42527.891407986113</v>
      </c>
      <c r="I62" t="s">
        <v>538</v>
      </c>
      <c r="J62" t="s">
        <v>504</v>
      </c>
      <c r="K62">
        <v>26</v>
      </c>
      <c r="L62">
        <v>3466457544364</v>
      </c>
      <c r="M62">
        <v>1</v>
      </c>
      <c r="N62">
        <v>113456746</v>
      </c>
      <c r="O62">
        <v>19.433615196955699</v>
      </c>
      <c r="P62">
        <v>-99.195687030688404</v>
      </c>
      <c r="Q62" t="s">
        <v>506</v>
      </c>
      <c r="R62" t="s">
        <v>490</v>
      </c>
      <c r="S62">
        <v>1</v>
      </c>
      <c r="U62">
        <v>5535592033</v>
      </c>
      <c r="V62">
        <v>5590212708</v>
      </c>
      <c r="W62" t="s">
        <v>497</v>
      </c>
      <c r="X62" t="s">
        <v>491</v>
      </c>
      <c r="Y62" t="s">
        <v>496</v>
      </c>
      <c r="Z62" t="s">
        <v>489</v>
      </c>
      <c r="AA62">
        <v>42432.963111863428</v>
      </c>
      <c r="AB62">
        <v>42431.299169456019</v>
      </c>
      <c r="AC62" t="s">
        <v>528</v>
      </c>
      <c r="AD62" t="s">
        <v>504</v>
      </c>
      <c r="AE62">
        <v>120</v>
      </c>
      <c r="AF62">
        <v>3466457544364</v>
      </c>
      <c r="AG62">
        <v>3</v>
      </c>
      <c r="AH62">
        <v>224345221</v>
      </c>
      <c r="AI62">
        <v>38.907192299999998</v>
      </c>
      <c r="AJ62">
        <v>-77.036870699999994</v>
      </c>
      <c r="AK62" t="s">
        <v>508</v>
      </c>
      <c r="AL62" t="s">
        <v>492</v>
      </c>
      <c r="AM62">
        <v>6</v>
      </c>
    </row>
    <row r="63" spans="1:39" x14ac:dyDescent="0.45">
      <c r="A63">
        <v>5535592033</v>
      </c>
      <c r="B63">
        <v>5534521931</v>
      </c>
      <c r="C63" t="s">
        <v>497</v>
      </c>
      <c r="D63" t="s">
        <v>491</v>
      </c>
      <c r="E63" t="s">
        <v>495</v>
      </c>
      <c r="F63" t="s">
        <v>489</v>
      </c>
      <c r="G63">
        <v>42455.963111863428</v>
      </c>
      <c r="H63" t="s">
        <v>504</v>
      </c>
      <c r="I63" t="s">
        <v>504</v>
      </c>
      <c r="J63">
        <v>5450</v>
      </c>
      <c r="K63">
        <v>6</v>
      </c>
      <c r="L63">
        <v>3466457544364</v>
      </c>
      <c r="M63">
        <v>4</v>
      </c>
      <c r="N63">
        <v>224345258</v>
      </c>
      <c r="O63">
        <v>39.885397252914998</v>
      </c>
      <c r="P63">
        <v>-105.762375754492</v>
      </c>
      <c r="Q63" t="s">
        <v>509</v>
      </c>
      <c r="R63" t="s">
        <v>492</v>
      </c>
      <c r="S63">
        <v>2</v>
      </c>
      <c r="U63">
        <v>5535592033</v>
      </c>
      <c r="V63">
        <v>5568810888</v>
      </c>
      <c r="W63" t="s">
        <v>498</v>
      </c>
      <c r="X63" t="s">
        <v>499</v>
      </c>
      <c r="Y63" t="s">
        <v>496</v>
      </c>
      <c r="Z63" t="s">
        <v>489</v>
      </c>
      <c r="AA63">
        <v>42434.963111863428</v>
      </c>
      <c r="AB63">
        <v>42471.410752094904</v>
      </c>
      <c r="AC63" t="s">
        <v>529</v>
      </c>
      <c r="AD63" t="s">
        <v>504</v>
      </c>
      <c r="AE63">
        <v>64</v>
      </c>
      <c r="AF63">
        <v>3466457544364</v>
      </c>
      <c r="AG63">
        <v>2</v>
      </c>
      <c r="AH63">
        <v>113456790</v>
      </c>
      <c r="AI63">
        <v>19.346529258191801</v>
      </c>
      <c r="AJ63">
        <v>-99.199521071903703</v>
      </c>
      <c r="AK63" t="s">
        <v>507</v>
      </c>
      <c r="AL63" t="s">
        <v>490</v>
      </c>
      <c r="AM63">
        <v>6</v>
      </c>
    </row>
    <row r="64" spans="1:39" x14ac:dyDescent="0.45">
      <c r="A64">
        <v>5535592033</v>
      </c>
      <c r="B64">
        <v>5524817721</v>
      </c>
      <c r="C64" t="s">
        <v>498</v>
      </c>
      <c r="D64" t="s">
        <v>499</v>
      </c>
      <c r="E64" t="s">
        <v>495</v>
      </c>
      <c r="F64" t="s">
        <v>502</v>
      </c>
      <c r="G64">
        <v>42456.963111863428</v>
      </c>
      <c r="H64" t="s">
        <v>504</v>
      </c>
      <c r="I64" t="s">
        <v>504</v>
      </c>
      <c r="J64">
        <v>880</v>
      </c>
      <c r="K64">
        <v>1</v>
      </c>
      <c r="L64">
        <v>3466457544364</v>
      </c>
      <c r="M64">
        <v>4</v>
      </c>
      <c r="N64">
        <v>224345258</v>
      </c>
      <c r="O64">
        <v>39.885397252914998</v>
      </c>
      <c r="P64">
        <v>-105.762375754492</v>
      </c>
      <c r="Q64" t="s">
        <v>509</v>
      </c>
      <c r="R64" t="s">
        <v>492</v>
      </c>
      <c r="S64">
        <v>4</v>
      </c>
      <c r="U64">
        <v>5535592033</v>
      </c>
      <c r="V64">
        <v>5554641716</v>
      </c>
      <c r="W64" t="s">
        <v>497</v>
      </c>
      <c r="X64" t="s">
        <v>491</v>
      </c>
      <c r="Y64" t="s">
        <v>496</v>
      </c>
      <c r="Z64" t="s">
        <v>489</v>
      </c>
      <c r="AA64">
        <v>42435.963111863428</v>
      </c>
      <c r="AB64">
        <v>42394.292098831022</v>
      </c>
      <c r="AC64" t="s">
        <v>530</v>
      </c>
      <c r="AD64" t="s">
        <v>504</v>
      </c>
      <c r="AE64">
        <v>26</v>
      </c>
      <c r="AF64">
        <v>3466457544364</v>
      </c>
      <c r="AG64">
        <v>2</v>
      </c>
      <c r="AH64">
        <v>113456790</v>
      </c>
      <c r="AI64">
        <v>19.346529258191801</v>
      </c>
      <c r="AJ64">
        <v>-99.199521071903703</v>
      </c>
      <c r="AK64" t="s">
        <v>507</v>
      </c>
      <c r="AL64" t="s">
        <v>490</v>
      </c>
      <c r="AM64">
        <v>0</v>
      </c>
    </row>
    <row r="65" spans="1:39" x14ac:dyDescent="0.45">
      <c r="A65">
        <v>5535592033</v>
      </c>
      <c r="B65">
        <v>5578736655</v>
      </c>
      <c r="C65" t="s">
        <v>498</v>
      </c>
      <c r="D65" t="s">
        <v>499</v>
      </c>
      <c r="E65" t="s">
        <v>496</v>
      </c>
      <c r="F65" t="s">
        <v>489</v>
      </c>
      <c r="G65">
        <v>42457.963111863428</v>
      </c>
      <c r="H65">
        <v>42628.740744409719</v>
      </c>
      <c r="I65" t="s">
        <v>539</v>
      </c>
      <c r="J65" t="s">
        <v>504</v>
      </c>
      <c r="K65">
        <v>10</v>
      </c>
      <c r="L65">
        <v>3466457544364</v>
      </c>
      <c r="M65">
        <v>1</v>
      </c>
      <c r="N65">
        <v>113456746</v>
      </c>
      <c r="O65">
        <v>19.433615196955699</v>
      </c>
      <c r="P65">
        <v>-99.195687030688404</v>
      </c>
      <c r="Q65" t="s">
        <v>506</v>
      </c>
      <c r="R65" t="s">
        <v>490</v>
      </c>
      <c r="S65">
        <v>2</v>
      </c>
      <c r="U65">
        <v>5535592033</v>
      </c>
      <c r="V65">
        <v>5536482519</v>
      </c>
      <c r="W65" t="s">
        <v>497</v>
      </c>
      <c r="X65" t="s">
        <v>491</v>
      </c>
      <c r="Y65" t="s">
        <v>496</v>
      </c>
      <c r="Z65" t="s">
        <v>489</v>
      </c>
      <c r="AA65">
        <v>42441.963111863428</v>
      </c>
      <c r="AB65">
        <v>42445.263622002312</v>
      </c>
      <c r="AC65" t="s">
        <v>532</v>
      </c>
      <c r="AD65" t="s">
        <v>504</v>
      </c>
      <c r="AE65">
        <v>40</v>
      </c>
      <c r="AF65">
        <v>3466457544364</v>
      </c>
      <c r="AG65">
        <v>1</v>
      </c>
      <c r="AH65">
        <v>113456746</v>
      </c>
      <c r="AI65">
        <v>19.433615196955699</v>
      </c>
      <c r="AJ65">
        <v>-99.195687030688404</v>
      </c>
      <c r="AK65" t="s">
        <v>506</v>
      </c>
      <c r="AL65" t="s">
        <v>490</v>
      </c>
      <c r="AM65">
        <v>5</v>
      </c>
    </row>
    <row r="66" spans="1:39" x14ac:dyDescent="0.45">
      <c r="A66">
        <v>5535592033</v>
      </c>
      <c r="B66">
        <v>5507276349</v>
      </c>
      <c r="C66" t="s">
        <v>498</v>
      </c>
      <c r="D66" t="s">
        <v>499</v>
      </c>
      <c r="E66" t="s">
        <v>501</v>
      </c>
      <c r="F66" t="s">
        <v>503</v>
      </c>
      <c r="G66">
        <v>42458.963111863428</v>
      </c>
      <c r="H66" t="s">
        <v>504</v>
      </c>
      <c r="I66" t="s">
        <v>504</v>
      </c>
      <c r="J66">
        <v>1703</v>
      </c>
      <c r="K66">
        <v>2</v>
      </c>
      <c r="L66">
        <v>3466457544364</v>
      </c>
      <c r="M66">
        <v>4</v>
      </c>
      <c r="N66">
        <v>224345258</v>
      </c>
      <c r="O66">
        <v>39.885397252914998</v>
      </c>
      <c r="P66">
        <v>-105.762375754492</v>
      </c>
      <c r="Q66" t="s">
        <v>509</v>
      </c>
      <c r="R66" t="s">
        <v>492</v>
      </c>
      <c r="S66">
        <v>1</v>
      </c>
      <c r="U66">
        <v>5535592033</v>
      </c>
      <c r="V66">
        <v>5565276317</v>
      </c>
      <c r="W66" t="s">
        <v>497</v>
      </c>
      <c r="X66" t="s">
        <v>491</v>
      </c>
      <c r="Y66" t="s">
        <v>501</v>
      </c>
      <c r="Z66" t="s">
        <v>489</v>
      </c>
      <c r="AA66">
        <v>42444.963111863428</v>
      </c>
      <c r="AB66" t="s">
        <v>504</v>
      </c>
      <c r="AC66" t="s">
        <v>504</v>
      </c>
      <c r="AD66">
        <v>9433</v>
      </c>
      <c r="AE66">
        <v>10</v>
      </c>
      <c r="AF66">
        <v>3466457544364</v>
      </c>
      <c r="AG66">
        <v>4</v>
      </c>
      <c r="AH66">
        <v>224345258</v>
      </c>
      <c r="AI66">
        <v>39.885397252914998</v>
      </c>
      <c r="AJ66">
        <v>-105.762375754492</v>
      </c>
      <c r="AK66" t="s">
        <v>509</v>
      </c>
      <c r="AL66" t="s">
        <v>492</v>
      </c>
      <c r="AM66">
        <v>3</v>
      </c>
    </row>
    <row r="67" spans="1:39" x14ac:dyDescent="0.45">
      <c r="A67">
        <v>5535592033</v>
      </c>
      <c r="B67">
        <v>5586404120</v>
      </c>
      <c r="C67" t="s">
        <v>497</v>
      </c>
      <c r="D67" t="s">
        <v>491</v>
      </c>
      <c r="E67" t="s">
        <v>501</v>
      </c>
      <c r="F67" t="s">
        <v>502</v>
      </c>
      <c r="G67">
        <v>42459.963111863428</v>
      </c>
      <c r="H67" t="s">
        <v>504</v>
      </c>
      <c r="I67" t="s">
        <v>504</v>
      </c>
      <c r="J67">
        <v>5067</v>
      </c>
      <c r="K67">
        <v>6</v>
      </c>
      <c r="L67">
        <v>3466457544364</v>
      </c>
      <c r="M67">
        <v>4</v>
      </c>
      <c r="N67">
        <v>224345258</v>
      </c>
      <c r="O67">
        <v>39.885397252914998</v>
      </c>
      <c r="P67">
        <v>-105.762375754492</v>
      </c>
      <c r="Q67" t="s">
        <v>509</v>
      </c>
      <c r="R67" t="s">
        <v>492</v>
      </c>
      <c r="S67">
        <v>2</v>
      </c>
      <c r="U67">
        <v>5535592033</v>
      </c>
      <c r="V67">
        <v>5528441791</v>
      </c>
      <c r="W67" t="s">
        <v>498</v>
      </c>
      <c r="X67" t="s">
        <v>499</v>
      </c>
      <c r="Y67" t="s">
        <v>496</v>
      </c>
      <c r="Z67" t="s">
        <v>489</v>
      </c>
      <c r="AA67">
        <v>42446.963111863428</v>
      </c>
      <c r="AB67">
        <v>42375.274595625</v>
      </c>
      <c r="AC67" t="s">
        <v>533</v>
      </c>
      <c r="AD67" t="s">
        <v>504</v>
      </c>
      <c r="AE67">
        <v>120</v>
      </c>
      <c r="AF67">
        <v>3466457544364</v>
      </c>
      <c r="AG67">
        <v>5</v>
      </c>
      <c r="AH67">
        <v>958163234</v>
      </c>
      <c r="AI67">
        <v>52.5092308864565</v>
      </c>
      <c r="AJ67">
        <v>13.375858269311401</v>
      </c>
      <c r="AK67" t="s">
        <v>510</v>
      </c>
      <c r="AL67" t="s">
        <v>492</v>
      </c>
      <c r="AM67">
        <v>0</v>
      </c>
    </row>
    <row r="68" spans="1:39" x14ac:dyDescent="0.45">
      <c r="A68">
        <v>5535592033</v>
      </c>
      <c r="B68">
        <v>5558241256</v>
      </c>
      <c r="C68" t="s">
        <v>498</v>
      </c>
      <c r="D68" t="s">
        <v>499</v>
      </c>
      <c r="E68" t="s">
        <v>496</v>
      </c>
      <c r="F68" t="s">
        <v>489</v>
      </c>
      <c r="G68">
        <v>42460.963111863428</v>
      </c>
      <c r="H68">
        <v>42558.638135277783</v>
      </c>
      <c r="I68" t="s">
        <v>540</v>
      </c>
      <c r="J68" t="s">
        <v>504</v>
      </c>
      <c r="K68">
        <v>82</v>
      </c>
      <c r="L68">
        <v>3466457544364</v>
      </c>
      <c r="M68">
        <v>1</v>
      </c>
      <c r="N68">
        <v>113456746</v>
      </c>
      <c r="O68">
        <v>19.433615196955699</v>
      </c>
      <c r="P68">
        <v>-99.195687030688404</v>
      </c>
      <c r="Q68" t="s">
        <v>506</v>
      </c>
      <c r="R68" t="s">
        <v>490</v>
      </c>
      <c r="S68">
        <v>0</v>
      </c>
      <c r="U68">
        <v>5535592033</v>
      </c>
      <c r="V68">
        <v>5519917621</v>
      </c>
      <c r="W68" t="s">
        <v>498</v>
      </c>
      <c r="X68" t="s">
        <v>499</v>
      </c>
      <c r="Y68" t="s">
        <v>496</v>
      </c>
      <c r="Z68" t="s">
        <v>489</v>
      </c>
      <c r="AA68">
        <v>42447.963111863428</v>
      </c>
      <c r="AB68">
        <v>42487.312650914348</v>
      </c>
      <c r="AC68" t="s">
        <v>534</v>
      </c>
      <c r="AD68" t="s">
        <v>504</v>
      </c>
      <c r="AE68">
        <v>110</v>
      </c>
      <c r="AF68">
        <v>3466457544364</v>
      </c>
      <c r="AG68">
        <v>1</v>
      </c>
      <c r="AH68">
        <v>113456746</v>
      </c>
      <c r="AI68">
        <v>19.433615196955699</v>
      </c>
      <c r="AJ68">
        <v>-99.195687030688404</v>
      </c>
      <c r="AK68" t="s">
        <v>506</v>
      </c>
      <c r="AL68" t="s">
        <v>490</v>
      </c>
      <c r="AM68">
        <v>2</v>
      </c>
    </row>
    <row r="69" spans="1:39" x14ac:dyDescent="0.45">
      <c r="A69">
        <v>5535592033</v>
      </c>
      <c r="B69">
        <v>5565842296</v>
      </c>
      <c r="C69" t="s">
        <v>497</v>
      </c>
      <c r="D69" t="s">
        <v>491</v>
      </c>
      <c r="E69" t="s">
        <v>496</v>
      </c>
      <c r="F69" t="s">
        <v>489</v>
      </c>
      <c r="G69">
        <v>42461.963111863428</v>
      </c>
      <c r="H69">
        <v>42568.271304618058</v>
      </c>
      <c r="I69" t="s">
        <v>541</v>
      </c>
      <c r="J69" t="s">
        <v>504</v>
      </c>
      <c r="K69">
        <v>22</v>
      </c>
      <c r="L69">
        <v>3466457544364</v>
      </c>
      <c r="M69">
        <v>1</v>
      </c>
      <c r="N69">
        <v>113456746</v>
      </c>
      <c r="O69">
        <v>19.433615196955699</v>
      </c>
      <c r="P69">
        <v>-99.195687030688404</v>
      </c>
      <c r="Q69" t="s">
        <v>506</v>
      </c>
      <c r="R69" t="s">
        <v>490</v>
      </c>
      <c r="S69">
        <v>2</v>
      </c>
      <c r="U69">
        <v>5535592033</v>
      </c>
      <c r="V69">
        <v>5554795664</v>
      </c>
      <c r="W69" t="s">
        <v>498</v>
      </c>
      <c r="X69" t="s">
        <v>499</v>
      </c>
      <c r="Y69" t="s">
        <v>496</v>
      </c>
      <c r="Z69" t="s">
        <v>489</v>
      </c>
      <c r="AA69">
        <v>42448.963111863428</v>
      </c>
      <c r="AB69">
        <v>42453.780076516203</v>
      </c>
      <c r="AC69" t="s">
        <v>535</v>
      </c>
      <c r="AD69" t="s">
        <v>504</v>
      </c>
      <c r="AE69">
        <v>96</v>
      </c>
      <c r="AF69">
        <v>3466457544364</v>
      </c>
      <c r="AG69">
        <v>1</v>
      </c>
      <c r="AH69">
        <v>113456746</v>
      </c>
      <c r="AI69">
        <v>19.433615196955699</v>
      </c>
      <c r="AJ69">
        <v>-99.195687030688404</v>
      </c>
      <c r="AK69" t="s">
        <v>506</v>
      </c>
      <c r="AL69" t="s">
        <v>490</v>
      </c>
      <c r="AM69">
        <v>3</v>
      </c>
    </row>
    <row r="70" spans="1:39" x14ac:dyDescent="0.45">
      <c r="A70">
        <v>5535592033</v>
      </c>
      <c r="B70">
        <v>5599024353</v>
      </c>
      <c r="C70" t="s">
        <v>497</v>
      </c>
      <c r="D70" t="s">
        <v>491</v>
      </c>
      <c r="E70" t="s">
        <v>501</v>
      </c>
      <c r="F70" t="s">
        <v>502</v>
      </c>
      <c r="G70">
        <v>42462.963111863428</v>
      </c>
      <c r="H70" t="s">
        <v>504</v>
      </c>
      <c r="I70" t="s">
        <v>504</v>
      </c>
      <c r="J70">
        <v>2741</v>
      </c>
      <c r="K70">
        <v>3</v>
      </c>
      <c r="L70">
        <v>3466457544364</v>
      </c>
      <c r="M70">
        <v>5</v>
      </c>
      <c r="N70">
        <v>958163234</v>
      </c>
      <c r="O70">
        <v>52.5092308864565</v>
      </c>
      <c r="P70">
        <v>13.375858269311401</v>
      </c>
      <c r="Q70" t="s">
        <v>510</v>
      </c>
      <c r="R70" t="s">
        <v>492</v>
      </c>
      <c r="S70">
        <v>3</v>
      </c>
      <c r="U70">
        <v>5535592033</v>
      </c>
      <c r="V70">
        <v>5545656329</v>
      </c>
      <c r="W70" t="s">
        <v>498</v>
      </c>
      <c r="X70" t="s">
        <v>499</v>
      </c>
      <c r="Y70" t="s">
        <v>496</v>
      </c>
      <c r="Z70" t="s">
        <v>489</v>
      </c>
      <c r="AA70">
        <v>42451.963111863428</v>
      </c>
      <c r="AB70">
        <v>42702.00693466435</v>
      </c>
      <c r="AC70" t="s">
        <v>536</v>
      </c>
      <c r="AD70" t="s">
        <v>504</v>
      </c>
      <c r="AE70">
        <v>14</v>
      </c>
      <c r="AF70">
        <v>3466457544364</v>
      </c>
      <c r="AG70">
        <v>5</v>
      </c>
      <c r="AH70">
        <v>958163234</v>
      </c>
      <c r="AI70">
        <v>52.5092308864565</v>
      </c>
      <c r="AJ70">
        <v>13.375858269311401</v>
      </c>
      <c r="AK70" t="s">
        <v>510</v>
      </c>
      <c r="AL70" t="s">
        <v>492</v>
      </c>
      <c r="AM70">
        <v>5</v>
      </c>
    </row>
    <row r="71" spans="1:39" x14ac:dyDescent="0.45">
      <c r="A71">
        <v>5535592033</v>
      </c>
      <c r="B71">
        <v>5564848987</v>
      </c>
      <c r="C71" t="s">
        <v>498</v>
      </c>
      <c r="D71" t="s">
        <v>500</v>
      </c>
      <c r="E71" t="s">
        <v>496</v>
      </c>
      <c r="F71" t="s">
        <v>489</v>
      </c>
      <c r="G71">
        <v>42463.963111863428</v>
      </c>
      <c r="H71" t="s">
        <v>504</v>
      </c>
      <c r="I71" t="s">
        <v>504</v>
      </c>
      <c r="J71">
        <v>5386</v>
      </c>
      <c r="K71">
        <v>6</v>
      </c>
      <c r="L71">
        <v>3466457544364</v>
      </c>
      <c r="M71">
        <v>2</v>
      </c>
      <c r="N71">
        <v>113456790</v>
      </c>
      <c r="O71">
        <v>19.346529258191801</v>
      </c>
      <c r="P71">
        <v>-99.199521071903703</v>
      </c>
      <c r="Q71" t="s">
        <v>507</v>
      </c>
      <c r="R71" t="s">
        <v>490</v>
      </c>
      <c r="S71">
        <v>2</v>
      </c>
      <c r="U71">
        <v>5535592033</v>
      </c>
      <c r="V71">
        <v>5543234138</v>
      </c>
      <c r="W71" t="s">
        <v>497</v>
      </c>
      <c r="X71" t="s">
        <v>491</v>
      </c>
      <c r="Y71" t="s">
        <v>496</v>
      </c>
      <c r="Z71" t="s">
        <v>489</v>
      </c>
      <c r="AA71">
        <v>42452.963111863428</v>
      </c>
      <c r="AB71">
        <v>42695.276904166662</v>
      </c>
      <c r="AC71" t="s">
        <v>537</v>
      </c>
      <c r="AD71" t="s">
        <v>504</v>
      </c>
      <c r="AE71">
        <v>44</v>
      </c>
      <c r="AF71">
        <v>3466457544364</v>
      </c>
      <c r="AG71">
        <v>3</v>
      </c>
      <c r="AH71">
        <v>224345221</v>
      </c>
      <c r="AI71">
        <v>38.907192299999998</v>
      </c>
      <c r="AJ71">
        <v>-77.036870699999994</v>
      </c>
      <c r="AK71" t="s">
        <v>508</v>
      </c>
      <c r="AL71" t="s">
        <v>492</v>
      </c>
      <c r="AM71">
        <v>4</v>
      </c>
    </row>
    <row r="72" spans="1:39" x14ac:dyDescent="0.45">
      <c r="A72">
        <v>5535592033</v>
      </c>
      <c r="B72">
        <v>5557758945</v>
      </c>
      <c r="C72" t="s">
        <v>497</v>
      </c>
      <c r="D72" t="s">
        <v>491</v>
      </c>
      <c r="E72" t="s">
        <v>501</v>
      </c>
      <c r="F72" t="s">
        <v>503</v>
      </c>
      <c r="G72">
        <v>42464.963111863428</v>
      </c>
      <c r="H72" t="s">
        <v>504</v>
      </c>
      <c r="I72" t="s">
        <v>504</v>
      </c>
      <c r="J72">
        <v>1091</v>
      </c>
      <c r="K72">
        <v>2</v>
      </c>
      <c r="L72">
        <v>3466457544364</v>
      </c>
      <c r="M72">
        <v>2</v>
      </c>
      <c r="N72">
        <v>113456790</v>
      </c>
      <c r="O72">
        <v>19.346529258191801</v>
      </c>
      <c r="P72">
        <v>-99.199521071903703</v>
      </c>
      <c r="Q72" t="s">
        <v>507</v>
      </c>
      <c r="R72" t="s">
        <v>490</v>
      </c>
      <c r="S72">
        <v>6</v>
      </c>
      <c r="U72">
        <v>5535592033</v>
      </c>
      <c r="V72">
        <v>5565636535</v>
      </c>
      <c r="W72" t="s">
        <v>498</v>
      </c>
      <c r="X72" t="s">
        <v>499</v>
      </c>
      <c r="Y72" t="s">
        <v>496</v>
      </c>
      <c r="Z72" t="s">
        <v>489</v>
      </c>
      <c r="AA72">
        <v>42454.963111863428</v>
      </c>
      <c r="AB72">
        <v>42527.891407986113</v>
      </c>
      <c r="AC72" t="s">
        <v>538</v>
      </c>
      <c r="AD72" t="s">
        <v>504</v>
      </c>
      <c r="AE72">
        <v>26</v>
      </c>
      <c r="AF72">
        <v>3466457544364</v>
      </c>
      <c r="AG72">
        <v>1</v>
      </c>
      <c r="AH72">
        <v>113456746</v>
      </c>
      <c r="AI72">
        <v>19.433615196955699</v>
      </c>
      <c r="AJ72">
        <v>-99.195687030688404</v>
      </c>
      <c r="AK72" t="s">
        <v>506</v>
      </c>
      <c r="AL72" t="s">
        <v>490</v>
      </c>
      <c r="AM72">
        <v>1</v>
      </c>
    </row>
    <row r="73" spans="1:39" x14ac:dyDescent="0.45">
      <c r="A73">
        <v>5535592033</v>
      </c>
      <c r="B73">
        <v>5568886594</v>
      </c>
      <c r="C73" t="s">
        <v>497</v>
      </c>
      <c r="D73" t="s">
        <v>491</v>
      </c>
      <c r="E73" t="s">
        <v>496</v>
      </c>
      <c r="F73" t="s">
        <v>489</v>
      </c>
      <c r="G73">
        <v>42465.963111863428</v>
      </c>
      <c r="H73">
        <v>42728.564691249994</v>
      </c>
      <c r="I73" t="s">
        <v>542</v>
      </c>
      <c r="J73" t="s">
        <v>504</v>
      </c>
      <c r="K73">
        <v>4</v>
      </c>
      <c r="L73">
        <v>3466457544364</v>
      </c>
      <c r="M73">
        <v>4</v>
      </c>
      <c r="N73">
        <v>224345258</v>
      </c>
      <c r="O73">
        <v>39.885397252914998</v>
      </c>
      <c r="P73">
        <v>-105.762375754492</v>
      </c>
      <c r="Q73" t="s">
        <v>509</v>
      </c>
      <c r="R73" t="s">
        <v>492</v>
      </c>
      <c r="S73">
        <v>5</v>
      </c>
      <c r="U73">
        <v>5535592033</v>
      </c>
      <c r="V73">
        <v>5578736655</v>
      </c>
      <c r="W73" t="s">
        <v>498</v>
      </c>
      <c r="X73" t="s">
        <v>499</v>
      </c>
      <c r="Y73" t="s">
        <v>496</v>
      </c>
      <c r="Z73" t="s">
        <v>489</v>
      </c>
      <c r="AA73">
        <v>42457.963111863428</v>
      </c>
      <c r="AB73">
        <v>42628.740744409719</v>
      </c>
      <c r="AC73" t="s">
        <v>539</v>
      </c>
      <c r="AD73" t="s">
        <v>504</v>
      </c>
      <c r="AE73">
        <v>10</v>
      </c>
      <c r="AF73">
        <v>3466457544364</v>
      </c>
      <c r="AG73">
        <v>1</v>
      </c>
      <c r="AH73">
        <v>113456746</v>
      </c>
      <c r="AI73">
        <v>19.433615196955699</v>
      </c>
      <c r="AJ73">
        <v>-99.195687030688404</v>
      </c>
      <c r="AK73" t="s">
        <v>506</v>
      </c>
      <c r="AL73" t="s">
        <v>490</v>
      </c>
      <c r="AM73">
        <v>2</v>
      </c>
    </row>
    <row r="74" spans="1:39" x14ac:dyDescent="0.45">
      <c r="A74">
        <v>5535592033</v>
      </c>
      <c r="B74">
        <v>5545618425</v>
      </c>
      <c r="C74" t="s">
        <v>498</v>
      </c>
      <c r="D74" t="s">
        <v>499</v>
      </c>
      <c r="E74" t="s">
        <v>495</v>
      </c>
      <c r="F74" t="s">
        <v>489</v>
      </c>
      <c r="G74">
        <v>42466.963111863428</v>
      </c>
      <c r="H74" t="s">
        <v>504</v>
      </c>
      <c r="I74" t="s">
        <v>504</v>
      </c>
      <c r="J74">
        <v>1055</v>
      </c>
      <c r="K74">
        <v>2</v>
      </c>
      <c r="L74">
        <v>3466457544364</v>
      </c>
      <c r="M74">
        <v>4</v>
      </c>
      <c r="N74">
        <v>224345258</v>
      </c>
      <c r="O74">
        <v>39.885397252914998</v>
      </c>
      <c r="P74">
        <v>-105.762375754492</v>
      </c>
      <c r="Q74" t="s">
        <v>509</v>
      </c>
      <c r="R74" t="s">
        <v>492</v>
      </c>
      <c r="S74">
        <v>2</v>
      </c>
      <c r="U74">
        <v>5535592033</v>
      </c>
      <c r="V74">
        <v>5558241256</v>
      </c>
      <c r="W74" t="s">
        <v>498</v>
      </c>
      <c r="X74" t="s">
        <v>499</v>
      </c>
      <c r="Y74" t="s">
        <v>496</v>
      </c>
      <c r="Z74" t="s">
        <v>489</v>
      </c>
      <c r="AA74">
        <v>42460.963111863428</v>
      </c>
      <c r="AB74">
        <v>42558.638135277783</v>
      </c>
      <c r="AC74" t="s">
        <v>540</v>
      </c>
      <c r="AD74" t="s">
        <v>504</v>
      </c>
      <c r="AE74">
        <v>82</v>
      </c>
      <c r="AF74">
        <v>3466457544364</v>
      </c>
      <c r="AG74">
        <v>1</v>
      </c>
      <c r="AH74">
        <v>113456746</v>
      </c>
      <c r="AI74">
        <v>19.433615196955699</v>
      </c>
      <c r="AJ74">
        <v>-99.195687030688404</v>
      </c>
      <c r="AK74" t="s">
        <v>506</v>
      </c>
      <c r="AL74" t="s">
        <v>490</v>
      </c>
      <c r="AM74">
        <v>0</v>
      </c>
    </row>
    <row r="75" spans="1:39" x14ac:dyDescent="0.45">
      <c r="A75">
        <v>5535592033</v>
      </c>
      <c r="B75">
        <v>5560109704</v>
      </c>
      <c r="C75" t="s">
        <v>498</v>
      </c>
      <c r="D75" t="s">
        <v>499</v>
      </c>
      <c r="E75" t="s">
        <v>496</v>
      </c>
      <c r="F75" t="s">
        <v>489</v>
      </c>
      <c r="G75">
        <v>42467.963111863428</v>
      </c>
      <c r="H75">
        <v>42588.25422545139</v>
      </c>
      <c r="I75" t="s">
        <v>543</v>
      </c>
      <c r="J75" t="s">
        <v>504</v>
      </c>
      <c r="K75">
        <v>104</v>
      </c>
      <c r="L75">
        <v>3466457544364</v>
      </c>
      <c r="M75">
        <v>1</v>
      </c>
      <c r="N75">
        <v>113456746</v>
      </c>
      <c r="O75">
        <v>19.433615196955699</v>
      </c>
      <c r="P75">
        <v>-99.195687030688404</v>
      </c>
      <c r="Q75" t="s">
        <v>506</v>
      </c>
      <c r="R75" t="s">
        <v>490</v>
      </c>
      <c r="S75">
        <v>3</v>
      </c>
      <c r="U75">
        <v>5535592033</v>
      </c>
      <c r="V75">
        <v>5565842296</v>
      </c>
      <c r="W75" t="s">
        <v>497</v>
      </c>
      <c r="X75" t="s">
        <v>491</v>
      </c>
      <c r="Y75" t="s">
        <v>496</v>
      </c>
      <c r="Z75" t="s">
        <v>489</v>
      </c>
      <c r="AA75">
        <v>42461.963111863428</v>
      </c>
      <c r="AB75">
        <v>42568.271304618058</v>
      </c>
      <c r="AC75" t="s">
        <v>541</v>
      </c>
      <c r="AD75" t="s">
        <v>504</v>
      </c>
      <c r="AE75">
        <v>22</v>
      </c>
      <c r="AF75">
        <v>3466457544364</v>
      </c>
      <c r="AG75">
        <v>1</v>
      </c>
      <c r="AH75">
        <v>113456746</v>
      </c>
      <c r="AI75">
        <v>19.433615196955699</v>
      </c>
      <c r="AJ75">
        <v>-99.195687030688404</v>
      </c>
      <c r="AK75" t="s">
        <v>506</v>
      </c>
      <c r="AL75" t="s">
        <v>490</v>
      </c>
      <c r="AM75">
        <v>2</v>
      </c>
    </row>
    <row r="76" spans="1:39" x14ac:dyDescent="0.45">
      <c r="A76">
        <v>5535592033</v>
      </c>
      <c r="B76">
        <v>5592234045</v>
      </c>
      <c r="C76" t="s">
        <v>497</v>
      </c>
      <c r="D76" t="s">
        <v>491</v>
      </c>
      <c r="E76" t="s">
        <v>496</v>
      </c>
      <c r="F76" t="s">
        <v>489</v>
      </c>
      <c r="G76">
        <v>42468.963111863428</v>
      </c>
      <c r="H76">
        <v>42690.507941782409</v>
      </c>
      <c r="I76" t="s">
        <v>544</v>
      </c>
      <c r="J76" t="s">
        <v>504</v>
      </c>
      <c r="K76">
        <v>20</v>
      </c>
      <c r="L76">
        <v>3466457544364</v>
      </c>
      <c r="M76">
        <v>3</v>
      </c>
      <c r="N76">
        <v>224345221</v>
      </c>
      <c r="O76">
        <v>38.907192299999998</v>
      </c>
      <c r="P76">
        <v>-77.036870699999994</v>
      </c>
      <c r="Q76" t="s">
        <v>508</v>
      </c>
      <c r="R76" t="s">
        <v>492</v>
      </c>
      <c r="S76">
        <v>6</v>
      </c>
      <c r="U76">
        <v>5535592033</v>
      </c>
      <c r="V76">
        <v>5560109704</v>
      </c>
      <c r="W76" t="s">
        <v>498</v>
      </c>
      <c r="X76" t="s">
        <v>499</v>
      </c>
      <c r="Y76" t="s">
        <v>496</v>
      </c>
      <c r="Z76" t="s">
        <v>489</v>
      </c>
      <c r="AA76">
        <v>42467.963111863428</v>
      </c>
      <c r="AB76">
        <v>42588.25422545139</v>
      </c>
      <c r="AC76" t="s">
        <v>543</v>
      </c>
      <c r="AD76" t="s">
        <v>504</v>
      </c>
      <c r="AE76">
        <v>104</v>
      </c>
      <c r="AF76">
        <v>3466457544364</v>
      </c>
      <c r="AG76">
        <v>1</v>
      </c>
      <c r="AH76">
        <v>113456746</v>
      </c>
      <c r="AI76">
        <v>19.433615196955699</v>
      </c>
      <c r="AJ76">
        <v>-99.195687030688404</v>
      </c>
      <c r="AK76" t="s">
        <v>506</v>
      </c>
      <c r="AL76" t="s">
        <v>490</v>
      </c>
      <c r="AM76">
        <v>3</v>
      </c>
    </row>
    <row r="77" spans="1:39" x14ac:dyDescent="0.45">
      <c r="A77">
        <v>5535592033</v>
      </c>
      <c r="B77">
        <v>5568034246</v>
      </c>
      <c r="C77" t="s">
        <v>498</v>
      </c>
      <c r="D77" t="s">
        <v>499</v>
      </c>
      <c r="E77" t="s">
        <v>496</v>
      </c>
      <c r="F77" t="s">
        <v>503</v>
      </c>
      <c r="G77">
        <v>42469.963111863428</v>
      </c>
      <c r="H77">
        <v>42562.462966099534</v>
      </c>
      <c r="I77" t="s">
        <v>545</v>
      </c>
      <c r="J77" t="s">
        <v>504</v>
      </c>
      <c r="K77">
        <v>24</v>
      </c>
      <c r="L77">
        <v>3466457544364</v>
      </c>
      <c r="M77">
        <v>1</v>
      </c>
      <c r="N77">
        <v>113456746</v>
      </c>
      <c r="O77">
        <v>19.433615196955699</v>
      </c>
      <c r="P77">
        <v>-99.195687030688404</v>
      </c>
      <c r="Q77" t="s">
        <v>506</v>
      </c>
      <c r="R77" t="s">
        <v>490</v>
      </c>
      <c r="S77">
        <v>0</v>
      </c>
      <c r="U77">
        <v>5535592033</v>
      </c>
      <c r="V77">
        <v>5592234045</v>
      </c>
      <c r="W77" t="s">
        <v>497</v>
      </c>
      <c r="X77" t="s">
        <v>491</v>
      </c>
      <c r="Y77" t="s">
        <v>496</v>
      </c>
      <c r="Z77" t="s">
        <v>489</v>
      </c>
      <c r="AA77">
        <v>42468.963111863428</v>
      </c>
      <c r="AB77">
        <v>42690.507941782409</v>
      </c>
      <c r="AC77" t="s">
        <v>544</v>
      </c>
      <c r="AD77" t="s">
        <v>504</v>
      </c>
      <c r="AE77">
        <v>20</v>
      </c>
      <c r="AF77">
        <v>3466457544364</v>
      </c>
      <c r="AG77">
        <v>3</v>
      </c>
      <c r="AH77">
        <v>224345221</v>
      </c>
      <c r="AI77">
        <v>38.907192299999998</v>
      </c>
      <c r="AJ77">
        <v>-77.036870699999994</v>
      </c>
      <c r="AK77" t="s">
        <v>508</v>
      </c>
      <c r="AL77" t="s">
        <v>492</v>
      </c>
      <c r="AM77">
        <v>6</v>
      </c>
    </row>
    <row r="78" spans="1:39" x14ac:dyDescent="0.45">
      <c r="A78">
        <v>5535592033</v>
      </c>
      <c r="B78">
        <v>5593808839</v>
      </c>
      <c r="C78" t="s">
        <v>498</v>
      </c>
      <c r="D78" t="s">
        <v>499</v>
      </c>
      <c r="E78" t="s">
        <v>495</v>
      </c>
      <c r="F78" t="s">
        <v>489</v>
      </c>
      <c r="G78">
        <v>42470.963111863428</v>
      </c>
      <c r="H78" t="s">
        <v>504</v>
      </c>
      <c r="I78" t="s">
        <v>504</v>
      </c>
      <c r="J78">
        <v>9753</v>
      </c>
      <c r="K78">
        <v>10</v>
      </c>
      <c r="L78">
        <v>3466457544364</v>
      </c>
      <c r="M78">
        <v>5</v>
      </c>
      <c r="N78">
        <v>958163234</v>
      </c>
      <c r="O78">
        <v>52.5092308864565</v>
      </c>
      <c r="P78">
        <v>13.375858269311401</v>
      </c>
      <c r="Q78" t="s">
        <v>510</v>
      </c>
      <c r="R78" t="s">
        <v>492</v>
      </c>
      <c r="S78">
        <v>3</v>
      </c>
      <c r="U78">
        <v>5535592033</v>
      </c>
      <c r="V78">
        <v>5568034246</v>
      </c>
      <c r="W78" t="s">
        <v>498</v>
      </c>
      <c r="X78" t="s">
        <v>499</v>
      </c>
      <c r="Y78" t="s">
        <v>496</v>
      </c>
      <c r="Z78" t="s">
        <v>503</v>
      </c>
      <c r="AA78">
        <v>42469.963111863428</v>
      </c>
      <c r="AB78">
        <v>42562.462966099534</v>
      </c>
      <c r="AC78" t="s">
        <v>545</v>
      </c>
      <c r="AD78" t="s">
        <v>504</v>
      </c>
      <c r="AE78">
        <v>24</v>
      </c>
      <c r="AF78">
        <v>3466457544364</v>
      </c>
      <c r="AG78">
        <v>1</v>
      </c>
      <c r="AH78">
        <v>113456746</v>
      </c>
      <c r="AI78">
        <v>19.433615196955699</v>
      </c>
      <c r="AJ78">
        <v>-99.195687030688404</v>
      </c>
      <c r="AK78" t="s">
        <v>506</v>
      </c>
      <c r="AL78" t="s">
        <v>490</v>
      </c>
      <c r="AM78">
        <v>0</v>
      </c>
    </row>
    <row r="79" spans="1:39" x14ac:dyDescent="0.45">
      <c r="A79">
        <v>5535592033</v>
      </c>
      <c r="B79">
        <v>5549966740</v>
      </c>
      <c r="C79" t="s">
        <v>498</v>
      </c>
      <c r="D79" t="s">
        <v>500</v>
      </c>
      <c r="E79" t="s">
        <v>495</v>
      </c>
      <c r="F79" t="s">
        <v>489</v>
      </c>
      <c r="G79">
        <v>42471.963111863428</v>
      </c>
      <c r="H79" t="s">
        <v>504</v>
      </c>
      <c r="I79" t="s">
        <v>504</v>
      </c>
      <c r="J79">
        <v>9858</v>
      </c>
      <c r="K79">
        <v>10</v>
      </c>
      <c r="L79">
        <v>3466457544364</v>
      </c>
      <c r="M79">
        <v>5</v>
      </c>
      <c r="N79">
        <v>958163234</v>
      </c>
      <c r="O79">
        <v>52.5092308864565</v>
      </c>
      <c r="P79">
        <v>13.375858269311401</v>
      </c>
      <c r="Q79" t="s">
        <v>510</v>
      </c>
      <c r="R79" t="s">
        <v>492</v>
      </c>
      <c r="S79">
        <v>5</v>
      </c>
      <c r="U79">
        <v>5535592033</v>
      </c>
      <c r="V79">
        <v>5593808839</v>
      </c>
      <c r="W79" t="s">
        <v>498</v>
      </c>
      <c r="X79" t="s">
        <v>499</v>
      </c>
      <c r="Y79" t="s">
        <v>495</v>
      </c>
      <c r="Z79" t="s">
        <v>489</v>
      </c>
      <c r="AA79">
        <v>42470.963111863428</v>
      </c>
      <c r="AB79" t="s">
        <v>504</v>
      </c>
      <c r="AC79" t="s">
        <v>504</v>
      </c>
      <c r="AD79">
        <v>9753</v>
      </c>
      <c r="AE79">
        <v>10</v>
      </c>
      <c r="AF79">
        <v>3466457544364</v>
      </c>
      <c r="AG79">
        <v>5</v>
      </c>
      <c r="AH79">
        <v>958163234</v>
      </c>
      <c r="AI79">
        <v>52.5092308864565</v>
      </c>
      <c r="AJ79">
        <v>13.375858269311401</v>
      </c>
      <c r="AK79" t="s">
        <v>510</v>
      </c>
      <c r="AL79" t="s">
        <v>492</v>
      </c>
      <c r="AM79">
        <v>3</v>
      </c>
    </row>
    <row r="80" spans="1:39" x14ac:dyDescent="0.45">
      <c r="A80">
        <v>5535592033</v>
      </c>
      <c r="B80">
        <v>5597420919</v>
      </c>
      <c r="C80" t="s">
        <v>498</v>
      </c>
      <c r="D80" t="s">
        <v>499</v>
      </c>
      <c r="E80" t="s">
        <v>501</v>
      </c>
      <c r="F80" t="s">
        <v>503</v>
      </c>
      <c r="G80">
        <v>42472.963111863428</v>
      </c>
      <c r="H80" t="s">
        <v>504</v>
      </c>
      <c r="I80" t="s">
        <v>504</v>
      </c>
      <c r="J80">
        <v>2702</v>
      </c>
      <c r="K80">
        <v>3</v>
      </c>
      <c r="L80">
        <v>3466457544364</v>
      </c>
      <c r="M80">
        <v>3</v>
      </c>
      <c r="N80">
        <v>224345221</v>
      </c>
      <c r="O80">
        <v>38.907192299999998</v>
      </c>
      <c r="P80">
        <v>-77.036870699999994</v>
      </c>
      <c r="Q80" t="s">
        <v>508</v>
      </c>
      <c r="R80" t="s">
        <v>492</v>
      </c>
      <c r="S80">
        <v>0</v>
      </c>
      <c r="U80">
        <v>5535592033</v>
      </c>
      <c r="V80">
        <v>5549966740</v>
      </c>
      <c r="W80" t="s">
        <v>498</v>
      </c>
      <c r="X80" t="s">
        <v>500</v>
      </c>
      <c r="Y80" t="s">
        <v>495</v>
      </c>
      <c r="Z80" t="s">
        <v>489</v>
      </c>
      <c r="AA80">
        <v>42471.963111863428</v>
      </c>
      <c r="AB80" t="s">
        <v>504</v>
      </c>
      <c r="AC80" t="s">
        <v>504</v>
      </c>
      <c r="AD80">
        <v>9858</v>
      </c>
      <c r="AE80">
        <v>10</v>
      </c>
      <c r="AF80">
        <v>3466457544364</v>
      </c>
      <c r="AG80">
        <v>5</v>
      </c>
      <c r="AH80">
        <v>958163234</v>
      </c>
      <c r="AI80">
        <v>52.5092308864565</v>
      </c>
      <c r="AJ80">
        <v>13.375858269311401</v>
      </c>
      <c r="AK80" t="s">
        <v>510</v>
      </c>
      <c r="AL80" t="s">
        <v>492</v>
      </c>
      <c r="AM80">
        <v>5</v>
      </c>
    </row>
    <row r="81" spans="1:39" x14ac:dyDescent="0.45">
      <c r="A81">
        <v>5535592033</v>
      </c>
      <c r="B81">
        <v>5548731760</v>
      </c>
      <c r="C81" t="s">
        <v>497</v>
      </c>
      <c r="D81" t="s">
        <v>491</v>
      </c>
      <c r="E81" t="s">
        <v>496</v>
      </c>
      <c r="F81" t="s">
        <v>503</v>
      </c>
      <c r="G81">
        <v>42473.963111863428</v>
      </c>
      <c r="H81">
        <v>42688.181091134262</v>
      </c>
      <c r="I81" t="s">
        <v>546</v>
      </c>
      <c r="J81" t="s">
        <v>504</v>
      </c>
      <c r="K81">
        <v>118</v>
      </c>
      <c r="L81">
        <v>3466457544364</v>
      </c>
      <c r="M81">
        <v>2</v>
      </c>
      <c r="N81">
        <v>113456790</v>
      </c>
      <c r="O81">
        <v>19.346529258191801</v>
      </c>
      <c r="P81">
        <v>-99.199521071903703</v>
      </c>
      <c r="Q81" t="s">
        <v>507</v>
      </c>
      <c r="R81" t="s">
        <v>490</v>
      </c>
      <c r="S81">
        <v>1</v>
      </c>
      <c r="U81">
        <v>5535592033</v>
      </c>
      <c r="V81">
        <v>5548731760</v>
      </c>
      <c r="W81" t="s">
        <v>497</v>
      </c>
      <c r="X81" t="s">
        <v>491</v>
      </c>
      <c r="Y81" t="s">
        <v>496</v>
      </c>
      <c r="Z81" t="s">
        <v>503</v>
      </c>
      <c r="AA81">
        <v>42473.963111863428</v>
      </c>
      <c r="AB81">
        <v>42688.181091134262</v>
      </c>
      <c r="AC81" t="s">
        <v>546</v>
      </c>
      <c r="AD81" t="s">
        <v>504</v>
      </c>
      <c r="AE81">
        <v>118</v>
      </c>
      <c r="AF81">
        <v>3466457544364</v>
      </c>
      <c r="AG81">
        <v>2</v>
      </c>
      <c r="AH81">
        <v>113456790</v>
      </c>
      <c r="AI81">
        <v>19.346529258191801</v>
      </c>
      <c r="AJ81">
        <v>-99.199521071903703</v>
      </c>
      <c r="AK81" t="s">
        <v>507</v>
      </c>
      <c r="AL81" t="s">
        <v>490</v>
      </c>
      <c r="AM81">
        <v>1</v>
      </c>
    </row>
    <row r="82" spans="1:39" x14ac:dyDescent="0.45">
      <c r="A82">
        <v>5535592033</v>
      </c>
      <c r="B82">
        <v>5563922092</v>
      </c>
      <c r="C82" t="s">
        <v>498</v>
      </c>
      <c r="D82" t="s">
        <v>500</v>
      </c>
      <c r="E82" t="s">
        <v>496</v>
      </c>
      <c r="F82" t="s">
        <v>489</v>
      </c>
      <c r="G82">
        <v>42474.963111863428</v>
      </c>
      <c r="H82" t="s">
        <v>504</v>
      </c>
      <c r="I82" t="s">
        <v>504</v>
      </c>
      <c r="J82">
        <v>8996</v>
      </c>
      <c r="K82">
        <v>9</v>
      </c>
      <c r="L82">
        <v>3466457544364</v>
      </c>
      <c r="M82">
        <v>3</v>
      </c>
      <c r="N82">
        <v>224345221</v>
      </c>
      <c r="O82">
        <v>38.907192299999998</v>
      </c>
      <c r="P82">
        <v>-77.036870699999994</v>
      </c>
      <c r="Q82" t="s">
        <v>508</v>
      </c>
      <c r="R82" t="s">
        <v>492</v>
      </c>
      <c r="S82">
        <v>2</v>
      </c>
      <c r="U82">
        <v>5535592033</v>
      </c>
      <c r="V82">
        <v>5548837610</v>
      </c>
      <c r="W82" t="s">
        <v>498</v>
      </c>
      <c r="X82" t="s">
        <v>499</v>
      </c>
      <c r="Y82" t="s">
        <v>496</v>
      </c>
      <c r="Z82" t="s">
        <v>489</v>
      </c>
      <c r="AA82">
        <v>42478.963111863428</v>
      </c>
      <c r="AB82">
        <v>42558.727350416666</v>
      </c>
      <c r="AC82" t="s">
        <v>548</v>
      </c>
      <c r="AD82" t="s">
        <v>504</v>
      </c>
      <c r="AE82">
        <v>50</v>
      </c>
      <c r="AF82">
        <v>3466457544364</v>
      </c>
      <c r="AG82">
        <v>3</v>
      </c>
      <c r="AH82">
        <v>224345221</v>
      </c>
      <c r="AI82">
        <v>38.907192299999998</v>
      </c>
      <c r="AJ82">
        <v>-77.036870699999994</v>
      </c>
      <c r="AK82" t="s">
        <v>508</v>
      </c>
      <c r="AL82" t="s">
        <v>492</v>
      </c>
      <c r="AM82">
        <v>6</v>
      </c>
    </row>
    <row r="83" spans="1:39" x14ac:dyDescent="0.45">
      <c r="A83">
        <v>5535592033</v>
      </c>
      <c r="B83">
        <v>5582794419</v>
      </c>
      <c r="C83" t="s">
        <v>498</v>
      </c>
      <c r="D83" t="s">
        <v>499</v>
      </c>
      <c r="E83" t="s">
        <v>496</v>
      </c>
      <c r="F83" t="s">
        <v>489</v>
      </c>
      <c r="G83">
        <v>42475.963111863428</v>
      </c>
      <c r="H83">
        <v>42458.037368634265</v>
      </c>
      <c r="I83" t="s">
        <v>547</v>
      </c>
      <c r="J83" t="s">
        <v>504</v>
      </c>
      <c r="K83">
        <v>2</v>
      </c>
      <c r="L83">
        <v>3466457544364</v>
      </c>
      <c r="M83">
        <v>2</v>
      </c>
      <c r="N83">
        <v>113456790</v>
      </c>
      <c r="O83">
        <v>19.346529258191801</v>
      </c>
      <c r="P83">
        <v>-99.199521071903703</v>
      </c>
      <c r="Q83" t="s">
        <v>507</v>
      </c>
      <c r="R83" t="s">
        <v>490</v>
      </c>
      <c r="S83">
        <v>4</v>
      </c>
      <c r="U83">
        <v>5535592033</v>
      </c>
      <c r="V83">
        <v>5529904825</v>
      </c>
      <c r="W83" t="s">
        <v>498</v>
      </c>
      <c r="X83" t="s">
        <v>499</v>
      </c>
      <c r="Y83" t="s">
        <v>496</v>
      </c>
      <c r="Z83" t="s">
        <v>489</v>
      </c>
      <c r="AA83">
        <v>42479.963111863428</v>
      </c>
      <c r="AB83">
        <v>42730.30831252315</v>
      </c>
      <c r="AC83" t="s">
        <v>549</v>
      </c>
      <c r="AD83" t="s">
        <v>504</v>
      </c>
      <c r="AE83">
        <v>94</v>
      </c>
      <c r="AF83">
        <v>3466457544364</v>
      </c>
      <c r="AG83">
        <v>5</v>
      </c>
      <c r="AH83">
        <v>958163234</v>
      </c>
      <c r="AI83">
        <v>52.5092308864565</v>
      </c>
      <c r="AJ83">
        <v>13.375858269311401</v>
      </c>
      <c r="AK83" t="s">
        <v>510</v>
      </c>
      <c r="AL83" t="s">
        <v>492</v>
      </c>
      <c r="AM83">
        <v>3</v>
      </c>
    </row>
    <row r="84" spans="1:39" x14ac:dyDescent="0.45">
      <c r="A84">
        <v>5535592033</v>
      </c>
      <c r="B84">
        <v>5577151696</v>
      </c>
      <c r="C84" t="s">
        <v>498</v>
      </c>
      <c r="D84" t="s">
        <v>500</v>
      </c>
      <c r="E84" t="s">
        <v>501</v>
      </c>
      <c r="F84" t="s">
        <v>502</v>
      </c>
      <c r="G84">
        <v>42476.963111863428</v>
      </c>
      <c r="H84" t="s">
        <v>504</v>
      </c>
      <c r="I84" t="s">
        <v>504</v>
      </c>
      <c r="J84">
        <v>8419</v>
      </c>
      <c r="K84">
        <v>9</v>
      </c>
      <c r="L84">
        <v>3466457544364</v>
      </c>
      <c r="M84">
        <v>5</v>
      </c>
      <c r="N84">
        <v>958163234</v>
      </c>
      <c r="O84">
        <v>52.5092308864565</v>
      </c>
      <c r="P84">
        <v>13.375858269311401</v>
      </c>
      <c r="Q84" t="s">
        <v>510</v>
      </c>
      <c r="R84" t="s">
        <v>492</v>
      </c>
      <c r="S84">
        <v>3</v>
      </c>
      <c r="U84">
        <v>5535592033</v>
      </c>
      <c r="V84">
        <v>5567282941</v>
      </c>
      <c r="W84" t="s">
        <v>498</v>
      </c>
      <c r="X84" t="s">
        <v>499</v>
      </c>
      <c r="Y84" t="s">
        <v>496</v>
      </c>
      <c r="Z84" t="s">
        <v>503</v>
      </c>
      <c r="AA84">
        <v>42480.963111863428</v>
      </c>
      <c r="AB84">
        <v>42615.016156631944</v>
      </c>
      <c r="AC84" t="s">
        <v>550</v>
      </c>
      <c r="AD84" t="s">
        <v>504</v>
      </c>
      <c r="AE84">
        <v>46</v>
      </c>
      <c r="AF84">
        <v>3466457544364</v>
      </c>
      <c r="AG84">
        <v>2</v>
      </c>
      <c r="AH84">
        <v>113456790</v>
      </c>
      <c r="AI84">
        <v>19.346529258191801</v>
      </c>
      <c r="AJ84">
        <v>-99.199521071903703</v>
      </c>
      <c r="AK84" t="s">
        <v>507</v>
      </c>
      <c r="AL84" t="s">
        <v>490</v>
      </c>
      <c r="AM84">
        <v>2</v>
      </c>
    </row>
    <row r="85" spans="1:39" x14ac:dyDescent="0.45">
      <c r="A85">
        <v>5535592033</v>
      </c>
      <c r="B85">
        <v>5542031437</v>
      </c>
      <c r="C85" t="s">
        <v>498</v>
      </c>
      <c r="D85" t="s">
        <v>499</v>
      </c>
      <c r="E85" t="s">
        <v>501</v>
      </c>
      <c r="F85" t="s">
        <v>503</v>
      </c>
      <c r="G85">
        <v>42477.963111863428</v>
      </c>
      <c r="H85" t="s">
        <v>504</v>
      </c>
      <c r="I85" t="s">
        <v>504</v>
      </c>
      <c r="J85">
        <v>8470</v>
      </c>
      <c r="K85">
        <v>9</v>
      </c>
      <c r="L85">
        <v>3466457544364</v>
      </c>
      <c r="M85">
        <v>3</v>
      </c>
      <c r="N85">
        <v>224345221</v>
      </c>
      <c r="O85">
        <v>38.907192299999998</v>
      </c>
      <c r="P85">
        <v>-77.036870699999994</v>
      </c>
      <c r="Q85" t="s">
        <v>508</v>
      </c>
      <c r="R85" t="s">
        <v>492</v>
      </c>
      <c r="S85">
        <v>4</v>
      </c>
      <c r="U85">
        <v>5535592033</v>
      </c>
      <c r="V85">
        <v>5547667498</v>
      </c>
      <c r="W85" t="s">
        <v>498</v>
      </c>
      <c r="X85" t="s">
        <v>500</v>
      </c>
      <c r="Y85" t="s">
        <v>495</v>
      </c>
      <c r="Z85" t="s">
        <v>503</v>
      </c>
      <c r="AA85">
        <v>42481.963111863428</v>
      </c>
      <c r="AB85" t="s">
        <v>504</v>
      </c>
      <c r="AC85" t="s">
        <v>504</v>
      </c>
      <c r="AD85">
        <v>9684</v>
      </c>
      <c r="AE85">
        <v>10</v>
      </c>
      <c r="AF85">
        <v>3466457544364</v>
      </c>
      <c r="AG85">
        <v>2</v>
      </c>
      <c r="AH85">
        <v>113456790</v>
      </c>
      <c r="AI85">
        <v>19.346529258191801</v>
      </c>
      <c r="AJ85">
        <v>-99.199521071903703</v>
      </c>
      <c r="AK85" t="s">
        <v>507</v>
      </c>
      <c r="AL85" t="s">
        <v>490</v>
      </c>
      <c r="AM85">
        <v>3</v>
      </c>
    </row>
    <row r="86" spans="1:39" x14ac:dyDescent="0.45">
      <c r="A86">
        <v>5535592033</v>
      </c>
      <c r="B86">
        <v>5548837610</v>
      </c>
      <c r="C86" t="s">
        <v>498</v>
      </c>
      <c r="D86" t="s">
        <v>499</v>
      </c>
      <c r="E86" t="s">
        <v>496</v>
      </c>
      <c r="F86" t="s">
        <v>489</v>
      </c>
      <c r="G86">
        <v>42478.963111863428</v>
      </c>
      <c r="H86">
        <v>42558.727350416666</v>
      </c>
      <c r="I86" t="s">
        <v>548</v>
      </c>
      <c r="J86" t="s">
        <v>504</v>
      </c>
      <c r="K86">
        <v>50</v>
      </c>
      <c r="L86">
        <v>3466457544364</v>
      </c>
      <c r="M86">
        <v>3</v>
      </c>
      <c r="N86">
        <v>224345221</v>
      </c>
      <c r="O86">
        <v>38.907192299999998</v>
      </c>
      <c r="P86">
        <v>-77.036870699999994</v>
      </c>
      <c r="Q86" t="s">
        <v>508</v>
      </c>
      <c r="R86" t="s">
        <v>492</v>
      </c>
      <c r="S86">
        <v>6</v>
      </c>
      <c r="U86">
        <v>5535592033</v>
      </c>
      <c r="V86">
        <v>5556547047</v>
      </c>
      <c r="W86" t="s">
        <v>498</v>
      </c>
      <c r="X86" t="s">
        <v>499</v>
      </c>
      <c r="Y86" t="s">
        <v>496</v>
      </c>
      <c r="Z86" t="s">
        <v>489</v>
      </c>
      <c r="AA86">
        <v>42482.963111863428</v>
      </c>
      <c r="AB86">
        <v>42587.991040949069</v>
      </c>
      <c r="AC86" t="s">
        <v>551</v>
      </c>
      <c r="AD86" t="s">
        <v>504</v>
      </c>
      <c r="AE86">
        <v>26</v>
      </c>
      <c r="AF86">
        <v>3466457544364</v>
      </c>
      <c r="AG86">
        <v>4</v>
      </c>
      <c r="AH86">
        <v>224345258</v>
      </c>
      <c r="AI86">
        <v>39.885397252914998</v>
      </c>
      <c r="AJ86">
        <v>-105.762375754492</v>
      </c>
      <c r="AK86" t="s">
        <v>509</v>
      </c>
      <c r="AL86" t="s">
        <v>492</v>
      </c>
      <c r="AM86">
        <v>1</v>
      </c>
    </row>
    <row r="87" spans="1:39" x14ac:dyDescent="0.45">
      <c r="A87">
        <v>5535592033</v>
      </c>
      <c r="B87">
        <v>5529904825</v>
      </c>
      <c r="C87" t="s">
        <v>498</v>
      </c>
      <c r="D87" t="s">
        <v>499</v>
      </c>
      <c r="E87" t="s">
        <v>496</v>
      </c>
      <c r="F87" t="s">
        <v>489</v>
      </c>
      <c r="G87">
        <v>42479.963111863428</v>
      </c>
      <c r="H87">
        <v>42730.30831252315</v>
      </c>
      <c r="I87" t="s">
        <v>549</v>
      </c>
      <c r="J87" t="s">
        <v>504</v>
      </c>
      <c r="K87">
        <v>94</v>
      </c>
      <c r="L87">
        <v>3466457544364</v>
      </c>
      <c r="M87">
        <v>5</v>
      </c>
      <c r="N87">
        <v>958163234</v>
      </c>
      <c r="O87">
        <v>52.5092308864565</v>
      </c>
      <c r="P87">
        <v>13.375858269311401</v>
      </c>
      <c r="Q87" t="s">
        <v>510</v>
      </c>
      <c r="R87" t="s">
        <v>492</v>
      </c>
      <c r="S87">
        <v>3</v>
      </c>
      <c r="U87">
        <v>5535592033</v>
      </c>
      <c r="V87">
        <v>5531250436</v>
      </c>
      <c r="W87" t="s">
        <v>498</v>
      </c>
      <c r="X87" t="s">
        <v>499</v>
      </c>
      <c r="Y87" t="s">
        <v>496</v>
      </c>
      <c r="Z87" t="s">
        <v>489</v>
      </c>
      <c r="AA87">
        <v>42483.963111863428</v>
      </c>
      <c r="AB87">
        <v>42577.463522881946</v>
      </c>
      <c r="AC87" t="s">
        <v>552</v>
      </c>
      <c r="AD87" t="s">
        <v>504</v>
      </c>
      <c r="AE87">
        <v>56</v>
      </c>
      <c r="AF87">
        <v>3466457544364</v>
      </c>
      <c r="AG87">
        <v>1</v>
      </c>
      <c r="AH87">
        <v>113456746</v>
      </c>
      <c r="AI87">
        <v>19.433615196955699</v>
      </c>
      <c r="AJ87">
        <v>-99.195687030688404</v>
      </c>
      <c r="AK87" t="s">
        <v>506</v>
      </c>
      <c r="AL87" t="s">
        <v>490</v>
      </c>
      <c r="AM87">
        <v>6</v>
      </c>
    </row>
    <row r="88" spans="1:39" x14ac:dyDescent="0.45">
      <c r="A88">
        <v>5535592033</v>
      </c>
      <c r="B88">
        <v>5567282941</v>
      </c>
      <c r="C88" t="s">
        <v>498</v>
      </c>
      <c r="D88" t="s">
        <v>499</v>
      </c>
      <c r="E88" t="s">
        <v>496</v>
      </c>
      <c r="F88" t="s">
        <v>503</v>
      </c>
      <c r="G88">
        <v>42480.963111863428</v>
      </c>
      <c r="H88">
        <v>42615.016156631944</v>
      </c>
      <c r="I88" t="s">
        <v>550</v>
      </c>
      <c r="J88" t="s">
        <v>504</v>
      </c>
      <c r="K88">
        <v>46</v>
      </c>
      <c r="L88">
        <v>3466457544364</v>
      </c>
      <c r="M88">
        <v>2</v>
      </c>
      <c r="N88">
        <v>113456790</v>
      </c>
      <c r="O88">
        <v>19.346529258191801</v>
      </c>
      <c r="P88">
        <v>-99.199521071903703</v>
      </c>
      <c r="Q88" t="s">
        <v>507</v>
      </c>
      <c r="R88" t="s">
        <v>490</v>
      </c>
      <c r="S88">
        <v>2</v>
      </c>
      <c r="U88">
        <v>5535592033</v>
      </c>
      <c r="V88">
        <v>5508836128</v>
      </c>
      <c r="W88" t="s">
        <v>498</v>
      </c>
      <c r="X88" t="s">
        <v>499</v>
      </c>
      <c r="Y88" t="s">
        <v>496</v>
      </c>
      <c r="Z88" t="s">
        <v>503</v>
      </c>
      <c r="AA88">
        <v>42487.963111863428</v>
      </c>
      <c r="AB88">
        <v>42485.442449826383</v>
      </c>
      <c r="AC88" t="s">
        <v>553</v>
      </c>
      <c r="AD88" t="s">
        <v>504</v>
      </c>
      <c r="AE88">
        <v>64</v>
      </c>
      <c r="AF88">
        <v>3466457544364</v>
      </c>
      <c r="AG88">
        <v>4</v>
      </c>
      <c r="AH88">
        <v>224345258</v>
      </c>
      <c r="AI88">
        <v>39.885397252914998</v>
      </c>
      <c r="AJ88">
        <v>-105.762375754492</v>
      </c>
      <c r="AK88" t="s">
        <v>509</v>
      </c>
      <c r="AL88" t="s">
        <v>492</v>
      </c>
      <c r="AM88">
        <v>2</v>
      </c>
    </row>
    <row r="89" spans="1:39" x14ac:dyDescent="0.45">
      <c r="A89">
        <v>5535592033</v>
      </c>
      <c r="B89">
        <v>5547667498</v>
      </c>
      <c r="C89" t="s">
        <v>498</v>
      </c>
      <c r="D89" t="s">
        <v>500</v>
      </c>
      <c r="E89" t="s">
        <v>495</v>
      </c>
      <c r="F89" t="s">
        <v>503</v>
      </c>
      <c r="G89">
        <v>42481.963111863428</v>
      </c>
      <c r="H89" t="s">
        <v>504</v>
      </c>
      <c r="I89" t="s">
        <v>504</v>
      </c>
      <c r="J89">
        <v>9684</v>
      </c>
      <c r="K89">
        <v>10</v>
      </c>
      <c r="L89">
        <v>3466457544364</v>
      </c>
      <c r="M89">
        <v>2</v>
      </c>
      <c r="N89">
        <v>113456790</v>
      </c>
      <c r="O89">
        <v>19.346529258191801</v>
      </c>
      <c r="P89">
        <v>-99.199521071903703</v>
      </c>
      <c r="Q89" t="s">
        <v>507</v>
      </c>
      <c r="R89" t="s">
        <v>490</v>
      </c>
      <c r="S89">
        <v>3</v>
      </c>
      <c r="U89">
        <v>5535592033</v>
      </c>
      <c r="V89">
        <v>5540891521</v>
      </c>
      <c r="W89" t="s">
        <v>497</v>
      </c>
      <c r="X89" t="s">
        <v>491</v>
      </c>
      <c r="Y89" t="s">
        <v>496</v>
      </c>
      <c r="Z89" t="s">
        <v>489</v>
      </c>
      <c r="AA89">
        <v>42489.963111863428</v>
      </c>
      <c r="AB89">
        <v>42513.979065740743</v>
      </c>
      <c r="AC89" t="s">
        <v>554</v>
      </c>
      <c r="AD89" t="s">
        <v>504</v>
      </c>
      <c r="AE89">
        <v>54</v>
      </c>
      <c r="AF89">
        <v>3466457544364</v>
      </c>
      <c r="AG89">
        <v>5</v>
      </c>
      <c r="AH89">
        <v>958163234</v>
      </c>
      <c r="AI89">
        <v>52.5092308864565</v>
      </c>
      <c r="AJ89">
        <v>13.375858269311401</v>
      </c>
      <c r="AK89" t="s">
        <v>510</v>
      </c>
      <c r="AL89" t="s">
        <v>492</v>
      </c>
      <c r="AM89">
        <v>4</v>
      </c>
    </row>
    <row r="90" spans="1:39" x14ac:dyDescent="0.45">
      <c r="A90">
        <v>5535592033</v>
      </c>
      <c r="B90">
        <v>5556547047</v>
      </c>
      <c r="C90" t="s">
        <v>498</v>
      </c>
      <c r="D90" t="s">
        <v>499</v>
      </c>
      <c r="E90" t="s">
        <v>496</v>
      </c>
      <c r="F90" t="s">
        <v>489</v>
      </c>
      <c r="G90">
        <v>42482.963111863428</v>
      </c>
      <c r="H90">
        <v>42587.991040949069</v>
      </c>
      <c r="I90" t="s">
        <v>551</v>
      </c>
      <c r="J90" t="s">
        <v>504</v>
      </c>
      <c r="K90">
        <v>26</v>
      </c>
      <c r="L90">
        <v>3466457544364</v>
      </c>
      <c r="M90">
        <v>4</v>
      </c>
      <c r="N90">
        <v>224345258</v>
      </c>
      <c r="O90">
        <v>39.885397252914998</v>
      </c>
      <c r="P90">
        <v>-105.762375754492</v>
      </c>
      <c r="Q90" t="s">
        <v>509</v>
      </c>
      <c r="R90" t="s">
        <v>492</v>
      </c>
      <c r="S90">
        <v>1</v>
      </c>
      <c r="U90">
        <v>5535592033</v>
      </c>
      <c r="V90">
        <v>5538962520</v>
      </c>
      <c r="W90" t="s">
        <v>498</v>
      </c>
      <c r="X90" t="s">
        <v>499</v>
      </c>
      <c r="Y90" t="s">
        <v>495</v>
      </c>
      <c r="Z90" t="s">
        <v>503</v>
      </c>
      <c r="AA90">
        <v>42490.963111863428</v>
      </c>
      <c r="AB90" t="s">
        <v>504</v>
      </c>
      <c r="AC90" t="s">
        <v>504</v>
      </c>
      <c r="AD90">
        <v>9459</v>
      </c>
      <c r="AE90">
        <v>10</v>
      </c>
      <c r="AF90">
        <v>3466457544364</v>
      </c>
      <c r="AG90">
        <v>3</v>
      </c>
      <c r="AH90">
        <v>224345221</v>
      </c>
      <c r="AI90">
        <v>38.907192299999998</v>
      </c>
      <c r="AJ90">
        <v>-77.036870699999994</v>
      </c>
      <c r="AK90" t="s">
        <v>508</v>
      </c>
      <c r="AL90" t="s">
        <v>492</v>
      </c>
      <c r="AM90">
        <v>0</v>
      </c>
    </row>
    <row r="91" spans="1:39" x14ac:dyDescent="0.45">
      <c r="A91">
        <v>5535592033</v>
      </c>
      <c r="B91">
        <v>5531250436</v>
      </c>
      <c r="C91" t="s">
        <v>498</v>
      </c>
      <c r="D91" t="s">
        <v>499</v>
      </c>
      <c r="E91" t="s">
        <v>496</v>
      </c>
      <c r="F91" t="s">
        <v>489</v>
      </c>
      <c r="G91">
        <v>42483.963111863428</v>
      </c>
      <c r="H91">
        <v>42577.463522881946</v>
      </c>
      <c r="I91" t="s">
        <v>552</v>
      </c>
      <c r="J91" t="s">
        <v>504</v>
      </c>
      <c r="K91">
        <v>56</v>
      </c>
      <c r="L91">
        <v>3466457544364</v>
      </c>
      <c r="M91">
        <v>1</v>
      </c>
      <c r="N91">
        <v>113456746</v>
      </c>
      <c r="O91">
        <v>19.433615196955699</v>
      </c>
      <c r="P91">
        <v>-99.195687030688404</v>
      </c>
      <c r="Q91" t="s">
        <v>506</v>
      </c>
      <c r="R91" t="s">
        <v>490</v>
      </c>
      <c r="S91">
        <v>6</v>
      </c>
      <c r="U91">
        <v>5535592033</v>
      </c>
      <c r="V91">
        <v>5578413634</v>
      </c>
      <c r="W91" t="s">
        <v>498</v>
      </c>
      <c r="X91" t="s">
        <v>499</v>
      </c>
      <c r="Y91" t="s">
        <v>496</v>
      </c>
      <c r="Z91" t="s">
        <v>489</v>
      </c>
      <c r="AA91">
        <v>42491.963111863428</v>
      </c>
      <c r="AB91">
        <v>42396.04086601852</v>
      </c>
      <c r="AC91" t="s">
        <v>555</v>
      </c>
      <c r="AD91" t="s">
        <v>504</v>
      </c>
      <c r="AE91">
        <v>94</v>
      </c>
      <c r="AF91">
        <v>3466457544364</v>
      </c>
      <c r="AG91">
        <v>5</v>
      </c>
      <c r="AH91">
        <v>958163234</v>
      </c>
      <c r="AI91">
        <v>52.5092308864565</v>
      </c>
      <c r="AJ91">
        <v>13.375858269311401</v>
      </c>
      <c r="AK91" t="s">
        <v>510</v>
      </c>
      <c r="AL91" t="s">
        <v>492</v>
      </c>
      <c r="AM91">
        <v>5</v>
      </c>
    </row>
    <row r="92" spans="1:39" x14ac:dyDescent="0.45">
      <c r="A92">
        <v>5535592033</v>
      </c>
      <c r="B92">
        <v>5525809910</v>
      </c>
      <c r="C92" t="s">
        <v>497</v>
      </c>
      <c r="D92" t="s">
        <v>491</v>
      </c>
      <c r="E92" t="s">
        <v>501</v>
      </c>
      <c r="F92" t="s">
        <v>502</v>
      </c>
      <c r="G92">
        <v>42484.963111863428</v>
      </c>
      <c r="H92" t="s">
        <v>504</v>
      </c>
      <c r="I92" t="s">
        <v>504</v>
      </c>
      <c r="J92">
        <v>3329</v>
      </c>
      <c r="K92">
        <v>4</v>
      </c>
      <c r="L92">
        <v>3466457544364</v>
      </c>
      <c r="M92">
        <v>5</v>
      </c>
      <c r="N92">
        <v>958163234</v>
      </c>
      <c r="O92">
        <v>52.5092308864565</v>
      </c>
      <c r="P92">
        <v>13.375858269311401</v>
      </c>
      <c r="Q92" t="s">
        <v>510</v>
      </c>
      <c r="R92" t="s">
        <v>492</v>
      </c>
      <c r="S92">
        <v>5</v>
      </c>
      <c r="U92">
        <v>5535592033</v>
      </c>
      <c r="V92">
        <v>5567050329</v>
      </c>
      <c r="W92" t="s">
        <v>497</v>
      </c>
      <c r="X92" t="s">
        <v>491</v>
      </c>
      <c r="Y92" t="s">
        <v>496</v>
      </c>
      <c r="Z92" t="s">
        <v>502</v>
      </c>
      <c r="AA92">
        <v>42493.963111863428</v>
      </c>
      <c r="AB92">
        <v>42407.165896180551</v>
      </c>
      <c r="AC92" t="s">
        <v>556</v>
      </c>
      <c r="AD92" t="s">
        <v>504</v>
      </c>
      <c r="AE92">
        <v>86</v>
      </c>
      <c r="AF92">
        <v>3466457544364</v>
      </c>
      <c r="AG92">
        <v>2</v>
      </c>
      <c r="AH92">
        <v>113456790</v>
      </c>
      <c r="AI92">
        <v>19.346529258191801</v>
      </c>
      <c r="AJ92">
        <v>-99.199521071903703</v>
      </c>
      <c r="AK92" t="s">
        <v>507</v>
      </c>
      <c r="AL92" t="s">
        <v>490</v>
      </c>
      <c r="AM92">
        <v>1</v>
      </c>
    </row>
    <row r="93" spans="1:39" x14ac:dyDescent="0.45">
      <c r="A93">
        <v>5535592033</v>
      </c>
      <c r="B93">
        <v>5553824627</v>
      </c>
      <c r="C93" t="s">
        <v>498</v>
      </c>
      <c r="D93" t="s">
        <v>499</v>
      </c>
      <c r="E93" t="s">
        <v>495</v>
      </c>
      <c r="F93" t="s">
        <v>489</v>
      </c>
      <c r="G93">
        <v>42485.963111863428</v>
      </c>
      <c r="H93" t="s">
        <v>504</v>
      </c>
      <c r="I93" t="s">
        <v>504</v>
      </c>
      <c r="J93">
        <v>1640</v>
      </c>
      <c r="K93">
        <v>2</v>
      </c>
      <c r="L93">
        <v>3466457544364</v>
      </c>
      <c r="M93">
        <v>4</v>
      </c>
      <c r="N93">
        <v>224345258</v>
      </c>
      <c r="O93">
        <v>39.885397252914998</v>
      </c>
      <c r="P93">
        <v>-105.762375754492</v>
      </c>
      <c r="Q93" t="s">
        <v>509</v>
      </c>
      <c r="R93" t="s">
        <v>492</v>
      </c>
      <c r="S93">
        <v>5</v>
      </c>
      <c r="U93">
        <v>5535592033</v>
      </c>
      <c r="V93">
        <v>5543854713</v>
      </c>
      <c r="W93" t="s">
        <v>498</v>
      </c>
      <c r="X93" t="s">
        <v>499</v>
      </c>
      <c r="Y93" t="s">
        <v>496</v>
      </c>
      <c r="Z93" t="s">
        <v>502</v>
      </c>
      <c r="AA93">
        <v>42494.963111863428</v>
      </c>
      <c r="AB93">
        <v>42380.54670136574</v>
      </c>
      <c r="AC93" t="s">
        <v>557</v>
      </c>
      <c r="AD93" t="s">
        <v>504</v>
      </c>
      <c r="AE93">
        <v>90</v>
      </c>
      <c r="AF93">
        <v>3466457544364</v>
      </c>
      <c r="AG93">
        <v>5</v>
      </c>
      <c r="AH93">
        <v>958163234</v>
      </c>
      <c r="AI93">
        <v>52.5092308864565</v>
      </c>
      <c r="AJ93">
        <v>13.375858269311401</v>
      </c>
      <c r="AK93" t="s">
        <v>510</v>
      </c>
      <c r="AL93" t="s">
        <v>492</v>
      </c>
      <c r="AM93">
        <v>5</v>
      </c>
    </row>
    <row r="94" spans="1:39" x14ac:dyDescent="0.45">
      <c r="A94">
        <v>5535592033</v>
      </c>
      <c r="B94">
        <v>5550667338</v>
      </c>
      <c r="C94" t="s">
        <v>498</v>
      </c>
      <c r="D94" t="s">
        <v>499</v>
      </c>
      <c r="E94" t="s">
        <v>501</v>
      </c>
      <c r="F94" t="s">
        <v>489</v>
      </c>
      <c r="G94">
        <v>42486.963111863428</v>
      </c>
      <c r="H94" t="s">
        <v>504</v>
      </c>
      <c r="I94" t="s">
        <v>504</v>
      </c>
      <c r="J94">
        <v>4647</v>
      </c>
      <c r="K94">
        <v>5</v>
      </c>
      <c r="L94">
        <v>3466457544364</v>
      </c>
      <c r="M94">
        <v>4</v>
      </c>
      <c r="N94">
        <v>224345258</v>
      </c>
      <c r="O94">
        <v>39.885397252914998</v>
      </c>
      <c r="P94">
        <v>-105.762375754492</v>
      </c>
      <c r="Q94" t="s">
        <v>509</v>
      </c>
      <c r="R94" t="s">
        <v>492</v>
      </c>
      <c r="S94">
        <v>3</v>
      </c>
    </row>
    <row r="95" spans="1:39" x14ac:dyDescent="0.45">
      <c r="A95">
        <v>5535592033</v>
      </c>
      <c r="B95">
        <v>5508836128</v>
      </c>
      <c r="C95" t="s">
        <v>498</v>
      </c>
      <c r="D95" t="s">
        <v>499</v>
      </c>
      <c r="E95" t="s">
        <v>496</v>
      </c>
      <c r="F95" t="s">
        <v>503</v>
      </c>
      <c r="G95">
        <v>42487.963111863428</v>
      </c>
      <c r="H95">
        <v>42485.442449826383</v>
      </c>
      <c r="I95" t="s">
        <v>553</v>
      </c>
      <c r="J95" t="s">
        <v>504</v>
      </c>
      <c r="K95">
        <v>64</v>
      </c>
      <c r="L95">
        <v>3466457544364</v>
      </c>
      <c r="M95">
        <v>4</v>
      </c>
      <c r="N95">
        <v>224345258</v>
      </c>
      <c r="O95">
        <v>39.885397252914998</v>
      </c>
      <c r="P95">
        <v>-105.762375754492</v>
      </c>
      <c r="Q95" t="s">
        <v>509</v>
      </c>
      <c r="R95" t="s">
        <v>492</v>
      </c>
      <c r="S95">
        <v>2</v>
      </c>
      <c r="U95" s="16" t="s">
        <v>477</v>
      </c>
      <c r="V95" s="16" t="s">
        <v>493</v>
      </c>
      <c r="W95" s="16" t="s">
        <v>483</v>
      </c>
      <c r="X95" s="16" t="s">
        <v>482</v>
      </c>
      <c r="Y95" s="16" t="s">
        <v>494</v>
      </c>
      <c r="Z95" s="16" t="s">
        <v>488</v>
      </c>
      <c r="AA95" s="16" t="s">
        <v>474</v>
      </c>
      <c r="AB95" s="16" t="s">
        <v>475</v>
      </c>
      <c r="AC95" s="16" t="s">
        <v>476</v>
      </c>
      <c r="AD95" s="16" t="s">
        <v>505</v>
      </c>
      <c r="AE95" s="16" t="s">
        <v>478</v>
      </c>
      <c r="AF95" s="16" t="s">
        <v>479</v>
      </c>
      <c r="AG95" s="16" t="s">
        <v>558</v>
      </c>
      <c r="AH95" s="16" t="s">
        <v>480</v>
      </c>
      <c r="AI95" s="16" t="s">
        <v>485</v>
      </c>
      <c r="AJ95" s="16" t="s">
        <v>486</v>
      </c>
      <c r="AK95" s="16" t="s">
        <v>487</v>
      </c>
      <c r="AL95" s="16" t="s">
        <v>484</v>
      </c>
      <c r="AM95" s="16" t="s">
        <v>481</v>
      </c>
    </row>
    <row r="96" spans="1:39" x14ac:dyDescent="0.45">
      <c r="A96">
        <v>5535592033</v>
      </c>
      <c r="B96">
        <v>5578561488</v>
      </c>
      <c r="C96" t="s">
        <v>498</v>
      </c>
      <c r="D96" t="s">
        <v>499</v>
      </c>
      <c r="E96" t="s">
        <v>501</v>
      </c>
      <c r="F96" t="s">
        <v>489</v>
      </c>
      <c r="G96">
        <v>42488.963111863428</v>
      </c>
      <c r="H96" t="s">
        <v>504</v>
      </c>
      <c r="I96" t="s">
        <v>504</v>
      </c>
      <c r="J96">
        <v>3121</v>
      </c>
      <c r="K96">
        <v>4</v>
      </c>
      <c r="L96">
        <v>3466457544364</v>
      </c>
      <c r="M96">
        <v>4</v>
      </c>
      <c r="N96">
        <v>224345258</v>
      </c>
      <c r="O96">
        <v>39.885397252914998</v>
      </c>
      <c r="P96">
        <v>-105.762375754492</v>
      </c>
      <c r="Q96" t="s">
        <v>509</v>
      </c>
      <c r="R96" t="s">
        <v>492</v>
      </c>
      <c r="S96">
        <v>6</v>
      </c>
      <c r="AE96" t="s">
        <v>559</v>
      </c>
      <c r="AL96" t="s">
        <v>492</v>
      </c>
    </row>
    <row r="97" spans="1:39" x14ac:dyDescent="0.45">
      <c r="A97">
        <v>5535592033</v>
      </c>
      <c r="B97">
        <v>5540891521</v>
      </c>
      <c r="C97" t="s">
        <v>497</v>
      </c>
      <c r="D97" t="s">
        <v>491</v>
      </c>
      <c r="E97" t="s">
        <v>496</v>
      </c>
      <c r="F97" t="s">
        <v>489</v>
      </c>
      <c r="G97">
        <v>42489.963111863428</v>
      </c>
      <c r="H97">
        <v>42513.979065740743</v>
      </c>
      <c r="I97" t="s">
        <v>554</v>
      </c>
      <c r="J97" t="s">
        <v>504</v>
      </c>
      <c r="K97">
        <v>54</v>
      </c>
      <c r="L97">
        <v>3466457544364</v>
      </c>
      <c r="M97">
        <v>5</v>
      </c>
      <c r="N97">
        <v>958163234</v>
      </c>
      <c r="O97">
        <v>52.5092308864565</v>
      </c>
      <c r="P97">
        <v>13.375858269311401</v>
      </c>
      <c r="Q97" t="s">
        <v>510</v>
      </c>
      <c r="R97" t="s">
        <v>492</v>
      </c>
      <c r="S97">
        <v>4</v>
      </c>
    </row>
    <row r="98" spans="1:39" x14ac:dyDescent="0.45">
      <c r="A98">
        <v>5535592033</v>
      </c>
      <c r="B98">
        <v>5538962520</v>
      </c>
      <c r="C98" t="s">
        <v>498</v>
      </c>
      <c r="D98" t="s">
        <v>499</v>
      </c>
      <c r="E98" t="s">
        <v>495</v>
      </c>
      <c r="F98" t="s">
        <v>503</v>
      </c>
      <c r="G98">
        <v>42490.963111863428</v>
      </c>
      <c r="H98" t="s">
        <v>504</v>
      </c>
      <c r="I98" t="s">
        <v>504</v>
      </c>
      <c r="J98">
        <v>9459</v>
      </c>
      <c r="K98">
        <v>10</v>
      </c>
      <c r="L98">
        <v>3466457544364</v>
      </c>
      <c r="M98">
        <v>3</v>
      </c>
      <c r="N98">
        <v>224345221</v>
      </c>
      <c r="O98">
        <v>38.907192299999998</v>
      </c>
      <c r="P98">
        <v>-77.036870699999994</v>
      </c>
      <c r="Q98" t="s">
        <v>508</v>
      </c>
      <c r="R98" t="s">
        <v>492</v>
      </c>
      <c r="S98">
        <v>0</v>
      </c>
      <c r="U98" s="16" t="s">
        <v>477</v>
      </c>
      <c r="V98" s="16" t="s">
        <v>493</v>
      </c>
      <c r="W98" s="16" t="s">
        <v>483</v>
      </c>
      <c r="X98" s="16" t="s">
        <v>482</v>
      </c>
      <c r="Y98" s="16" t="s">
        <v>494</v>
      </c>
      <c r="Z98" s="16" t="s">
        <v>488</v>
      </c>
      <c r="AA98" s="16" t="s">
        <v>474</v>
      </c>
      <c r="AB98" s="16" t="s">
        <v>475</v>
      </c>
      <c r="AC98" s="16" t="s">
        <v>476</v>
      </c>
      <c r="AD98" s="16" t="s">
        <v>505</v>
      </c>
      <c r="AE98" s="16" t="s">
        <v>478</v>
      </c>
      <c r="AF98" s="16" t="s">
        <v>479</v>
      </c>
      <c r="AG98" s="16" t="s">
        <v>558</v>
      </c>
      <c r="AH98" s="16" t="s">
        <v>480</v>
      </c>
      <c r="AI98" s="16" t="s">
        <v>485</v>
      </c>
      <c r="AJ98" s="16" t="s">
        <v>486</v>
      </c>
      <c r="AK98" s="16" t="s">
        <v>487</v>
      </c>
      <c r="AL98" s="16" t="s">
        <v>484</v>
      </c>
      <c r="AM98" s="16" t="s">
        <v>481</v>
      </c>
    </row>
    <row r="99" spans="1:39" x14ac:dyDescent="0.45">
      <c r="A99">
        <v>5535592033</v>
      </c>
      <c r="B99">
        <v>5578413634</v>
      </c>
      <c r="C99" t="s">
        <v>498</v>
      </c>
      <c r="D99" t="s">
        <v>499</v>
      </c>
      <c r="E99" t="s">
        <v>496</v>
      </c>
      <c r="F99" t="s">
        <v>489</v>
      </c>
      <c r="G99">
        <v>42491.963111863428</v>
      </c>
      <c r="H99">
        <v>42396.04086601852</v>
      </c>
      <c r="I99" t="s">
        <v>555</v>
      </c>
      <c r="J99" t="s">
        <v>504</v>
      </c>
      <c r="K99">
        <v>94</v>
      </c>
      <c r="L99">
        <v>3466457544364</v>
      </c>
      <c r="M99">
        <v>5</v>
      </c>
      <c r="N99">
        <v>958163234</v>
      </c>
      <c r="O99">
        <v>52.5092308864565</v>
      </c>
      <c r="P99">
        <v>13.375858269311401</v>
      </c>
      <c r="Q99" t="s">
        <v>510</v>
      </c>
      <c r="R99" t="s">
        <v>492</v>
      </c>
      <c r="S99">
        <v>5</v>
      </c>
      <c r="U99">
        <v>5535592033</v>
      </c>
      <c r="V99">
        <v>5564460237</v>
      </c>
      <c r="W99" t="s">
        <v>498</v>
      </c>
      <c r="X99" t="s">
        <v>499</v>
      </c>
      <c r="Y99" t="s">
        <v>496</v>
      </c>
      <c r="Z99" t="s">
        <v>489</v>
      </c>
      <c r="AA99">
        <v>42395.963111863428</v>
      </c>
      <c r="AB99">
        <v>42435.557231145831</v>
      </c>
      <c r="AC99" t="s">
        <v>511</v>
      </c>
      <c r="AD99" t="s">
        <v>504</v>
      </c>
      <c r="AE99">
        <v>22</v>
      </c>
      <c r="AF99">
        <v>3466457544364</v>
      </c>
      <c r="AG99">
        <v>4</v>
      </c>
      <c r="AH99">
        <v>224345258</v>
      </c>
      <c r="AI99">
        <v>39.885397252914998</v>
      </c>
      <c r="AJ99">
        <v>-105.762375754492</v>
      </c>
      <c r="AK99" t="s">
        <v>509</v>
      </c>
      <c r="AL99" t="s">
        <v>492</v>
      </c>
      <c r="AM99">
        <v>5</v>
      </c>
    </row>
    <row r="100" spans="1:39" x14ac:dyDescent="0.45">
      <c r="A100">
        <v>5535592033</v>
      </c>
      <c r="B100">
        <v>5588336391</v>
      </c>
      <c r="C100" t="s">
        <v>498</v>
      </c>
      <c r="D100" t="s">
        <v>499</v>
      </c>
      <c r="E100" t="s">
        <v>501</v>
      </c>
      <c r="F100" t="s">
        <v>489</v>
      </c>
      <c r="G100">
        <v>42492.963111863428</v>
      </c>
      <c r="H100" t="s">
        <v>504</v>
      </c>
      <c r="I100" t="s">
        <v>504</v>
      </c>
      <c r="J100">
        <v>5951</v>
      </c>
      <c r="K100">
        <v>6</v>
      </c>
      <c r="L100">
        <v>3466457544364</v>
      </c>
      <c r="M100">
        <v>2</v>
      </c>
      <c r="N100">
        <v>113456790</v>
      </c>
      <c r="O100">
        <v>19.346529258191801</v>
      </c>
      <c r="P100">
        <v>-99.199521071903703</v>
      </c>
      <c r="Q100" t="s">
        <v>507</v>
      </c>
      <c r="R100" t="s">
        <v>490</v>
      </c>
      <c r="S100">
        <v>2</v>
      </c>
      <c r="U100">
        <v>5535592033</v>
      </c>
      <c r="V100">
        <v>5596841039</v>
      </c>
      <c r="W100" t="s">
        <v>498</v>
      </c>
      <c r="X100" t="s">
        <v>499</v>
      </c>
      <c r="Y100" t="s">
        <v>496</v>
      </c>
      <c r="Z100" t="s">
        <v>489</v>
      </c>
      <c r="AA100">
        <v>42398.963111863428</v>
      </c>
      <c r="AB100">
        <v>42708.00815238426</v>
      </c>
      <c r="AC100" t="s">
        <v>512</v>
      </c>
      <c r="AD100" t="s">
        <v>504</v>
      </c>
      <c r="AE100">
        <v>38</v>
      </c>
      <c r="AF100">
        <v>3466457544364</v>
      </c>
      <c r="AG100">
        <v>3</v>
      </c>
      <c r="AH100">
        <v>224345221</v>
      </c>
      <c r="AI100">
        <v>38.907192299999998</v>
      </c>
      <c r="AJ100">
        <v>-77.036870699999994</v>
      </c>
      <c r="AK100" t="s">
        <v>508</v>
      </c>
      <c r="AL100" t="s">
        <v>492</v>
      </c>
      <c r="AM100">
        <v>0</v>
      </c>
    </row>
    <row r="101" spans="1:39" x14ac:dyDescent="0.45">
      <c r="A101">
        <v>5535592033</v>
      </c>
      <c r="B101">
        <v>5567050329</v>
      </c>
      <c r="C101" t="s">
        <v>497</v>
      </c>
      <c r="D101" t="s">
        <v>491</v>
      </c>
      <c r="E101" t="s">
        <v>496</v>
      </c>
      <c r="F101" t="s">
        <v>502</v>
      </c>
      <c r="G101">
        <v>42493.963111863428</v>
      </c>
      <c r="H101">
        <v>42407.165896180551</v>
      </c>
      <c r="I101" t="s">
        <v>556</v>
      </c>
      <c r="J101" t="s">
        <v>504</v>
      </c>
      <c r="K101">
        <v>86</v>
      </c>
      <c r="L101">
        <v>3466457544364</v>
      </c>
      <c r="M101">
        <v>2</v>
      </c>
      <c r="N101">
        <v>113456790</v>
      </c>
      <c r="O101">
        <v>19.346529258191801</v>
      </c>
      <c r="P101">
        <v>-99.199521071903703</v>
      </c>
      <c r="Q101" t="s">
        <v>507</v>
      </c>
      <c r="R101" t="s">
        <v>490</v>
      </c>
      <c r="S101">
        <v>1</v>
      </c>
      <c r="U101">
        <v>5535592033</v>
      </c>
      <c r="V101">
        <v>5535342047</v>
      </c>
      <c r="W101" t="s">
        <v>497</v>
      </c>
      <c r="X101" t="s">
        <v>491</v>
      </c>
      <c r="Y101" t="s">
        <v>496</v>
      </c>
      <c r="Z101" t="s">
        <v>489</v>
      </c>
      <c r="AA101">
        <v>42403.963111863428</v>
      </c>
      <c r="AB101">
        <v>42654.366416168981</v>
      </c>
      <c r="AC101" t="s">
        <v>514</v>
      </c>
      <c r="AD101" t="s">
        <v>504</v>
      </c>
      <c r="AE101">
        <v>22</v>
      </c>
      <c r="AF101">
        <v>3466457544364</v>
      </c>
      <c r="AG101">
        <v>5</v>
      </c>
      <c r="AH101">
        <v>958163234</v>
      </c>
      <c r="AI101">
        <v>52.5092308864565</v>
      </c>
      <c r="AJ101">
        <v>13.375858269311401</v>
      </c>
      <c r="AK101" t="s">
        <v>510</v>
      </c>
      <c r="AL101" t="s">
        <v>492</v>
      </c>
      <c r="AM101">
        <v>4</v>
      </c>
    </row>
    <row r="102" spans="1:39" x14ac:dyDescent="0.45">
      <c r="A102">
        <v>5535592033</v>
      </c>
      <c r="B102">
        <v>5543854713</v>
      </c>
      <c r="C102" t="s">
        <v>498</v>
      </c>
      <c r="D102" t="s">
        <v>499</v>
      </c>
      <c r="E102" t="s">
        <v>496</v>
      </c>
      <c r="F102" t="s">
        <v>502</v>
      </c>
      <c r="G102">
        <v>42494.963111863428</v>
      </c>
      <c r="H102">
        <v>42380.54670136574</v>
      </c>
      <c r="I102" t="s">
        <v>557</v>
      </c>
      <c r="J102" t="s">
        <v>504</v>
      </c>
      <c r="K102">
        <v>90</v>
      </c>
      <c r="L102">
        <v>3466457544364</v>
      </c>
      <c r="M102">
        <v>5</v>
      </c>
      <c r="N102">
        <v>958163234</v>
      </c>
      <c r="O102">
        <v>52.5092308864565</v>
      </c>
      <c r="P102">
        <v>13.375858269311401</v>
      </c>
      <c r="Q102" t="s">
        <v>510</v>
      </c>
      <c r="R102" t="s">
        <v>492</v>
      </c>
      <c r="S102">
        <v>5</v>
      </c>
      <c r="U102">
        <v>5535592033</v>
      </c>
      <c r="V102">
        <v>5512289271</v>
      </c>
      <c r="W102" t="s">
        <v>498</v>
      </c>
      <c r="X102" t="s">
        <v>499</v>
      </c>
      <c r="Y102" t="s">
        <v>496</v>
      </c>
      <c r="Z102" t="s">
        <v>489</v>
      </c>
      <c r="AA102">
        <v>42404.963111863428</v>
      </c>
      <c r="AB102">
        <v>42507.51867690972</v>
      </c>
      <c r="AC102" t="s">
        <v>515</v>
      </c>
      <c r="AD102" t="s">
        <v>504</v>
      </c>
      <c r="AE102">
        <v>12</v>
      </c>
      <c r="AF102">
        <v>3466457544364</v>
      </c>
      <c r="AG102">
        <v>4</v>
      </c>
      <c r="AH102">
        <v>224345258</v>
      </c>
      <c r="AI102">
        <v>39.885397252914998</v>
      </c>
      <c r="AJ102">
        <v>-105.762375754492</v>
      </c>
      <c r="AK102" t="s">
        <v>509</v>
      </c>
      <c r="AL102" t="s">
        <v>492</v>
      </c>
      <c r="AM102">
        <v>0</v>
      </c>
    </row>
    <row r="103" spans="1:39" x14ac:dyDescent="0.45">
      <c r="U103">
        <v>5535592033</v>
      </c>
      <c r="V103">
        <v>5518732884</v>
      </c>
      <c r="W103" t="s">
        <v>497</v>
      </c>
      <c r="X103" t="s">
        <v>491</v>
      </c>
      <c r="Y103" t="s">
        <v>496</v>
      </c>
      <c r="Z103" t="s">
        <v>489</v>
      </c>
      <c r="AA103">
        <v>42411.963111863428</v>
      </c>
      <c r="AB103">
        <v>42629.688272754633</v>
      </c>
      <c r="AC103" t="s">
        <v>517</v>
      </c>
      <c r="AD103" t="s">
        <v>504</v>
      </c>
      <c r="AE103">
        <v>84</v>
      </c>
      <c r="AF103">
        <v>3466457544364</v>
      </c>
      <c r="AG103">
        <v>4</v>
      </c>
      <c r="AH103">
        <v>224345258</v>
      </c>
      <c r="AI103">
        <v>39.885397252914998</v>
      </c>
      <c r="AJ103">
        <v>-105.762375754492</v>
      </c>
      <c r="AK103" t="s">
        <v>509</v>
      </c>
      <c r="AL103" t="s">
        <v>492</v>
      </c>
      <c r="AM103">
        <v>0</v>
      </c>
    </row>
    <row r="104" spans="1:39" x14ac:dyDescent="0.45">
      <c r="U104">
        <v>5535592033</v>
      </c>
      <c r="V104">
        <v>5540943267</v>
      </c>
      <c r="W104" t="s">
        <v>497</v>
      </c>
      <c r="X104" t="s">
        <v>491</v>
      </c>
      <c r="Y104" t="s">
        <v>496</v>
      </c>
      <c r="Z104" t="s">
        <v>489</v>
      </c>
      <c r="AA104">
        <v>42416.963111863428</v>
      </c>
      <c r="AB104">
        <v>42709.891184398148</v>
      </c>
      <c r="AC104" t="s">
        <v>520</v>
      </c>
      <c r="AD104" t="s">
        <v>504</v>
      </c>
      <c r="AE104">
        <v>88</v>
      </c>
      <c r="AF104">
        <v>3466457544364</v>
      </c>
      <c r="AG104">
        <v>5</v>
      </c>
      <c r="AH104">
        <v>958163234</v>
      </c>
      <c r="AI104">
        <v>52.5092308864565</v>
      </c>
      <c r="AJ104">
        <v>13.375858269311401</v>
      </c>
      <c r="AK104" t="s">
        <v>510</v>
      </c>
      <c r="AL104" t="s">
        <v>492</v>
      </c>
      <c r="AM104">
        <v>4</v>
      </c>
    </row>
    <row r="105" spans="1:39" x14ac:dyDescent="0.45">
      <c r="U105">
        <v>5535592033</v>
      </c>
      <c r="V105">
        <v>5508950517</v>
      </c>
      <c r="W105" t="s">
        <v>498</v>
      </c>
      <c r="X105" t="s">
        <v>499</v>
      </c>
      <c r="Y105" t="s">
        <v>496</v>
      </c>
      <c r="Z105" t="s">
        <v>489</v>
      </c>
      <c r="AA105">
        <v>42420.963111863428</v>
      </c>
      <c r="AB105">
        <v>42391.154436099532</v>
      </c>
      <c r="AC105" t="s">
        <v>522</v>
      </c>
      <c r="AD105" t="s">
        <v>504</v>
      </c>
      <c r="AE105">
        <v>104</v>
      </c>
      <c r="AF105">
        <v>3466457544364</v>
      </c>
      <c r="AG105">
        <v>5</v>
      </c>
      <c r="AH105">
        <v>958163234</v>
      </c>
      <c r="AI105">
        <v>52.5092308864565</v>
      </c>
      <c r="AJ105">
        <v>13.375858269311401</v>
      </c>
      <c r="AK105" t="s">
        <v>510</v>
      </c>
      <c r="AL105" t="s">
        <v>492</v>
      </c>
      <c r="AM105">
        <v>4</v>
      </c>
    </row>
    <row r="106" spans="1:39" x14ac:dyDescent="0.45">
      <c r="U106">
        <v>5535592033</v>
      </c>
      <c r="V106">
        <v>5501472038</v>
      </c>
      <c r="W106" t="s">
        <v>497</v>
      </c>
      <c r="X106" t="s">
        <v>491</v>
      </c>
      <c r="Y106" t="s">
        <v>496</v>
      </c>
      <c r="Z106" t="s">
        <v>489</v>
      </c>
      <c r="AA106">
        <v>42423.963111863428</v>
      </c>
      <c r="AB106">
        <v>42505.138982615739</v>
      </c>
      <c r="AC106" t="s">
        <v>523</v>
      </c>
      <c r="AD106" t="s">
        <v>504</v>
      </c>
      <c r="AE106">
        <v>96</v>
      </c>
      <c r="AF106">
        <v>3466457544364</v>
      </c>
      <c r="AG106">
        <v>5</v>
      </c>
      <c r="AH106">
        <v>958163234</v>
      </c>
      <c r="AI106">
        <v>52.5092308864565</v>
      </c>
      <c r="AJ106">
        <v>13.375858269311401</v>
      </c>
      <c r="AK106" t="s">
        <v>510</v>
      </c>
      <c r="AL106" t="s">
        <v>492</v>
      </c>
      <c r="AM106">
        <v>4</v>
      </c>
    </row>
    <row r="107" spans="1:39" x14ac:dyDescent="0.45">
      <c r="U107">
        <v>5535592033</v>
      </c>
      <c r="V107">
        <v>5597769872</v>
      </c>
      <c r="W107" t="s">
        <v>497</v>
      </c>
      <c r="X107" t="s">
        <v>491</v>
      </c>
      <c r="Y107" t="s">
        <v>496</v>
      </c>
      <c r="Z107" t="s">
        <v>489</v>
      </c>
      <c r="AA107">
        <v>42424.963111863428</v>
      </c>
      <c r="AB107">
        <v>42582.126716423612</v>
      </c>
      <c r="AC107" t="s">
        <v>524</v>
      </c>
      <c r="AD107" t="s">
        <v>504</v>
      </c>
      <c r="AE107">
        <v>30</v>
      </c>
      <c r="AF107">
        <v>3466457544364</v>
      </c>
      <c r="AG107">
        <v>3</v>
      </c>
      <c r="AH107">
        <v>224345221</v>
      </c>
      <c r="AI107">
        <v>38.907192299999998</v>
      </c>
      <c r="AJ107">
        <v>-77.036870699999994</v>
      </c>
      <c r="AK107" t="s">
        <v>508</v>
      </c>
      <c r="AL107" t="s">
        <v>492</v>
      </c>
      <c r="AM107">
        <v>5</v>
      </c>
    </row>
    <row r="108" spans="1:39" x14ac:dyDescent="0.45">
      <c r="U108">
        <v>5535592033</v>
      </c>
      <c r="V108">
        <v>5593273290</v>
      </c>
      <c r="W108" t="s">
        <v>498</v>
      </c>
      <c r="X108" t="s">
        <v>499</v>
      </c>
      <c r="Y108" t="s">
        <v>496</v>
      </c>
      <c r="Z108" t="s">
        <v>503</v>
      </c>
      <c r="AA108">
        <v>42425.963111863428</v>
      </c>
      <c r="AB108">
        <v>42442.91236170139</v>
      </c>
      <c r="AC108" t="s">
        <v>525</v>
      </c>
      <c r="AD108" t="s">
        <v>504</v>
      </c>
      <c r="AE108">
        <v>24</v>
      </c>
      <c r="AF108">
        <v>3466457544364</v>
      </c>
      <c r="AG108">
        <v>4</v>
      </c>
      <c r="AH108">
        <v>224345258</v>
      </c>
      <c r="AI108">
        <v>39.885397252914998</v>
      </c>
      <c r="AJ108">
        <v>-105.762375754492</v>
      </c>
      <c r="AK108" t="s">
        <v>509</v>
      </c>
      <c r="AL108" t="s">
        <v>492</v>
      </c>
      <c r="AM108">
        <v>1</v>
      </c>
    </row>
    <row r="109" spans="1:39" x14ac:dyDescent="0.45">
      <c r="U109">
        <v>5535592033</v>
      </c>
      <c r="V109">
        <v>5520914462</v>
      </c>
      <c r="W109" t="s">
        <v>498</v>
      </c>
      <c r="X109" t="s">
        <v>499</v>
      </c>
      <c r="Y109" t="s">
        <v>496</v>
      </c>
      <c r="Z109" t="s">
        <v>503</v>
      </c>
      <c r="AA109">
        <v>42426.963111863428</v>
      </c>
      <c r="AB109">
        <v>42483.113836574077</v>
      </c>
      <c r="AC109" t="s">
        <v>526</v>
      </c>
      <c r="AD109" t="s">
        <v>504</v>
      </c>
      <c r="AE109">
        <v>66</v>
      </c>
      <c r="AF109">
        <v>3466457544364</v>
      </c>
      <c r="AG109">
        <v>3</v>
      </c>
      <c r="AH109">
        <v>224345221</v>
      </c>
      <c r="AI109">
        <v>38.907192299999998</v>
      </c>
      <c r="AJ109">
        <v>-77.036870699999994</v>
      </c>
      <c r="AK109" t="s">
        <v>508</v>
      </c>
      <c r="AL109" t="s">
        <v>492</v>
      </c>
      <c r="AM109">
        <v>2</v>
      </c>
    </row>
    <row r="110" spans="1:39" x14ac:dyDescent="0.45">
      <c r="U110">
        <v>5535592033</v>
      </c>
      <c r="V110">
        <v>5579230148</v>
      </c>
      <c r="W110" t="s">
        <v>498</v>
      </c>
      <c r="X110" t="s">
        <v>499</v>
      </c>
      <c r="Y110" t="s">
        <v>496</v>
      </c>
      <c r="Z110" t="s">
        <v>489</v>
      </c>
      <c r="AA110">
        <v>42428.963111863428</v>
      </c>
      <c r="AB110">
        <v>42384.741513298613</v>
      </c>
      <c r="AC110" t="s">
        <v>527</v>
      </c>
      <c r="AD110" t="s">
        <v>504</v>
      </c>
      <c r="AE110">
        <v>58</v>
      </c>
      <c r="AF110">
        <v>3466457544364</v>
      </c>
      <c r="AG110">
        <v>3</v>
      </c>
      <c r="AH110">
        <v>224345221</v>
      </c>
      <c r="AI110">
        <v>38.907192299999998</v>
      </c>
      <c r="AJ110">
        <v>-77.036870699999994</v>
      </c>
      <c r="AK110" t="s">
        <v>508</v>
      </c>
      <c r="AL110" t="s">
        <v>492</v>
      </c>
      <c r="AM110">
        <v>0</v>
      </c>
    </row>
    <row r="111" spans="1:39" x14ac:dyDescent="0.45">
      <c r="U111">
        <v>5535592033</v>
      </c>
      <c r="V111">
        <v>5598003201</v>
      </c>
      <c r="W111" t="s">
        <v>498</v>
      </c>
      <c r="X111" t="s">
        <v>499</v>
      </c>
      <c r="Y111" t="s">
        <v>501</v>
      </c>
      <c r="Z111" t="s">
        <v>489</v>
      </c>
      <c r="AA111">
        <v>42431.963111863428</v>
      </c>
      <c r="AB111" t="s">
        <v>504</v>
      </c>
      <c r="AC111" t="s">
        <v>504</v>
      </c>
      <c r="AD111">
        <v>9511</v>
      </c>
      <c r="AE111">
        <v>10</v>
      </c>
      <c r="AF111">
        <v>3466457544364</v>
      </c>
      <c r="AG111">
        <v>4</v>
      </c>
      <c r="AH111">
        <v>224345258</v>
      </c>
      <c r="AI111">
        <v>39.885397252914998</v>
      </c>
      <c r="AJ111">
        <v>-105.762375754492</v>
      </c>
      <c r="AK111" t="s">
        <v>509</v>
      </c>
      <c r="AL111" t="s">
        <v>492</v>
      </c>
      <c r="AM111">
        <v>5</v>
      </c>
    </row>
    <row r="112" spans="1:39" x14ac:dyDescent="0.45">
      <c r="U112">
        <v>5535592033</v>
      </c>
      <c r="V112">
        <v>5590212708</v>
      </c>
      <c r="W112" t="s">
        <v>497</v>
      </c>
      <c r="X112" t="s">
        <v>491</v>
      </c>
      <c r="Y112" t="s">
        <v>496</v>
      </c>
      <c r="Z112" t="s">
        <v>489</v>
      </c>
      <c r="AA112">
        <v>42432.963111863428</v>
      </c>
      <c r="AB112">
        <v>42431.299169456019</v>
      </c>
      <c r="AC112" t="s">
        <v>528</v>
      </c>
      <c r="AD112" t="s">
        <v>504</v>
      </c>
      <c r="AE112">
        <v>120</v>
      </c>
      <c r="AF112">
        <v>3466457544364</v>
      </c>
      <c r="AG112">
        <v>3</v>
      </c>
      <c r="AH112">
        <v>224345221</v>
      </c>
      <c r="AI112">
        <v>38.907192299999998</v>
      </c>
      <c r="AJ112">
        <v>-77.036870699999994</v>
      </c>
      <c r="AK112" t="s">
        <v>508</v>
      </c>
      <c r="AL112" t="s">
        <v>492</v>
      </c>
      <c r="AM112">
        <v>6</v>
      </c>
    </row>
    <row r="113" spans="21:39" x14ac:dyDescent="0.45">
      <c r="U113">
        <v>5535592033</v>
      </c>
      <c r="V113">
        <v>5565276317</v>
      </c>
      <c r="W113" t="s">
        <v>497</v>
      </c>
      <c r="X113" t="s">
        <v>491</v>
      </c>
      <c r="Y113" t="s">
        <v>501</v>
      </c>
      <c r="Z113" t="s">
        <v>489</v>
      </c>
      <c r="AA113">
        <v>42444.963111863428</v>
      </c>
      <c r="AB113" t="s">
        <v>504</v>
      </c>
      <c r="AC113" t="s">
        <v>504</v>
      </c>
      <c r="AD113">
        <v>9433</v>
      </c>
      <c r="AE113">
        <v>10</v>
      </c>
      <c r="AF113">
        <v>3466457544364</v>
      </c>
      <c r="AG113">
        <v>4</v>
      </c>
      <c r="AH113">
        <v>224345258</v>
      </c>
      <c r="AI113">
        <v>39.885397252914998</v>
      </c>
      <c r="AJ113">
        <v>-105.762375754492</v>
      </c>
      <c r="AK113" t="s">
        <v>509</v>
      </c>
      <c r="AL113" t="s">
        <v>492</v>
      </c>
      <c r="AM113">
        <v>3</v>
      </c>
    </row>
    <row r="114" spans="21:39" x14ac:dyDescent="0.45">
      <c r="U114">
        <v>5535592033</v>
      </c>
      <c r="V114">
        <v>5528441791</v>
      </c>
      <c r="W114" t="s">
        <v>498</v>
      </c>
      <c r="X114" t="s">
        <v>499</v>
      </c>
      <c r="Y114" t="s">
        <v>496</v>
      </c>
      <c r="Z114" t="s">
        <v>489</v>
      </c>
      <c r="AA114">
        <v>42446.963111863428</v>
      </c>
      <c r="AB114">
        <v>42375.274595625</v>
      </c>
      <c r="AC114" t="s">
        <v>533</v>
      </c>
      <c r="AD114" t="s">
        <v>504</v>
      </c>
      <c r="AE114">
        <v>120</v>
      </c>
      <c r="AF114">
        <v>3466457544364</v>
      </c>
      <c r="AG114">
        <v>5</v>
      </c>
      <c r="AH114">
        <v>958163234</v>
      </c>
      <c r="AI114">
        <v>52.5092308864565</v>
      </c>
      <c r="AJ114">
        <v>13.375858269311401</v>
      </c>
      <c r="AK114" t="s">
        <v>510</v>
      </c>
      <c r="AL114" t="s">
        <v>492</v>
      </c>
      <c r="AM114">
        <v>0</v>
      </c>
    </row>
    <row r="115" spans="21:39" x14ac:dyDescent="0.45">
      <c r="U115">
        <v>5535592033</v>
      </c>
      <c r="V115">
        <v>5545656329</v>
      </c>
      <c r="W115" t="s">
        <v>498</v>
      </c>
      <c r="X115" t="s">
        <v>499</v>
      </c>
      <c r="Y115" t="s">
        <v>496</v>
      </c>
      <c r="Z115" t="s">
        <v>489</v>
      </c>
      <c r="AA115">
        <v>42451.963111863428</v>
      </c>
      <c r="AB115">
        <v>42702.00693466435</v>
      </c>
      <c r="AC115" t="s">
        <v>536</v>
      </c>
      <c r="AD115" t="s">
        <v>504</v>
      </c>
      <c r="AE115">
        <v>14</v>
      </c>
      <c r="AF115">
        <v>3466457544364</v>
      </c>
      <c r="AG115">
        <v>5</v>
      </c>
      <c r="AH115">
        <v>958163234</v>
      </c>
      <c r="AI115">
        <v>52.5092308864565</v>
      </c>
      <c r="AJ115">
        <v>13.375858269311401</v>
      </c>
      <c r="AK115" t="s">
        <v>510</v>
      </c>
      <c r="AL115" t="s">
        <v>492</v>
      </c>
      <c r="AM115">
        <v>5</v>
      </c>
    </row>
    <row r="116" spans="21:39" x14ac:dyDescent="0.45">
      <c r="U116">
        <v>5535592033</v>
      </c>
      <c r="V116">
        <v>5543234138</v>
      </c>
      <c r="W116" t="s">
        <v>497</v>
      </c>
      <c r="X116" t="s">
        <v>491</v>
      </c>
      <c r="Y116" t="s">
        <v>496</v>
      </c>
      <c r="Z116" t="s">
        <v>489</v>
      </c>
      <c r="AA116">
        <v>42452.963111863428</v>
      </c>
      <c r="AB116">
        <v>42695.276904166662</v>
      </c>
      <c r="AC116" t="s">
        <v>537</v>
      </c>
      <c r="AD116" t="s">
        <v>504</v>
      </c>
      <c r="AE116">
        <v>44</v>
      </c>
      <c r="AF116">
        <v>3466457544364</v>
      </c>
      <c r="AG116">
        <v>3</v>
      </c>
      <c r="AH116">
        <v>224345221</v>
      </c>
      <c r="AI116">
        <v>38.907192299999998</v>
      </c>
      <c r="AJ116">
        <v>-77.036870699999994</v>
      </c>
      <c r="AK116" t="s">
        <v>508</v>
      </c>
      <c r="AL116" t="s">
        <v>492</v>
      </c>
      <c r="AM116">
        <v>4</v>
      </c>
    </row>
    <row r="117" spans="21:39" x14ac:dyDescent="0.45">
      <c r="U117">
        <v>5535592033</v>
      </c>
      <c r="V117">
        <v>5592234045</v>
      </c>
      <c r="W117" t="s">
        <v>497</v>
      </c>
      <c r="X117" t="s">
        <v>491</v>
      </c>
      <c r="Y117" t="s">
        <v>496</v>
      </c>
      <c r="Z117" t="s">
        <v>489</v>
      </c>
      <c r="AA117">
        <v>42468.963111863428</v>
      </c>
      <c r="AB117">
        <v>42690.507941782409</v>
      </c>
      <c r="AC117" t="s">
        <v>544</v>
      </c>
      <c r="AD117" t="s">
        <v>504</v>
      </c>
      <c r="AE117">
        <v>20</v>
      </c>
      <c r="AF117">
        <v>3466457544364</v>
      </c>
      <c r="AG117">
        <v>3</v>
      </c>
      <c r="AH117">
        <v>224345221</v>
      </c>
      <c r="AI117">
        <v>38.907192299999998</v>
      </c>
      <c r="AJ117">
        <v>-77.036870699999994</v>
      </c>
      <c r="AK117" t="s">
        <v>508</v>
      </c>
      <c r="AL117" t="s">
        <v>492</v>
      </c>
      <c r="AM117">
        <v>6</v>
      </c>
    </row>
    <row r="118" spans="21:39" x14ac:dyDescent="0.45">
      <c r="U118">
        <v>5535592033</v>
      </c>
      <c r="V118">
        <v>5593808839</v>
      </c>
      <c r="W118" t="s">
        <v>498</v>
      </c>
      <c r="X118" t="s">
        <v>499</v>
      </c>
      <c r="Y118" t="s">
        <v>495</v>
      </c>
      <c r="Z118" t="s">
        <v>489</v>
      </c>
      <c r="AA118">
        <v>42470.963111863428</v>
      </c>
      <c r="AB118" t="s">
        <v>504</v>
      </c>
      <c r="AC118" t="s">
        <v>504</v>
      </c>
      <c r="AD118">
        <v>9753</v>
      </c>
      <c r="AE118">
        <v>10</v>
      </c>
      <c r="AF118">
        <v>3466457544364</v>
      </c>
      <c r="AG118">
        <v>5</v>
      </c>
      <c r="AH118">
        <v>958163234</v>
      </c>
      <c r="AI118">
        <v>52.5092308864565</v>
      </c>
      <c r="AJ118">
        <v>13.375858269311401</v>
      </c>
      <c r="AK118" t="s">
        <v>510</v>
      </c>
      <c r="AL118" t="s">
        <v>492</v>
      </c>
      <c r="AM118">
        <v>3</v>
      </c>
    </row>
    <row r="119" spans="21:39" x14ac:dyDescent="0.45">
      <c r="U119">
        <v>5535592033</v>
      </c>
      <c r="V119">
        <v>5549966740</v>
      </c>
      <c r="W119" t="s">
        <v>498</v>
      </c>
      <c r="X119" t="s">
        <v>500</v>
      </c>
      <c r="Y119" t="s">
        <v>495</v>
      </c>
      <c r="Z119" t="s">
        <v>489</v>
      </c>
      <c r="AA119">
        <v>42471.963111863428</v>
      </c>
      <c r="AB119" t="s">
        <v>504</v>
      </c>
      <c r="AC119" t="s">
        <v>504</v>
      </c>
      <c r="AD119">
        <v>9858</v>
      </c>
      <c r="AE119">
        <v>10</v>
      </c>
      <c r="AF119">
        <v>3466457544364</v>
      </c>
      <c r="AG119">
        <v>5</v>
      </c>
      <c r="AH119">
        <v>958163234</v>
      </c>
      <c r="AI119">
        <v>52.5092308864565</v>
      </c>
      <c r="AJ119">
        <v>13.375858269311401</v>
      </c>
      <c r="AK119" t="s">
        <v>510</v>
      </c>
      <c r="AL119" t="s">
        <v>492</v>
      </c>
      <c r="AM119">
        <v>5</v>
      </c>
    </row>
    <row r="120" spans="21:39" x14ac:dyDescent="0.45">
      <c r="U120">
        <v>5535592033</v>
      </c>
      <c r="V120">
        <v>5548837610</v>
      </c>
      <c r="W120" t="s">
        <v>498</v>
      </c>
      <c r="X120" t="s">
        <v>499</v>
      </c>
      <c r="Y120" t="s">
        <v>496</v>
      </c>
      <c r="Z120" t="s">
        <v>489</v>
      </c>
      <c r="AA120">
        <v>42478.963111863428</v>
      </c>
      <c r="AB120">
        <v>42558.727350416666</v>
      </c>
      <c r="AC120" t="s">
        <v>548</v>
      </c>
      <c r="AD120" t="s">
        <v>504</v>
      </c>
      <c r="AE120">
        <v>50</v>
      </c>
      <c r="AF120">
        <v>3466457544364</v>
      </c>
      <c r="AG120">
        <v>3</v>
      </c>
      <c r="AH120">
        <v>224345221</v>
      </c>
      <c r="AI120">
        <v>38.907192299999998</v>
      </c>
      <c r="AJ120">
        <v>-77.036870699999994</v>
      </c>
      <c r="AK120" t="s">
        <v>508</v>
      </c>
      <c r="AL120" t="s">
        <v>492</v>
      </c>
      <c r="AM120">
        <v>6</v>
      </c>
    </row>
    <row r="121" spans="21:39" x14ac:dyDescent="0.45">
      <c r="U121">
        <v>5535592033</v>
      </c>
      <c r="V121">
        <v>5529904825</v>
      </c>
      <c r="W121" t="s">
        <v>498</v>
      </c>
      <c r="X121" t="s">
        <v>499</v>
      </c>
      <c r="Y121" t="s">
        <v>496</v>
      </c>
      <c r="Z121" t="s">
        <v>489</v>
      </c>
      <c r="AA121">
        <v>42479.963111863428</v>
      </c>
      <c r="AB121">
        <v>42730.30831252315</v>
      </c>
      <c r="AC121" t="s">
        <v>549</v>
      </c>
      <c r="AD121" t="s">
        <v>504</v>
      </c>
      <c r="AE121">
        <v>94</v>
      </c>
      <c r="AF121">
        <v>3466457544364</v>
      </c>
      <c r="AG121">
        <v>5</v>
      </c>
      <c r="AH121">
        <v>958163234</v>
      </c>
      <c r="AI121">
        <v>52.5092308864565</v>
      </c>
      <c r="AJ121">
        <v>13.375858269311401</v>
      </c>
      <c r="AK121" t="s">
        <v>510</v>
      </c>
      <c r="AL121" t="s">
        <v>492</v>
      </c>
      <c r="AM121">
        <v>3</v>
      </c>
    </row>
    <row r="122" spans="21:39" x14ac:dyDescent="0.45">
      <c r="U122">
        <v>5535592033</v>
      </c>
      <c r="V122">
        <v>5556547047</v>
      </c>
      <c r="W122" t="s">
        <v>498</v>
      </c>
      <c r="X122" t="s">
        <v>499</v>
      </c>
      <c r="Y122" t="s">
        <v>496</v>
      </c>
      <c r="Z122" t="s">
        <v>489</v>
      </c>
      <c r="AA122">
        <v>42482.963111863428</v>
      </c>
      <c r="AB122">
        <v>42587.991040949069</v>
      </c>
      <c r="AC122" t="s">
        <v>551</v>
      </c>
      <c r="AD122" t="s">
        <v>504</v>
      </c>
      <c r="AE122">
        <v>26</v>
      </c>
      <c r="AF122">
        <v>3466457544364</v>
      </c>
      <c r="AG122">
        <v>4</v>
      </c>
      <c r="AH122">
        <v>224345258</v>
      </c>
      <c r="AI122">
        <v>39.885397252914998</v>
      </c>
      <c r="AJ122">
        <v>-105.762375754492</v>
      </c>
      <c r="AK122" t="s">
        <v>509</v>
      </c>
      <c r="AL122" t="s">
        <v>492</v>
      </c>
      <c r="AM122">
        <v>1</v>
      </c>
    </row>
    <row r="123" spans="21:39" x14ac:dyDescent="0.45">
      <c r="U123">
        <v>5535592033</v>
      </c>
      <c r="V123">
        <v>5508836128</v>
      </c>
      <c r="W123" t="s">
        <v>498</v>
      </c>
      <c r="X123" t="s">
        <v>499</v>
      </c>
      <c r="Y123" t="s">
        <v>496</v>
      </c>
      <c r="Z123" t="s">
        <v>503</v>
      </c>
      <c r="AA123">
        <v>42487.963111863428</v>
      </c>
      <c r="AB123">
        <v>42485.442449826383</v>
      </c>
      <c r="AC123" t="s">
        <v>553</v>
      </c>
      <c r="AD123" t="s">
        <v>504</v>
      </c>
      <c r="AE123">
        <v>64</v>
      </c>
      <c r="AF123">
        <v>3466457544364</v>
      </c>
      <c r="AG123">
        <v>4</v>
      </c>
      <c r="AH123">
        <v>224345258</v>
      </c>
      <c r="AI123">
        <v>39.885397252914998</v>
      </c>
      <c r="AJ123">
        <v>-105.762375754492</v>
      </c>
      <c r="AK123" t="s">
        <v>509</v>
      </c>
      <c r="AL123" t="s">
        <v>492</v>
      </c>
      <c r="AM123">
        <v>2</v>
      </c>
    </row>
    <row r="124" spans="21:39" x14ac:dyDescent="0.45">
      <c r="U124">
        <v>5535592033</v>
      </c>
      <c r="V124">
        <v>5540891521</v>
      </c>
      <c r="W124" t="s">
        <v>497</v>
      </c>
      <c r="X124" t="s">
        <v>491</v>
      </c>
      <c r="Y124" t="s">
        <v>496</v>
      </c>
      <c r="Z124" t="s">
        <v>489</v>
      </c>
      <c r="AA124">
        <v>42489.963111863428</v>
      </c>
      <c r="AB124">
        <v>42513.979065740743</v>
      </c>
      <c r="AC124" t="s">
        <v>554</v>
      </c>
      <c r="AD124" t="s">
        <v>504</v>
      </c>
      <c r="AE124">
        <v>54</v>
      </c>
      <c r="AF124">
        <v>3466457544364</v>
      </c>
      <c r="AG124">
        <v>5</v>
      </c>
      <c r="AH124">
        <v>958163234</v>
      </c>
      <c r="AI124">
        <v>52.5092308864565</v>
      </c>
      <c r="AJ124">
        <v>13.375858269311401</v>
      </c>
      <c r="AK124" t="s">
        <v>510</v>
      </c>
      <c r="AL124" t="s">
        <v>492</v>
      </c>
      <c r="AM124">
        <v>4</v>
      </c>
    </row>
    <row r="125" spans="21:39" x14ac:dyDescent="0.45">
      <c r="U125">
        <v>5535592033</v>
      </c>
      <c r="V125">
        <v>5538962520</v>
      </c>
      <c r="W125" t="s">
        <v>498</v>
      </c>
      <c r="X125" t="s">
        <v>499</v>
      </c>
      <c r="Y125" t="s">
        <v>495</v>
      </c>
      <c r="Z125" t="s">
        <v>503</v>
      </c>
      <c r="AA125">
        <v>42490.963111863428</v>
      </c>
      <c r="AB125" t="s">
        <v>504</v>
      </c>
      <c r="AC125" t="s">
        <v>504</v>
      </c>
      <c r="AD125">
        <v>9459</v>
      </c>
      <c r="AE125">
        <v>10</v>
      </c>
      <c r="AF125">
        <v>3466457544364</v>
      </c>
      <c r="AG125">
        <v>3</v>
      </c>
      <c r="AH125">
        <v>224345221</v>
      </c>
      <c r="AI125">
        <v>38.907192299999998</v>
      </c>
      <c r="AJ125">
        <v>-77.036870699999994</v>
      </c>
      <c r="AK125" t="s">
        <v>508</v>
      </c>
      <c r="AL125" t="s">
        <v>492</v>
      </c>
      <c r="AM125">
        <v>0</v>
      </c>
    </row>
    <row r="126" spans="21:39" x14ac:dyDescent="0.45">
      <c r="U126">
        <v>5535592033</v>
      </c>
      <c r="V126">
        <v>5578413634</v>
      </c>
      <c r="W126" t="s">
        <v>498</v>
      </c>
      <c r="X126" t="s">
        <v>499</v>
      </c>
      <c r="Y126" t="s">
        <v>496</v>
      </c>
      <c r="Z126" t="s">
        <v>489</v>
      </c>
      <c r="AA126">
        <v>42491.963111863428</v>
      </c>
      <c r="AB126">
        <v>42396.04086601852</v>
      </c>
      <c r="AC126" t="s">
        <v>555</v>
      </c>
      <c r="AD126" t="s">
        <v>504</v>
      </c>
      <c r="AE126">
        <v>94</v>
      </c>
      <c r="AF126">
        <v>3466457544364</v>
      </c>
      <c r="AG126">
        <v>5</v>
      </c>
      <c r="AH126">
        <v>958163234</v>
      </c>
      <c r="AI126">
        <v>52.5092308864565</v>
      </c>
      <c r="AJ126">
        <v>13.375858269311401</v>
      </c>
      <c r="AK126" t="s">
        <v>510</v>
      </c>
      <c r="AL126" t="s">
        <v>492</v>
      </c>
      <c r="AM126">
        <v>5</v>
      </c>
    </row>
    <row r="127" spans="21:39" x14ac:dyDescent="0.45">
      <c r="U127">
        <v>5535592033</v>
      </c>
      <c r="V127">
        <v>5543854713</v>
      </c>
      <c r="W127" t="s">
        <v>498</v>
      </c>
      <c r="X127" t="s">
        <v>499</v>
      </c>
      <c r="Y127" t="s">
        <v>496</v>
      </c>
      <c r="Z127" t="s">
        <v>502</v>
      </c>
      <c r="AA127">
        <v>42494.963111863428</v>
      </c>
      <c r="AB127">
        <v>42380.54670136574</v>
      </c>
      <c r="AC127" t="s">
        <v>557</v>
      </c>
      <c r="AD127" t="s">
        <v>504</v>
      </c>
      <c r="AE127">
        <v>90</v>
      </c>
      <c r="AF127">
        <v>3466457544364</v>
      </c>
      <c r="AG127">
        <v>5</v>
      </c>
      <c r="AH127">
        <v>958163234</v>
      </c>
      <c r="AI127">
        <v>52.5092308864565</v>
      </c>
      <c r="AJ127">
        <v>13.375858269311401</v>
      </c>
      <c r="AK127" t="s">
        <v>510</v>
      </c>
      <c r="AL127" t="s">
        <v>492</v>
      </c>
      <c r="AM12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Hoja1</vt:lpstr>
      <vt:lpstr>Hoja2</vt:lpstr>
      <vt:lpstr>Hoja4</vt:lpstr>
      <vt:lpstr>Hoja7</vt:lpstr>
      <vt:lpstr>Hoja4!Área_de_extracción</vt:lpstr>
      <vt:lpstr>Hoja7!Área_de_extracción</vt:lpstr>
      <vt:lpstr>Hoja4!Criterios</vt:lpstr>
      <vt:lpstr>Hoja7!Criterios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2018-02-15T17:21:42Z</dcterms:created>
  <dcterms:modified xsi:type="dcterms:W3CDTF">2018-02-22T20:13:17Z</dcterms:modified>
</cp:coreProperties>
</file>