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Clases\"/>
    </mc:Choice>
  </mc:AlternateContent>
  <bookViews>
    <workbookView xWindow="0" yWindow="0" windowWidth="20520" windowHeight="9465" activeTab="4" xr2:uid="{8FD00284-4FBE-4D84-BBA6-DE502194D9FD}"/>
  </bookViews>
  <sheets>
    <sheet name="Gastos" sheetId="1" r:id="rId1"/>
    <sheet name="Funciones Matematicas" sheetId="6" r:id="rId2"/>
    <sheet name="Alineacion" sheetId="2" r:id="rId3"/>
    <sheet name="Ordenamiento" sheetId="3" r:id="rId4"/>
    <sheet name="Direcciones absolutas y relativ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B36" i="1" l="1"/>
  <c r="B23" i="6" l="1"/>
  <c r="C23" i="6"/>
  <c r="B22" i="6"/>
  <c r="C22" i="6"/>
  <c r="B21" i="6"/>
  <c r="C21" i="6"/>
  <c r="B20" i="6"/>
  <c r="C20" i="6"/>
  <c r="B19" i="6"/>
  <c r="C19" i="6"/>
  <c r="C12" i="6"/>
  <c r="C13" i="6"/>
  <c r="C14" i="6"/>
  <c r="C15" i="6"/>
  <c r="C16" i="6"/>
  <c r="C17" i="6"/>
  <c r="C18" i="6"/>
  <c r="C11" i="6"/>
  <c r="B12" i="6"/>
  <c r="B13" i="6"/>
  <c r="B14" i="6"/>
  <c r="B15" i="6"/>
  <c r="B16" i="6"/>
  <c r="B17" i="6"/>
  <c r="B18" i="6"/>
  <c r="B11" i="6"/>
  <c r="F6" i="4"/>
  <c r="F7" i="4"/>
  <c r="F8" i="4"/>
  <c r="F9" i="4"/>
  <c r="F10" i="4"/>
  <c r="F11" i="4"/>
  <c r="F12" i="4"/>
  <c r="F13" i="4"/>
  <c r="F14" i="4"/>
  <c r="F15" i="4"/>
  <c r="F16" i="4"/>
  <c r="F5" i="4"/>
  <c r="E8" i="4"/>
  <c r="E5" i="4"/>
  <c r="E6" i="4"/>
  <c r="E7" i="4"/>
  <c r="E9" i="4"/>
  <c r="E10" i="4"/>
  <c r="E11" i="4"/>
  <c r="E12" i="4"/>
  <c r="E13" i="4"/>
  <c r="E14" i="4"/>
  <c r="E15" i="4"/>
  <c r="E16" i="4"/>
  <c r="B34" i="1"/>
  <c r="B39" i="1" l="1"/>
  <c r="B38" i="1"/>
  <c r="B37" i="1"/>
  <c r="B35" i="1"/>
  <c r="B3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7" i="1"/>
  <c r="O28" i="1"/>
  <c r="O29" i="1"/>
  <c r="O30" i="1"/>
  <c r="O5" i="1"/>
  <c r="B32" i="1"/>
  <c r="D6" i="4"/>
  <c r="D7" i="4"/>
  <c r="D8" i="4"/>
  <c r="D9" i="4"/>
  <c r="D10" i="4"/>
  <c r="D11" i="4"/>
  <c r="D12" i="4"/>
  <c r="D13" i="4"/>
  <c r="D14" i="4"/>
  <c r="D15" i="4"/>
  <c r="D16" i="4"/>
  <c r="D5" i="4"/>
  <c r="D5" i="1"/>
  <c r="E5" i="1" s="1"/>
  <c r="F5" i="1" s="1"/>
  <c r="G5" i="1" s="1"/>
  <c r="H5" i="1" s="1"/>
  <c r="I5" i="1" s="1"/>
  <c r="J5" i="1" s="1"/>
  <c r="K5" i="1" s="1"/>
  <c r="L5" i="1" s="1"/>
  <c r="M5" i="1" s="1"/>
  <c r="D6" i="1"/>
  <c r="E6" i="1"/>
  <c r="F6" i="1" s="1"/>
  <c r="G6" i="1" s="1"/>
  <c r="H6" i="1" s="1"/>
  <c r="I6" i="1" s="1"/>
  <c r="J6" i="1" s="1"/>
  <c r="K6" i="1" s="1"/>
  <c r="L6" i="1" s="1"/>
  <c r="M6" i="1" s="1"/>
  <c r="D7" i="1"/>
  <c r="E7" i="1" s="1"/>
  <c r="F7" i="1" s="1"/>
  <c r="G7" i="1" s="1"/>
  <c r="H7" i="1" s="1"/>
  <c r="I7" i="1" s="1"/>
  <c r="J7" i="1" s="1"/>
  <c r="K7" i="1" s="1"/>
  <c r="L7" i="1" s="1"/>
  <c r="M7" i="1" s="1"/>
  <c r="D8" i="1"/>
  <c r="E8" i="1"/>
  <c r="F8" i="1" s="1"/>
  <c r="G8" i="1" s="1"/>
  <c r="H8" i="1" s="1"/>
  <c r="I8" i="1" s="1"/>
  <c r="J8" i="1" s="1"/>
  <c r="K8" i="1" s="1"/>
  <c r="L8" i="1" s="1"/>
  <c r="M8" i="1" s="1"/>
  <c r="D9" i="1"/>
  <c r="E9" i="1" s="1"/>
  <c r="F9" i="1" s="1"/>
  <c r="G9" i="1" s="1"/>
  <c r="H9" i="1" s="1"/>
  <c r="I9" i="1" s="1"/>
  <c r="J9" i="1" s="1"/>
  <c r="K9" i="1" s="1"/>
  <c r="L9" i="1" s="1"/>
  <c r="M9" i="1" s="1"/>
  <c r="D10" i="1"/>
  <c r="E10" i="1"/>
  <c r="F10" i="1" s="1"/>
  <c r="G10" i="1" s="1"/>
  <c r="H10" i="1" s="1"/>
  <c r="I10" i="1" s="1"/>
  <c r="J10" i="1" s="1"/>
  <c r="K10" i="1" s="1"/>
  <c r="L10" i="1" s="1"/>
  <c r="M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D12" i="1"/>
  <c r="E12" i="1"/>
  <c r="F12" i="1" s="1"/>
  <c r="G12" i="1" s="1"/>
  <c r="H12" i="1" s="1"/>
  <c r="I12" i="1" s="1"/>
  <c r="J12" i="1" s="1"/>
  <c r="K12" i="1" s="1"/>
  <c r="L12" i="1" s="1"/>
  <c r="M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D14" i="1"/>
  <c r="E14" i="1"/>
  <c r="F14" i="1" s="1"/>
  <c r="G14" i="1" s="1"/>
  <c r="H14" i="1" s="1"/>
  <c r="I14" i="1" s="1"/>
  <c r="J14" i="1" s="1"/>
  <c r="K14" i="1" s="1"/>
  <c r="L14" i="1" s="1"/>
  <c r="M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D16" i="1"/>
  <c r="E16" i="1"/>
  <c r="F16" i="1" s="1"/>
  <c r="G16" i="1" s="1"/>
  <c r="H16" i="1" s="1"/>
  <c r="I16" i="1" s="1"/>
  <c r="J16" i="1" s="1"/>
  <c r="K16" i="1" s="1"/>
  <c r="L16" i="1" s="1"/>
  <c r="M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D18" i="1"/>
  <c r="E18" i="1"/>
  <c r="F18" i="1" s="1"/>
  <c r="G18" i="1" s="1"/>
  <c r="H18" i="1" s="1"/>
  <c r="I18" i="1" s="1"/>
  <c r="J18" i="1" s="1"/>
  <c r="K18" i="1" s="1"/>
  <c r="L18" i="1" s="1"/>
  <c r="M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D20" i="1"/>
  <c r="E20" i="1"/>
  <c r="F20" i="1" s="1"/>
  <c r="G20" i="1" s="1"/>
  <c r="H20" i="1" s="1"/>
  <c r="I20" i="1" s="1"/>
  <c r="J20" i="1" s="1"/>
  <c r="K20" i="1" s="1"/>
  <c r="L20" i="1" s="1"/>
  <c r="M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D22" i="1"/>
  <c r="E22" i="1"/>
  <c r="F22" i="1" s="1"/>
  <c r="G22" i="1" s="1"/>
  <c r="H22" i="1" s="1"/>
  <c r="I22" i="1" s="1"/>
  <c r="J22" i="1" s="1"/>
  <c r="K22" i="1" s="1"/>
  <c r="L22" i="1" s="1"/>
  <c r="M22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D24" i="1"/>
  <c r="E24" i="1"/>
  <c r="F24" i="1" s="1"/>
  <c r="G24" i="1" s="1"/>
  <c r="H24" i="1" s="1"/>
  <c r="I24" i="1" s="1"/>
  <c r="J24" i="1" s="1"/>
  <c r="K24" i="1" s="1"/>
  <c r="L24" i="1" s="1"/>
  <c r="M24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D28" i="1"/>
  <c r="E28" i="1"/>
  <c r="F28" i="1" s="1"/>
  <c r="G28" i="1" s="1"/>
  <c r="H28" i="1" s="1"/>
  <c r="I28" i="1" s="1"/>
  <c r="J28" i="1" s="1"/>
  <c r="K28" i="1" s="1"/>
  <c r="L28" i="1" s="1"/>
  <c r="M28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D30" i="1"/>
  <c r="E30" i="1"/>
  <c r="F30" i="1" s="1"/>
  <c r="G30" i="1" s="1"/>
  <c r="H30" i="1" s="1"/>
  <c r="I30" i="1" s="1"/>
  <c r="J30" i="1" s="1"/>
  <c r="K30" i="1" s="1"/>
  <c r="L30" i="1" s="1"/>
  <c r="M30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  <c r="E18" i="4" l="1"/>
  <c r="E20" i="4" s="1"/>
  <c r="D18" i="4"/>
  <c r="D20" i="4" s="1"/>
  <c r="D26" i="1"/>
  <c r="C32" i="1"/>
  <c r="D32" i="1" l="1"/>
  <c r="E26" i="1"/>
  <c r="F26" i="1" l="1"/>
  <c r="E32" i="1"/>
  <c r="G26" i="1" l="1"/>
  <c r="F32" i="1"/>
  <c r="H26" i="1" l="1"/>
  <c r="G32" i="1"/>
  <c r="I26" i="1" l="1"/>
  <c r="H32" i="1"/>
  <c r="J26" i="1" l="1"/>
  <c r="I32" i="1"/>
  <c r="K26" i="1" l="1"/>
  <c r="J32" i="1"/>
  <c r="L26" i="1" l="1"/>
  <c r="K32" i="1"/>
  <c r="M26" i="1" l="1"/>
  <c r="L32" i="1"/>
  <c r="M32" i="1" l="1"/>
  <c r="O26" i="1"/>
  <c r="H30" i="4"/>
  <c r="D30" i="4"/>
  <c r="B30" i="4"/>
  <c r="K30" i="4"/>
  <c r="F30" i="4"/>
  <c r="I30" i="4"/>
  <c r="J30" i="4"/>
  <c r="E30" i="4"/>
  <c r="C30" i="4"/>
  <c r="G30" i="4"/>
  <c r="B28" i="4"/>
  <c r="E28" i="4"/>
  <c r="H28" i="4"/>
  <c r="F28" i="4"/>
  <c r="G28" i="4"/>
  <c r="J28" i="4"/>
  <c r="I28" i="4"/>
  <c r="K28" i="4"/>
  <c r="C28" i="4"/>
  <c r="D28" i="4"/>
  <c r="E26" i="4"/>
  <c r="D26" i="4"/>
  <c r="B26" i="4"/>
  <c r="G26" i="4"/>
  <c r="I26" i="4"/>
  <c r="J26" i="4"/>
  <c r="K26" i="4"/>
  <c r="F26" i="4"/>
  <c r="C26" i="4"/>
  <c r="H26" i="4"/>
  <c r="B29" i="4"/>
  <c r="E29" i="4"/>
  <c r="K29" i="4"/>
  <c r="H29" i="4"/>
  <c r="G29" i="4"/>
  <c r="I29" i="4"/>
  <c r="F29" i="4"/>
  <c r="D29" i="4"/>
  <c r="C29" i="4"/>
  <c r="J29" i="4"/>
  <c r="D33" i="4"/>
  <c r="E33" i="4"/>
  <c r="B33" i="4"/>
  <c r="I33" i="4"/>
  <c r="H33" i="4"/>
  <c r="F33" i="4"/>
  <c r="K33" i="4"/>
  <c r="J33" i="4"/>
  <c r="C33" i="4"/>
  <c r="G33" i="4"/>
  <c r="E34" i="4"/>
  <c r="G34" i="4"/>
  <c r="B34" i="4"/>
  <c r="F34" i="4"/>
  <c r="I34" i="4"/>
  <c r="H34" i="4"/>
  <c r="D34" i="4"/>
  <c r="K34" i="4"/>
  <c r="C34" i="4"/>
  <c r="J34" i="4"/>
  <c r="G32" i="4"/>
  <c r="J32" i="4"/>
  <c r="H32" i="4"/>
  <c r="D32" i="4"/>
  <c r="I32" i="4"/>
  <c r="F32" i="4"/>
  <c r="K32" i="4"/>
  <c r="B32" i="4"/>
  <c r="C32" i="4"/>
  <c r="E32" i="4"/>
  <c r="J25" i="4"/>
  <c r="G25" i="4"/>
  <c r="E25" i="4"/>
  <c r="I25" i="4"/>
  <c r="B25" i="4"/>
  <c r="D25" i="4"/>
  <c r="F25" i="4"/>
  <c r="K25" i="4"/>
  <c r="C25" i="4"/>
  <c r="H25" i="4"/>
  <c r="G27" i="4"/>
  <c r="J27" i="4"/>
  <c r="K27" i="4"/>
  <c r="E27" i="4"/>
  <c r="D27" i="4"/>
  <c r="B27" i="4"/>
  <c r="I27" i="4"/>
  <c r="H27" i="4"/>
  <c r="C27" i="4"/>
  <c r="F27" i="4"/>
  <c r="I31" i="4"/>
  <c r="D31" i="4"/>
  <c r="K31" i="4"/>
  <c r="B31" i="4"/>
  <c r="H31" i="4"/>
  <c r="J31" i="4"/>
  <c r="G31" i="4"/>
  <c r="E31" i="4"/>
  <c r="C31" i="4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Mondragon Brozon</author>
  </authors>
  <commentList>
    <comment ref="E4" authorId="0" shapeId="0" xr:uid="{E73DBC94-33D7-4BA4-AE52-0E83B3E99CD1}">
      <text>
        <r>
          <rPr>
            <b/>
            <sz val="9"/>
            <color indexed="81"/>
            <rFont val="Tahoma"/>
            <charset val="1"/>
          </rPr>
          <t>Bernardo Mondragon Brozon:</t>
        </r>
        <r>
          <rPr>
            <sz val="9"/>
            <color indexed="81"/>
            <rFont val="Tahoma"/>
            <charset val="1"/>
          </rPr>
          <t xml:space="preserve">
Aquí se fija el número porque se arrastra hacia abajo (se arrastra sobre los números). </t>
        </r>
      </text>
    </comment>
    <comment ref="F4" authorId="0" shapeId="0" xr:uid="{D9A8D5FC-4DC4-4B02-8B95-9838C27637BF}">
      <text>
        <r>
          <rPr>
            <b/>
            <sz val="9"/>
            <color indexed="81"/>
            <rFont val="Tahoma"/>
            <charset val="1"/>
          </rPr>
          <t>Bernardo Mondragon Brozon:</t>
        </r>
        <r>
          <rPr>
            <sz val="9"/>
            <color indexed="81"/>
            <rFont val="Tahoma"/>
            <charset val="1"/>
          </rPr>
          <t xml:space="preserve">
Aquí se fija tanto números como columnas.</t>
        </r>
      </text>
    </comment>
    <comment ref="B25" authorId="0" shapeId="0" xr:uid="{43637DDD-4C05-4476-BAFA-F4CD68D90446}">
      <text>
        <r>
          <rPr>
            <b/>
            <sz val="9"/>
            <color indexed="81"/>
            <rFont val="Tahoma"/>
            <charset val="1"/>
          </rPr>
          <t>Bernardo Mondragon Brozon:</t>
        </r>
        <r>
          <rPr>
            <sz val="9"/>
            <color indexed="81"/>
            <rFont val="Tahoma"/>
            <charset val="1"/>
          </rPr>
          <t xml:space="preserve">
Se fija la fila y después la columna.</t>
        </r>
      </text>
    </comment>
  </commentList>
</comments>
</file>

<file path=xl/sharedStrings.xml><?xml version="1.0" encoding="utf-8"?>
<sst xmlns="http://schemas.openxmlformats.org/spreadsheetml/2006/main" count="204" uniqueCount="120">
  <si>
    <t>Gastos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</si>
  <si>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</si>
  <si>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</si>
  <si>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</si>
  <si>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</si>
  <si>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</si>
  <si>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</si>
  <si>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</si>
  <si>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</si>
  <si>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</si>
  <si>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</si>
  <si>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</si>
  <si>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</si>
  <si>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GASOLINA</t>
  </si>
  <si>
    <t>RENTA</t>
  </si>
  <si>
    <t>ENTRETENIMIENTO</t>
  </si>
  <si>
    <t>COMIDAS</t>
  </si>
  <si>
    <t>ROPA</t>
  </si>
  <si>
    <t>LIBROS</t>
  </si>
  <si>
    <t>ALCOHOL</t>
  </si>
  <si>
    <t>CAFÉ</t>
  </si>
  <si>
    <t>CUIDADO PERSONAL</t>
  </si>
  <si>
    <t>MEDICO</t>
  </si>
  <si>
    <t>GYM</t>
  </si>
  <si>
    <t>COLEGIATURA</t>
  </si>
  <si>
    <t>ESTACIONAMIENTO</t>
  </si>
  <si>
    <t>CELULAR</t>
  </si>
  <si>
    <t>AGUA</t>
  </si>
  <si>
    <t>LUZ</t>
  </si>
  <si>
    <t>TELEFONO</t>
  </si>
  <si>
    <t>INTERNET</t>
  </si>
  <si>
    <t>VIAJES</t>
  </si>
  <si>
    <t>SEGUROS</t>
  </si>
  <si>
    <t>NETFLIX</t>
  </si>
  <si>
    <t>SPOTIFY</t>
  </si>
  <si>
    <t>CIGARROS</t>
  </si>
  <si>
    <t>PAPELERIA</t>
  </si>
  <si>
    <t>OTROS</t>
  </si>
  <si>
    <t>=</t>
  </si>
  <si>
    <t>Poner el caracter, luego ir a aligment y luego en horizontal seleccionar rellenar y listo</t>
  </si>
  <si>
    <t>NOMBRE DE LA CUENTA</t>
  </si>
  <si>
    <t>Ajustar los nombres de la tabla entrando a alineacion y luego seleccionar wrap text</t>
  </si>
  <si>
    <t>NOMBRE</t>
  </si>
  <si>
    <t>APELLIDO PATERNO</t>
  </si>
  <si>
    <t>APELLIDO MATERNO</t>
  </si>
  <si>
    <t>EDAD</t>
  </si>
  <si>
    <t>COLOR OJOS</t>
  </si>
  <si>
    <t>EMILIO</t>
  </si>
  <si>
    <t>MARTINEZ</t>
  </si>
  <si>
    <t>LAGUNA</t>
  </si>
  <si>
    <t>VERDES</t>
  </si>
  <si>
    <t>JOSE</t>
  </si>
  <si>
    <t>ALONSO</t>
  </si>
  <si>
    <t>AHUJA</t>
  </si>
  <si>
    <t>NEGROS</t>
  </si>
  <si>
    <t>PAMELA</t>
  </si>
  <si>
    <t>LOPEZ</t>
  </si>
  <si>
    <t>CAFES</t>
  </si>
  <si>
    <t>OSCAR</t>
  </si>
  <si>
    <t>CORTEZ</t>
  </si>
  <si>
    <t>ORDAZ</t>
  </si>
  <si>
    <t>SAMANTA</t>
  </si>
  <si>
    <t>ORTEGA</t>
  </si>
  <si>
    <t>BAHENA</t>
  </si>
  <si>
    <t>MEJIA</t>
  </si>
  <si>
    <t>AZUL</t>
  </si>
  <si>
    <t>DIRECCIONES ABSOLUTAS Y RELATIVAS</t>
  </si>
  <si>
    <t>CANTIDAD</t>
  </si>
  <si>
    <t>PRECIO</t>
  </si>
  <si>
    <t>TOTAL</t>
  </si>
  <si>
    <t>PRODUCTO</t>
  </si>
  <si>
    <t>VASOS</t>
  </si>
  <si>
    <t>REFRESCOS</t>
  </si>
  <si>
    <t>TEQUILA</t>
  </si>
  <si>
    <t>WHISKY</t>
  </si>
  <si>
    <t>RON</t>
  </si>
  <si>
    <t>VODKA</t>
  </si>
  <si>
    <t>RED BULL</t>
  </si>
  <si>
    <t>CERVEZAS</t>
  </si>
  <si>
    <t>HIELO</t>
  </si>
  <si>
    <t>AGUA MINERAL</t>
  </si>
  <si>
    <t>PAPAS</t>
  </si>
  <si>
    <t>POR PERSONA</t>
  </si>
  <si>
    <t>NUEVO TOTAL</t>
  </si>
  <si>
    <t>TOTAL POR MES</t>
  </si>
  <si>
    <t>TOTAL POR AÑO</t>
  </si>
  <si>
    <t>CONTAR</t>
  </si>
  <si>
    <t>CONTARA</t>
  </si>
  <si>
    <t>CONTAR.BLANCO</t>
  </si>
  <si>
    <t>K.ESIMO.MAYOR</t>
  </si>
  <si>
    <t>MAX</t>
  </si>
  <si>
    <t>MIN</t>
  </si>
  <si>
    <t>PROMEDIO</t>
  </si>
  <si>
    <t>Suponga la siguinete tabla</t>
  </si>
  <si>
    <t>Se puede ordenar la tabla del sicuiente modo: En la barra de menus hacer click en Datos -&gt; Ordenar</t>
  </si>
  <si>
    <t>Para ordenar por fila o columna, hacer click en Opciones en el menu de ordenamiento</t>
  </si>
  <si>
    <t>Hay que especificar si los datos tienen encabezados; de preferencia seleccionar solo los valores sin los encabezados</t>
  </si>
  <si>
    <t>Se puede trasponer la tabla hacinedo un pegado especial</t>
  </si>
  <si>
    <t>Tambien se puede ordenar la tabla horizontalmente especificando la orientacion de los datos</t>
  </si>
  <si>
    <t>Primer nombre de la tabla</t>
  </si>
  <si>
    <t>Segundo nombre de la tabla</t>
  </si>
  <si>
    <t>Tercer nombre de la tabla</t>
  </si>
  <si>
    <t>Cuarto nombre</t>
  </si>
  <si>
    <t>Quinto</t>
  </si>
  <si>
    <t>Hay que darle formato para que se vea bien</t>
  </si>
  <si>
    <t>Rapida creación de una tabla de multiplicar</t>
  </si>
  <si>
    <t>Numero</t>
  </si>
  <si>
    <t>Redondeado 0 decimales</t>
  </si>
  <si>
    <t>Redondeado a 1 decimal</t>
  </si>
  <si>
    <t>Funcion</t>
  </si>
  <si>
    <t>Resultado</t>
  </si>
  <si>
    <t>=ABS($A$2)</t>
  </si>
  <si>
    <t>=ENTERO($A$3)</t>
  </si>
  <si>
    <t>=FACT.DOBLE($A$4)</t>
  </si>
  <si>
    <t>=MULTIPLO.SUPERIOR($A$5,10)</t>
  </si>
  <si>
    <t>=TRUNCAR($A$6)</t>
  </si>
  <si>
    <t>=TRUNCAR($A$7)</t>
  </si>
  <si>
    <t>=TRUNCAR($A$8)</t>
  </si>
  <si>
    <t>&lt;- Comision</t>
  </si>
  <si>
    <t>TOTAL CON 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</si>
</sst>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fill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4" fontId="0" fillId="0" borderId="0" xfId="0" applyNumberForma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44" fontId="5" fillId="0" borderId="0" xfId="1" applyFont="1"/>
    <xf numFmtId="0" fontId="6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quotePrefix="1" applyAlignment="1">
      <alignment horizontal="center" vertical="center"/>
    </xf>
  </cellXfs>
  <cellStyles count="2">
    <cellStyle name="Moneda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811C2-55A7-4131-97CA-5678900C5228}" name="Table1" displayName="Table1" ref="A4:M30" totalsRowShown="0" headerRowDxfId="13" dataDxfId="12">
  <autoFilter ref="A4:M30" xr:uid="{1D653980-23AF-4E79-9303-29647D6E5C0C}"/>
  <tableColumns count="13">
    <tableColumn id="1" xr3:uid="{2669D1F4-3784-4EE8-ADA0-809179FEAD97}" name="NOMBRE DE LA CUENTA"/>
    <tableColumn id="2" xr3:uid="{2329DAC6-986E-4F19-BC2B-9DF28622D66C}" name="ENERO" dataDxfId="11"/>
    <tableColumn id="3" xr3:uid="{90856BE7-F228-4FF9-A5B0-CBF5181676B4}" name="FEBRERO" dataDxfId="10">
      <calculatedColumnFormula>B5*(0.15/12)+B5</calculatedColumnFormula>
    </tableColumn>
    <tableColumn id="4" xr3:uid="{7E044788-F81F-4FEC-B621-4F6C8BAE2549}" name="MARZO" dataDxfId="9">
      <calculatedColumnFormula>C5*(0.15/12)+C5</calculatedColumnFormula>
    </tableColumn>
    <tableColumn id="5" xr3:uid="{4F642229-BD5A-4DD0-946A-8AAC1496DC06}" name="ABRIL" dataDxfId="8">
      <calculatedColumnFormula>D5*(0.15/12)+D5</calculatedColumnFormula>
    </tableColumn>
    <tableColumn id="6" xr3:uid="{21676745-B820-4C84-9F48-D6F7F1B93C66}" name="MAYO" dataDxfId="7">
      <calculatedColumnFormula>E5*(0.15/12)+E5</calculatedColumnFormula>
    </tableColumn>
    <tableColumn id="7" xr3:uid="{7059B6DA-D79D-49D7-917C-7DE6B80C081C}" name="JUNIO" dataDxfId="6">
      <calculatedColumnFormula>F5*(0.15/12)+F5</calculatedColumnFormula>
    </tableColumn>
    <tableColumn id="8" xr3:uid="{DEF59A82-11E6-408F-B854-501632E8C7A0}" name="JULIO" dataDxfId="5">
      <calculatedColumnFormula>G5*(0.15/12)+G5</calculatedColumnFormula>
    </tableColumn>
    <tableColumn id="9" xr3:uid="{7E8EAECC-76A9-484C-8A17-C63C38DEE41F}" name="AGOSTO" dataDxfId="4">
      <calculatedColumnFormula>H5*(0.15/12)+H5</calculatedColumnFormula>
    </tableColumn>
    <tableColumn id="10" xr3:uid="{CDD22A05-1615-4B85-A84D-318BD3156C49}" name="SEPTIEMBRE" dataDxfId="3">
      <calculatedColumnFormula>I5*(0.15/12)+I5</calculatedColumnFormula>
    </tableColumn>
    <tableColumn id="11" xr3:uid="{7AD08C3C-9562-4999-AEB3-D22D4B2CB898}" name="OCTUBRE" dataDxfId="2">
      <calculatedColumnFormula>J5*(0.15/12)+J5</calculatedColumnFormula>
    </tableColumn>
    <tableColumn id="12" xr3:uid="{5327962D-5C44-4173-9C14-478D3DB1D5D5}" name="NOVIEMBRE" dataDxfId="1">
      <calculatedColumnFormula>K5*(0.15/12)+K5</calculatedColumnFormula>
    </tableColumn>
    <tableColumn id="13" xr3:uid="{7D77846D-A70B-428E-9DB6-C3F5FCAD46DD}" name="DICIEMBRE" dataDxfId="0">
      <calculatedColumnFormula>L5*(0.15/12)+L5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3F8E-6375-45CF-A60D-0F40794D5504}">
  <dimension ref="A2:O39"/>
  <sheetViews>
    <sheetView topLeftCell="A3" workbookViewId="0">
      <selection activeCell="A28" sqref="A21:A28"/>
    </sheetView>
  </sheetViews>
  <sheetFormatPr baseColWidth="10" defaultColWidth="9.06640625" defaultRowHeight="14.25" x14ac:dyDescent="0.45"/>
  <cols>
    <col min="1" max="1" width="17.265625" customWidth="1"/>
    <col min="2" max="9" width="10.86328125" bestFit="1" customWidth="1"/>
    <col min="10" max="10" width="12.59765625" customWidth="1"/>
    <col min="11" max="11" width="10.86328125" bestFit="1" customWidth="1"/>
    <col min="12" max="12" width="12.53125" customWidth="1"/>
    <col min="13" max="13" width="11.53125" customWidth="1"/>
    <col min="15" max="15" width="11.86328125" bestFit="1" customWidth="1"/>
  </cols>
  <sheetData>
    <row r="2" spans="1:15" x14ac:dyDescent="0.4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4" spans="1:15" ht="28.5" x14ac:dyDescent="0.45">
      <c r="A4" s="4" t="s">
        <v>40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O4" s="5" t="s">
        <v>85</v>
      </c>
    </row>
    <row r="5" spans="1:15" x14ac:dyDescent="0.45">
      <c r="A5" t="s">
        <v>13</v>
      </c>
      <c r="B5" s="2">
        <v>1500</v>
      </c>
      <c r="C5" s="2">
        <f>B5*(0.15/12)+B5</f>
        <v>1518.75</v>
      </c>
      <c r="D5" s="2">
        <f t="shared" ref="D5:M5" si="0">C5*(0.15/12)+C5</f>
        <v>1537.734375</v>
      </c>
      <c r="E5" s="2">
        <f t="shared" si="0"/>
        <v>1556.9560546875</v>
      </c>
      <c r="F5" s="2">
        <f t="shared" si="0"/>
        <v>1576.4180053710938</v>
      </c>
      <c r="G5" s="2">
        <f t="shared" si="0"/>
        <v>1596.1232304382324</v>
      </c>
      <c r="H5" s="2">
        <f t="shared" si="0"/>
        <v>1616.0747708187102</v>
      </c>
      <c r="I5" s="2">
        <f t="shared" si="0"/>
        <v>1636.2757054539441</v>
      </c>
      <c r="J5" s="2">
        <f t="shared" si="0"/>
        <v>1656.7291517721183</v>
      </c>
      <c r="K5" s="2">
        <f t="shared" si="0"/>
        <v>1677.4382661692698</v>
      </c>
      <c r="L5" s="2">
        <f t="shared" si="0"/>
        <v>1698.4062444963856</v>
      </c>
      <c r="M5" s="2">
        <f t="shared" si="0"/>
        <v>1719.6363225525904</v>
      </c>
      <c r="O5" s="2">
        <f>SUM(Table1[[#This Row],[ENERO]:[DICIEMBRE]])</f>
        <v>19290.542126759843</v>
      </c>
    </row>
    <row r="6" spans="1:15" x14ac:dyDescent="0.45">
      <c r="A6" t="s">
        <v>14</v>
      </c>
      <c r="B6" s="2">
        <v>4000</v>
      </c>
      <c r="C6" s="2">
        <f t="shared" ref="C6:M30" si="1">B6*(0.15/12)+B6</f>
        <v>4050</v>
      </c>
      <c r="D6" s="2">
        <f t="shared" si="1"/>
        <v>4100.625</v>
      </c>
      <c r="E6" s="2">
        <f t="shared" si="1"/>
        <v>4151.8828125</v>
      </c>
      <c r="F6" s="2">
        <f t="shared" si="1"/>
        <v>4203.7813476562496</v>
      </c>
      <c r="G6" s="2">
        <f t="shared" si="1"/>
        <v>4256.3286145019529</v>
      </c>
      <c r="H6" s="2">
        <f t="shared" si="1"/>
        <v>4309.5327221832276</v>
      </c>
      <c r="I6" s="2">
        <f t="shared" si="1"/>
        <v>4363.4018812105178</v>
      </c>
      <c r="J6" s="2">
        <f t="shared" si="1"/>
        <v>4417.9444047256493</v>
      </c>
      <c r="K6" s="2">
        <f t="shared" si="1"/>
        <v>4473.1687097847198</v>
      </c>
      <c r="L6" s="2">
        <f t="shared" si="1"/>
        <v>4529.0833186570289</v>
      </c>
      <c r="M6" s="2">
        <f t="shared" si="1"/>
        <v>4585.6968601402414</v>
      </c>
      <c r="O6" s="2">
        <f>SUM(Table1[[#This Row],[ENERO]:[DICIEMBRE]])</f>
        <v>51441.445671359586</v>
      </c>
    </row>
    <row r="7" spans="1:15" x14ac:dyDescent="0.45">
      <c r="A7" t="s">
        <v>15</v>
      </c>
      <c r="B7" s="2">
        <v>1500</v>
      </c>
      <c r="C7" s="2">
        <f t="shared" si="1"/>
        <v>1518.75</v>
      </c>
      <c r="D7" s="2">
        <f t="shared" si="1"/>
        <v>1537.734375</v>
      </c>
      <c r="E7" s="2">
        <f t="shared" si="1"/>
        <v>1556.9560546875</v>
      </c>
      <c r="F7" s="2">
        <f t="shared" si="1"/>
        <v>1576.4180053710938</v>
      </c>
      <c r="G7" s="2">
        <f t="shared" si="1"/>
        <v>1596.1232304382324</v>
      </c>
      <c r="H7" s="2">
        <f t="shared" si="1"/>
        <v>1616.0747708187102</v>
      </c>
      <c r="I7" s="2">
        <f t="shared" si="1"/>
        <v>1636.2757054539441</v>
      </c>
      <c r="J7" s="2">
        <f t="shared" si="1"/>
        <v>1656.7291517721183</v>
      </c>
      <c r="K7" s="2">
        <f t="shared" si="1"/>
        <v>1677.4382661692698</v>
      </c>
      <c r="L7" s="2">
        <f t="shared" si="1"/>
        <v>1698.4062444963856</v>
      </c>
      <c r="M7" s="2">
        <f t="shared" si="1"/>
        <v>1719.6363225525904</v>
      </c>
      <c r="O7" s="2">
        <f>SUM(Table1[[#This Row],[ENERO]:[DICIEMBRE]])</f>
        <v>19290.542126759843</v>
      </c>
    </row>
    <row r="8" spans="1:15" x14ac:dyDescent="0.45">
      <c r="A8" t="s">
        <v>16</v>
      </c>
      <c r="B8" s="2">
        <v>1800</v>
      </c>
      <c r="C8" s="2">
        <f t="shared" si="1"/>
        <v>1822.5</v>
      </c>
      <c r="D8" s="2">
        <f t="shared" si="1"/>
        <v>1845.28125</v>
      </c>
      <c r="E8" s="2">
        <f t="shared" si="1"/>
        <v>1868.3472656250001</v>
      </c>
      <c r="F8" s="2">
        <f t="shared" si="1"/>
        <v>1891.7016064453126</v>
      </c>
      <c r="G8" s="2">
        <f t="shared" si="1"/>
        <v>1915.347876525879</v>
      </c>
      <c r="H8" s="2">
        <f t="shared" si="1"/>
        <v>1939.2897249824525</v>
      </c>
      <c r="I8" s="2">
        <f t="shared" si="1"/>
        <v>1963.5308465447331</v>
      </c>
      <c r="J8" s="2">
        <f t="shared" si="1"/>
        <v>1988.0749821265422</v>
      </c>
      <c r="K8" s="2">
        <f t="shared" si="1"/>
        <v>2012.925919403124</v>
      </c>
      <c r="L8" s="2">
        <f t="shared" si="1"/>
        <v>2038.0874933956629</v>
      </c>
      <c r="M8" s="2">
        <f t="shared" si="1"/>
        <v>2063.5635870631086</v>
      </c>
      <c r="O8" s="2">
        <f>SUM(Table1[[#This Row],[ENERO]:[DICIEMBRE]])</f>
        <v>23148.650552111816</v>
      </c>
    </row>
    <row r="9" spans="1:15" x14ac:dyDescent="0.45">
      <c r="A9" t="s">
        <v>17</v>
      </c>
      <c r="B9" s="2">
        <v>2000</v>
      </c>
      <c r="C9" s="2">
        <f t="shared" si="1"/>
        <v>2025</v>
      </c>
      <c r="D9" s="2">
        <f t="shared" si="1"/>
        <v>2050.3125</v>
      </c>
      <c r="E9" s="2">
        <f t="shared" si="1"/>
        <v>2075.94140625</v>
      </c>
      <c r="F9" s="2">
        <f t="shared" si="1"/>
        <v>2101.8906738281248</v>
      </c>
      <c r="G9" s="2">
        <f t="shared" si="1"/>
        <v>2128.1643072509764</v>
      </c>
      <c r="H9" s="2">
        <f t="shared" si="1"/>
        <v>2154.7663610916138</v>
      </c>
      <c r="I9" s="2">
        <f t="shared" si="1"/>
        <v>2181.7009406052589</v>
      </c>
      <c r="J9" s="2">
        <f t="shared" si="1"/>
        <v>2208.9722023628246</v>
      </c>
      <c r="K9" s="2">
        <f t="shared" si="1"/>
        <v>2236.5843548923599</v>
      </c>
      <c r="L9" s="2">
        <f t="shared" si="1"/>
        <v>2264.5416593285145</v>
      </c>
      <c r="M9" s="2">
        <f t="shared" si="1"/>
        <v>2292.8484300701207</v>
      </c>
      <c r="O9" s="2">
        <f>SUM(Table1[[#This Row],[ENERO]:[DICIEMBRE]])</f>
        <v>25720.722835679793</v>
      </c>
    </row>
    <row r="10" spans="1:15" x14ac:dyDescent="0.45">
      <c r="A10" t="s">
        <v>18</v>
      </c>
      <c r="B10" s="2">
        <v>500</v>
      </c>
      <c r="C10" s="2">
        <f t="shared" si="1"/>
        <v>506.25</v>
      </c>
      <c r="D10" s="2">
        <f t="shared" si="1"/>
        <v>512.578125</v>
      </c>
      <c r="E10" s="2">
        <f t="shared" si="1"/>
        <v>518.9853515625</v>
      </c>
      <c r="F10" s="2">
        <f t="shared" si="1"/>
        <v>525.4726684570312</v>
      </c>
      <c r="G10" s="2">
        <f t="shared" si="1"/>
        <v>532.04107681274411</v>
      </c>
      <c r="H10" s="2">
        <f t="shared" si="1"/>
        <v>538.69159027290345</v>
      </c>
      <c r="I10" s="2">
        <f t="shared" si="1"/>
        <v>545.42523515131472</v>
      </c>
      <c r="J10" s="2">
        <f t="shared" si="1"/>
        <v>552.24305059070616</v>
      </c>
      <c r="K10" s="2">
        <f t="shared" si="1"/>
        <v>559.14608872308997</v>
      </c>
      <c r="L10" s="2">
        <f t="shared" si="1"/>
        <v>566.13541483212862</v>
      </c>
      <c r="M10" s="2">
        <f t="shared" si="1"/>
        <v>573.21210751753017</v>
      </c>
      <c r="O10" s="2">
        <f>SUM(Table1[[#This Row],[ENERO]:[DICIEMBRE]])</f>
        <v>6430.1807089199483</v>
      </c>
    </row>
    <row r="11" spans="1:15" x14ac:dyDescent="0.45">
      <c r="A11" t="s">
        <v>19</v>
      </c>
      <c r="B11" s="2">
        <v>5000</v>
      </c>
      <c r="C11" s="2">
        <f t="shared" si="1"/>
        <v>5062.5</v>
      </c>
      <c r="D11" s="2">
        <f t="shared" si="1"/>
        <v>5125.78125</v>
      </c>
      <c r="E11" s="2">
        <f t="shared" si="1"/>
        <v>5189.853515625</v>
      </c>
      <c r="F11" s="2">
        <f t="shared" si="1"/>
        <v>5254.7266845703125</v>
      </c>
      <c r="G11" s="2">
        <f t="shared" si="1"/>
        <v>5320.4107681274418</v>
      </c>
      <c r="H11" s="2">
        <f t="shared" si="1"/>
        <v>5386.9159027290352</v>
      </c>
      <c r="I11" s="2">
        <f t="shared" si="1"/>
        <v>5454.2523515131479</v>
      </c>
      <c r="J11" s="2">
        <f t="shared" si="1"/>
        <v>5522.4305059070621</v>
      </c>
      <c r="K11" s="2">
        <f t="shared" si="1"/>
        <v>5591.4608872309</v>
      </c>
      <c r="L11" s="2">
        <f t="shared" si="1"/>
        <v>5661.3541483212866</v>
      </c>
      <c r="M11" s="2">
        <f t="shared" si="1"/>
        <v>5732.1210751753024</v>
      </c>
      <c r="O11" s="2">
        <f>SUM(Table1[[#This Row],[ENERO]:[DICIEMBRE]])</f>
        <v>64301.807089199494</v>
      </c>
    </row>
    <row r="12" spans="1:15" x14ac:dyDescent="0.45">
      <c r="A12" t="s">
        <v>20</v>
      </c>
      <c r="B12" s="2">
        <v>900</v>
      </c>
      <c r="C12" s="2">
        <f t="shared" si="1"/>
        <v>911.25</v>
      </c>
      <c r="D12" s="2">
        <f t="shared" si="1"/>
        <v>922.640625</v>
      </c>
      <c r="E12" s="2">
        <f t="shared" si="1"/>
        <v>934.17363281250005</v>
      </c>
      <c r="F12" s="2">
        <f t="shared" si="1"/>
        <v>945.85080322265628</v>
      </c>
      <c r="G12" s="2">
        <f t="shared" si="1"/>
        <v>957.67393826293949</v>
      </c>
      <c r="H12" s="2">
        <f t="shared" si="1"/>
        <v>969.64486249122626</v>
      </c>
      <c r="I12" s="2">
        <f t="shared" si="1"/>
        <v>981.76542327236655</v>
      </c>
      <c r="J12" s="2">
        <f t="shared" si="1"/>
        <v>994.03749106327109</v>
      </c>
      <c r="K12" s="2">
        <f t="shared" si="1"/>
        <v>1006.462959701562</v>
      </c>
      <c r="L12" s="2">
        <f t="shared" si="1"/>
        <v>1019.0437466978315</v>
      </c>
      <c r="M12" s="2">
        <f t="shared" si="1"/>
        <v>1031.7817935315543</v>
      </c>
      <c r="O12" s="2">
        <f>SUM(Table1[[#This Row],[ENERO]:[DICIEMBRE]])</f>
        <v>11574.325276055908</v>
      </c>
    </row>
    <row r="13" spans="1:15" x14ac:dyDescent="0.45">
      <c r="A13" t="s">
        <v>21</v>
      </c>
      <c r="B13" s="2">
        <v>500</v>
      </c>
      <c r="C13" s="2">
        <f t="shared" si="1"/>
        <v>506.25</v>
      </c>
      <c r="D13" s="2">
        <f t="shared" si="1"/>
        <v>512.578125</v>
      </c>
      <c r="E13" s="2">
        <f t="shared" si="1"/>
        <v>518.9853515625</v>
      </c>
      <c r="F13" s="2">
        <f t="shared" si="1"/>
        <v>525.4726684570312</v>
      </c>
      <c r="G13" s="2">
        <f t="shared" si="1"/>
        <v>532.04107681274411</v>
      </c>
      <c r="H13" s="2">
        <f t="shared" si="1"/>
        <v>538.69159027290345</v>
      </c>
      <c r="I13" s="2">
        <f t="shared" si="1"/>
        <v>545.42523515131472</v>
      </c>
      <c r="J13" s="2">
        <f t="shared" si="1"/>
        <v>552.24305059070616</v>
      </c>
      <c r="K13" s="2">
        <f t="shared" si="1"/>
        <v>559.14608872308997</v>
      </c>
      <c r="L13" s="2">
        <f t="shared" si="1"/>
        <v>566.13541483212862</v>
      </c>
      <c r="M13" s="2">
        <f t="shared" si="1"/>
        <v>573.21210751753017</v>
      </c>
      <c r="O13" s="2">
        <f>SUM(Table1[[#This Row],[ENERO]:[DICIEMBRE]])</f>
        <v>6430.1807089199483</v>
      </c>
    </row>
    <row r="14" spans="1:15" x14ac:dyDescent="0.45">
      <c r="A14" t="s">
        <v>22</v>
      </c>
      <c r="B14" s="2">
        <v>2000</v>
      </c>
      <c r="C14" s="2">
        <f t="shared" si="1"/>
        <v>2025</v>
      </c>
      <c r="D14" s="2">
        <f t="shared" si="1"/>
        <v>2050.3125</v>
      </c>
      <c r="E14" s="2">
        <f t="shared" si="1"/>
        <v>2075.94140625</v>
      </c>
      <c r="F14" s="2">
        <f t="shared" si="1"/>
        <v>2101.8906738281248</v>
      </c>
      <c r="G14" s="2">
        <f t="shared" si="1"/>
        <v>2128.1643072509764</v>
      </c>
      <c r="H14" s="2">
        <f t="shared" si="1"/>
        <v>2154.7663610916138</v>
      </c>
      <c r="I14" s="2">
        <f t="shared" si="1"/>
        <v>2181.7009406052589</v>
      </c>
      <c r="J14" s="2">
        <f t="shared" si="1"/>
        <v>2208.9722023628246</v>
      </c>
      <c r="K14" s="2">
        <f t="shared" si="1"/>
        <v>2236.5843548923599</v>
      </c>
      <c r="L14" s="2">
        <f t="shared" si="1"/>
        <v>2264.5416593285145</v>
      </c>
      <c r="M14" s="2">
        <f t="shared" si="1"/>
        <v>2292.8484300701207</v>
      </c>
      <c r="O14" s="2">
        <f>SUM(Table1[[#This Row],[ENERO]:[DICIEMBRE]])</f>
        <v>25720.722835679793</v>
      </c>
    </row>
    <row r="15" spans="1:15" x14ac:dyDescent="0.45">
      <c r="A15" t="s">
        <v>23</v>
      </c>
      <c r="B15" s="2">
        <v>2000</v>
      </c>
      <c r="C15" s="2">
        <f t="shared" si="1"/>
        <v>2025</v>
      </c>
      <c r="D15" s="2">
        <f t="shared" si="1"/>
        <v>2050.3125</v>
      </c>
      <c r="E15" s="2">
        <f t="shared" si="1"/>
        <v>2075.94140625</v>
      </c>
      <c r="F15" s="2">
        <f t="shared" si="1"/>
        <v>2101.8906738281248</v>
      </c>
      <c r="G15" s="2">
        <f t="shared" si="1"/>
        <v>2128.1643072509764</v>
      </c>
      <c r="H15" s="2">
        <f t="shared" si="1"/>
        <v>2154.7663610916138</v>
      </c>
      <c r="I15" s="2">
        <f t="shared" si="1"/>
        <v>2181.7009406052589</v>
      </c>
      <c r="J15" s="2">
        <f t="shared" si="1"/>
        <v>2208.9722023628246</v>
      </c>
      <c r="K15" s="2">
        <f t="shared" si="1"/>
        <v>2236.5843548923599</v>
      </c>
      <c r="L15" s="2">
        <f t="shared" si="1"/>
        <v>2264.5416593285145</v>
      </c>
      <c r="M15" s="2">
        <f t="shared" si="1"/>
        <v>2292.8484300701207</v>
      </c>
      <c r="O15" s="2">
        <f>SUM(Table1[[#This Row],[ENERO]:[DICIEMBRE]])</f>
        <v>25720.722835679793</v>
      </c>
    </row>
    <row r="16" spans="1:15" x14ac:dyDescent="0.45">
      <c r="A16" t="s">
        <v>24</v>
      </c>
      <c r="B16" s="2">
        <v>1000</v>
      </c>
      <c r="C16" s="2">
        <f t="shared" si="1"/>
        <v>1012.5</v>
      </c>
      <c r="D16" s="2">
        <f t="shared" si="1"/>
        <v>1025.15625</v>
      </c>
      <c r="E16" s="2">
        <f t="shared" si="1"/>
        <v>1037.970703125</v>
      </c>
      <c r="F16" s="2">
        <f t="shared" si="1"/>
        <v>1050.9453369140624</v>
      </c>
      <c r="G16" s="2">
        <f t="shared" si="1"/>
        <v>1064.0821536254882</v>
      </c>
      <c r="H16" s="2">
        <f t="shared" si="1"/>
        <v>1077.3831805458069</v>
      </c>
      <c r="I16" s="2">
        <f t="shared" si="1"/>
        <v>1090.8504703026294</v>
      </c>
      <c r="J16" s="2">
        <f t="shared" si="1"/>
        <v>1104.4861011814123</v>
      </c>
      <c r="K16" s="2">
        <f t="shared" si="1"/>
        <v>1118.2921774461799</v>
      </c>
      <c r="L16" s="2">
        <f t="shared" si="1"/>
        <v>1132.2708296642572</v>
      </c>
      <c r="M16" s="2">
        <f t="shared" si="1"/>
        <v>1146.4242150350603</v>
      </c>
      <c r="O16" s="2">
        <f>SUM(Table1[[#This Row],[ENERO]:[DICIEMBRE]])</f>
        <v>12860.361417839897</v>
      </c>
    </row>
    <row r="17" spans="1:15" x14ac:dyDescent="0.45">
      <c r="A17" t="s">
        <v>25</v>
      </c>
      <c r="B17" s="2">
        <v>20000</v>
      </c>
      <c r="C17" s="2">
        <f t="shared" si="1"/>
        <v>20250</v>
      </c>
      <c r="D17" s="2">
        <f t="shared" si="1"/>
        <v>20503.125</v>
      </c>
      <c r="E17" s="2">
        <f t="shared" si="1"/>
        <v>20759.4140625</v>
      </c>
      <c r="F17" s="2">
        <f t="shared" si="1"/>
        <v>21018.90673828125</v>
      </c>
      <c r="G17" s="2">
        <f t="shared" si="1"/>
        <v>21281.643072509767</v>
      </c>
      <c r="H17" s="2">
        <f t="shared" si="1"/>
        <v>21547.663610916141</v>
      </c>
      <c r="I17" s="2">
        <f t="shared" si="1"/>
        <v>21817.009406052592</v>
      </c>
      <c r="J17" s="2">
        <f t="shared" si="1"/>
        <v>22089.722023628248</v>
      </c>
      <c r="K17" s="2">
        <f t="shared" si="1"/>
        <v>22365.8435489236</v>
      </c>
      <c r="L17" s="2">
        <f t="shared" si="1"/>
        <v>22645.416593285147</v>
      </c>
      <c r="M17" s="2">
        <f t="shared" si="1"/>
        <v>22928.48430070121</v>
      </c>
      <c r="O17" s="2">
        <f>SUM(Table1[[#This Row],[ENERO]:[DICIEMBRE]])</f>
        <v>257207.22835679798</v>
      </c>
    </row>
    <row r="18" spans="1:15" x14ac:dyDescent="0.45">
      <c r="A18" t="s">
        <v>26</v>
      </c>
      <c r="B18" s="2">
        <v>800</v>
      </c>
      <c r="C18" s="2">
        <f t="shared" si="1"/>
        <v>810</v>
      </c>
      <c r="D18" s="2">
        <f t="shared" si="1"/>
        <v>820.125</v>
      </c>
      <c r="E18" s="2">
        <f t="shared" si="1"/>
        <v>830.37656249999998</v>
      </c>
      <c r="F18" s="2">
        <f t="shared" si="1"/>
        <v>840.75626953124993</v>
      </c>
      <c r="G18" s="2">
        <f t="shared" si="1"/>
        <v>851.26572290039053</v>
      </c>
      <c r="H18" s="2">
        <f t="shared" si="1"/>
        <v>861.90654443664539</v>
      </c>
      <c r="I18" s="2">
        <f t="shared" si="1"/>
        <v>872.68037624210342</v>
      </c>
      <c r="J18" s="2">
        <f t="shared" si="1"/>
        <v>883.58888094512974</v>
      </c>
      <c r="K18" s="2">
        <f t="shared" si="1"/>
        <v>894.63374195694382</v>
      </c>
      <c r="L18" s="2">
        <f t="shared" si="1"/>
        <v>905.81666373140558</v>
      </c>
      <c r="M18" s="2">
        <f t="shared" si="1"/>
        <v>917.13937202804811</v>
      </c>
      <c r="O18" s="2">
        <f>SUM(Table1[[#This Row],[ENERO]:[DICIEMBRE]])</f>
        <v>10288.289134271918</v>
      </c>
    </row>
    <row r="19" spans="1:15" x14ac:dyDescent="0.45">
      <c r="A19" t="s">
        <v>27</v>
      </c>
      <c r="B19" s="2">
        <v>100</v>
      </c>
      <c r="C19" s="2">
        <f t="shared" si="1"/>
        <v>101.25</v>
      </c>
      <c r="D19" s="2">
        <f t="shared" si="1"/>
        <v>102.515625</v>
      </c>
      <c r="E19" s="2">
        <f t="shared" si="1"/>
        <v>103.7970703125</v>
      </c>
      <c r="F19" s="2">
        <f t="shared" si="1"/>
        <v>105.09453369140624</v>
      </c>
      <c r="G19" s="2">
        <f t="shared" si="1"/>
        <v>106.40821536254882</v>
      </c>
      <c r="H19" s="2">
        <f t="shared" si="1"/>
        <v>107.73831805458067</v>
      </c>
      <c r="I19" s="2">
        <f t="shared" si="1"/>
        <v>109.08504703026293</v>
      </c>
      <c r="J19" s="2">
        <f t="shared" si="1"/>
        <v>110.44861011814122</v>
      </c>
      <c r="K19" s="2">
        <f t="shared" si="1"/>
        <v>111.82921774461798</v>
      </c>
      <c r="L19" s="2">
        <f t="shared" si="1"/>
        <v>113.2270829664257</v>
      </c>
      <c r="M19" s="2">
        <f t="shared" si="1"/>
        <v>114.64242150350601</v>
      </c>
      <c r="O19" s="2">
        <f>SUM(Table1[[#This Row],[ENERO]:[DICIEMBRE]])</f>
        <v>1286.0361417839897</v>
      </c>
    </row>
    <row r="20" spans="1:15" x14ac:dyDescent="0.45">
      <c r="A20" t="s">
        <v>28</v>
      </c>
      <c r="B20" s="2">
        <v>250</v>
      </c>
      <c r="C20" s="2">
        <f t="shared" si="1"/>
        <v>253.125</v>
      </c>
      <c r="D20" s="2">
        <f t="shared" si="1"/>
        <v>256.2890625</v>
      </c>
      <c r="E20" s="2">
        <f t="shared" si="1"/>
        <v>259.49267578125</v>
      </c>
      <c r="F20" s="2">
        <f t="shared" si="1"/>
        <v>262.7363342285156</v>
      </c>
      <c r="G20" s="2">
        <f t="shared" si="1"/>
        <v>266.02053840637205</v>
      </c>
      <c r="H20" s="2">
        <f t="shared" si="1"/>
        <v>269.34579513645173</v>
      </c>
      <c r="I20" s="2">
        <f t="shared" si="1"/>
        <v>272.71261757565736</v>
      </c>
      <c r="J20" s="2">
        <f t="shared" si="1"/>
        <v>276.12152529535308</v>
      </c>
      <c r="K20" s="2">
        <f t="shared" si="1"/>
        <v>279.57304436154499</v>
      </c>
      <c r="L20" s="2">
        <f t="shared" si="1"/>
        <v>283.06770741606431</v>
      </c>
      <c r="M20" s="2">
        <f t="shared" si="1"/>
        <v>286.60605375876509</v>
      </c>
      <c r="O20" s="2">
        <f>SUM(Table1[[#This Row],[ENERO]:[DICIEMBRE]])</f>
        <v>3215.0903544599742</v>
      </c>
    </row>
    <row r="21" spans="1:15" x14ac:dyDescent="0.45">
      <c r="A21" t="s">
        <v>13</v>
      </c>
      <c r="B21" s="2">
        <v>1000</v>
      </c>
      <c r="C21" s="2">
        <f t="shared" si="1"/>
        <v>1012.5</v>
      </c>
      <c r="D21" s="2">
        <f t="shared" si="1"/>
        <v>1025.15625</v>
      </c>
      <c r="E21" s="2">
        <f t="shared" si="1"/>
        <v>1037.970703125</v>
      </c>
      <c r="F21" s="2">
        <f t="shared" si="1"/>
        <v>1050.9453369140624</v>
      </c>
      <c r="G21" s="2">
        <f t="shared" si="1"/>
        <v>1064.0821536254882</v>
      </c>
      <c r="H21" s="2">
        <f t="shared" si="1"/>
        <v>1077.3831805458069</v>
      </c>
      <c r="I21" s="2">
        <f t="shared" si="1"/>
        <v>1090.8504703026294</v>
      </c>
      <c r="J21" s="2">
        <f t="shared" si="1"/>
        <v>1104.4861011814123</v>
      </c>
      <c r="K21" s="2">
        <f t="shared" si="1"/>
        <v>1118.2921774461799</v>
      </c>
      <c r="L21" s="2">
        <f t="shared" si="1"/>
        <v>1132.2708296642572</v>
      </c>
      <c r="M21" s="2">
        <f t="shared" si="1"/>
        <v>1146.4242150350603</v>
      </c>
      <c r="O21" s="2">
        <f>SUM(Table1[[#This Row],[ENERO]:[DICIEMBRE]])</f>
        <v>12860.361417839897</v>
      </c>
    </row>
    <row r="22" spans="1:15" x14ac:dyDescent="0.45">
      <c r="A22" t="s">
        <v>29</v>
      </c>
      <c r="B22" s="2">
        <v>400</v>
      </c>
      <c r="C22" s="2">
        <f t="shared" si="1"/>
        <v>405</v>
      </c>
      <c r="D22" s="2">
        <f t="shared" si="1"/>
        <v>410.0625</v>
      </c>
      <c r="E22" s="2">
        <f t="shared" si="1"/>
        <v>415.18828124999999</v>
      </c>
      <c r="F22" s="2">
        <f t="shared" si="1"/>
        <v>420.37813476562496</v>
      </c>
      <c r="G22" s="2">
        <f t="shared" si="1"/>
        <v>425.63286145019526</v>
      </c>
      <c r="H22" s="2">
        <f t="shared" si="1"/>
        <v>430.9532722183227</v>
      </c>
      <c r="I22" s="2">
        <f t="shared" si="1"/>
        <v>436.34018812105171</v>
      </c>
      <c r="J22" s="2">
        <f t="shared" si="1"/>
        <v>441.79444047256487</v>
      </c>
      <c r="K22" s="2">
        <f t="shared" si="1"/>
        <v>447.31687097847191</v>
      </c>
      <c r="L22" s="2">
        <f t="shared" si="1"/>
        <v>452.90833186570279</v>
      </c>
      <c r="M22" s="2">
        <f t="shared" si="1"/>
        <v>458.56968601402406</v>
      </c>
      <c r="O22" s="2">
        <f>SUM(Table1[[#This Row],[ENERO]:[DICIEMBRE]])</f>
        <v>5144.1445671359588</v>
      </c>
    </row>
    <row r="23" spans="1:15" x14ac:dyDescent="0.45">
      <c r="A23" t="s">
        <v>30</v>
      </c>
      <c r="B23" s="2">
        <v>300</v>
      </c>
      <c r="C23" s="2">
        <f t="shared" si="1"/>
        <v>303.75</v>
      </c>
      <c r="D23" s="2">
        <f t="shared" si="1"/>
        <v>307.546875</v>
      </c>
      <c r="E23" s="2">
        <f t="shared" si="1"/>
        <v>311.39121093749998</v>
      </c>
      <c r="F23" s="2">
        <f t="shared" si="1"/>
        <v>315.28360107421872</v>
      </c>
      <c r="G23" s="2">
        <f t="shared" si="1"/>
        <v>319.22464608764648</v>
      </c>
      <c r="H23" s="2">
        <f t="shared" si="1"/>
        <v>323.21495416374205</v>
      </c>
      <c r="I23" s="2">
        <f t="shared" si="1"/>
        <v>327.25514109078881</v>
      </c>
      <c r="J23" s="2">
        <f t="shared" si="1"/>
        <v>331.3458303544237</v>
      </c>
      <c r="K23" s="2">
        <f t="shared" si="1"/>
        <v>335.48765323385402</v>
      </c>
      <c r="L23" s="2">
        <f t="shared" si="1"/>
        <v>339.68124889927719</v>
      </c>
      <c r="M23" s="2">
        <f t="shared" si="1"/>
        <v>343.92726451051817</v>
      </c>
      <c r="O23" s="2">
        <f>SUM(Table1[[#This Row],[ENERO]:[DICIEMBRE]])</f>
        <v>3858.1084253519703</v>
      </c>
    </row>
    <row r="24" spans="1:15" x14ac:dyDescent="0.45">
      <c r="A24" t="s">
        <v>31</v>
      </c>
      <c r="B24" s="2">
        <v>1500</v>
      </c>
      <c r="C24" s="2">
        <f t="shared" si="1"/>
        <v>1518.75</v>
      </c>
      <c r="D24" s="2">
        <f t="shared" si="1"/>
        <v>1537.734375</v>
      </c>
      <c r="E24" s="2">
        <f t="shared" si="1"/>
        <v>1556.9560546875</v>
      </c>
      <c r="F24" s="2">
        <f t="shared" si="1"/>
        <v>1576.4180053710938</v>
      </c>
      <c r="G24" s="2">
        <f t="shared" si="1"/>
        <v>1596.1232304382324</v>
      </c>
      <c r="H24" s="2">
        <f t="shared" si="1"/>
        <v>1616.0747708187102</v>
      </c>
      <c r="I24" s="2">
        <f t="shared" si="1"/>
        <v>1636.2757054539441</v>
      </c>
      <c r="J24" s="2">
        <f t="shared" si="1"/>
        <v>1656.7291517721183</v>
      </c>
      <c r="K24" s="2">
        <f t="shared" si="1"/>
        <v>1677.4382661692698</v>
      </c>
      <c r="L24" s="2">
        <f t="shared" si="1"/>
        <v>1698.4062444963856</v>
      </c>
      <c r="M24" s="2">
        <f t="shared" si="1"/>
        <v>1719.6363225525904</v>
      </c>
      <c r="O24" s="2">
        <f>SUM(Table1[[#This Row],[ENERO]:[DICIEMBRE]])</f>
        <v>19290.542126759843</v>
      </c>
    </row>
    <row r="25" spans="1:15" x14ac:dyDescent="0.45">
      <c r="A25" t="s">
        <v>32</v>
      </c>
      <c r="B25" s="2">
        <v>800</v>
      </c>
      <c r="C25" s="2">
        <f t="shared" si="1"/>
        <v>810</v>
      </c>
      <c r="D25" s="2">
        <f t="shared" si="1"/>
        <v>820.125</v>
      </c>
      <c r="E25" s="2">
        <f t="shared" si="1"/>
        <v>830.37656249999998</v>
      </c>
      <c r="F25" s="2">
        <f t="shared" si="1"/>
        <v>840.75626953124993</v>
      </c>
      <c r="G25" s="2">
        <f t="shared" si="1"/>
        <v>851.26572290039053</v>
      </c>
      <c r="H25" s="2">
        <f t="shared" si="1"/>
        <v>861.90654443664539</v>
      </c>
      <c r="I25" s="2">
        <f t="shared" si="1"/>
        <v>872.68037624210342</v>
      </c>
      <c r="J25" s="2">
        <f t="shared" si="1"/>
        <v>883.58888094512974</v>
      </c>
      <c r="K25" s="2">
        <f t="shared" si="1"/>
        <v>894.63374195694382</v>
      </c>
      <c r="L25" s="2">
        <f t="shared" si="1"/>
        <v>905.81666373140558</v>
      </c>
      <c r="M25" s="2">
        <f t="shared" si="1"/>
        <v>917.13937202804811</v>
      </c>
      <c r="O25" s="2">
        <f>SUM(Table1[[#This Row],[ENERO]:[DICIEMBRE]])</f>
        <v>10288.289134271918</v>
      </c>
    </row>
    <row r="26" spans="1:15" x14ac:dyDescent="0.45">
      <c r="A26" t="s">
        <v>33</v>
      </c>
      <c r="B26" s="2">
        <v>110</v>
      </c>
      <c r="C26" s="2">
        <f t="shared" si="1"/>
        <v>111.375</v>
      </c>
      <c r="D26" s="2">
        <f t="shared" si="1"/>
        <v>112.76718750000001</v>
      </c>
      <c r="E26" s="2">
        <f t="shared" si="1"/>
        <v>114.17677734375</v>
      </c>
      <c r="F26" s="2">
        <f t="shared" si="1"/>
        <v>115.60398706054688</v>
      </c>
      <c r="G26" s="2">
        <f t="shared" si="1"/>
        <v>117.04903689880372</v>
      </c>
      <c r="H26" s="2">
        <f t="shared" si="1"/>
        <v>118.51214986003876</v>
      </c>
      <c r="I26" s="2">
        <f t="shared" si="1"/>
        <v>119.99355173328925</v>
      </c>
      <c r="J26" s="2">
        <f t="shared" si="1"/>
        <v>121.49347112995537</v>
      </c>
      <c r="K26" s="2">
        <f t="shared" si="1"/>
        <v>123.01213951907981</v>
      </c>
      <c r="L26" s="2">
        <f t="shared" si="1"/>
        <v>124.5497912630683</v>
      </c>
      <c r="M26" s="2">
        <f t="shared" si="1"/>
        <v>126.10666365385666</v>
      </c>
      <c r="O26" s="2">
        <f>SUM(Table1[[#This Row],[ENERO]:[DICIEMBRE]])</f>
        <v>1414.6397559623886</v>
      </c>
    </row>
    <row r="27" spans="1:15" x14ac:dyDescent="0.45">
      <c r="A27" t="s">
        <v>34</v>
      </c>
      <c r="B27" s="2">
        <v>100</v>
      </c>
      <c r="C27" s="2">
        <f t="shared" si="1"/>
        <v>101.25</v>
      </c>
      <c r="D27" s="2">
        <f t="shared" si="1"/>
        <v>102.515625</v>
      </c>
      <c r="E27" s="2">
        <f t="shared" si="1"/>
        <v>103.7970703125</v>
      </c>
      <c r="F27" s="2">
        <f t="shared" si="1"/>
        <v>105.09453369140624</v>
      </c>
      <c r="G27" s="2">
        <f t="shared" si="1"/>
        <v>106.40821536254882</v>
      </c>
      <c r="H27" s="2">
        <f t="shared" si="1"/>
        <v>107.73831805458067</v>
      </c>
      <c r="I27" s="2">
        <f t="shared" si="1"/>
        <v>109.08504703026293</v>
      </c>
      <c r="J27" s="2">
        <f t="shared" si="1"/>
        <v>110.44861011814122</v>
      </c>
      <c r="K27" s="2">
        <f t="shared" si="1"/>
        <v>111.82921774461798</v>
      </c>
      <c r="L27" s="2">
        <f t="shared" si="1"/>
        <v>113.2270829664257</v>
      </c>
      <c r="M27" s="2">
        <f t="shared" si="1"/>
        <v>114.64242150350601</v>
      </c>
      <c r="O27" s="2">
        <f>SUM(Table1[[#This Row],[ENERO]:[DICIEMBRE]])</f>
        <v>1286.0361417839897</v>
      </c>
    </row>
    <row r="28" spans="1:15" x14ac:dyDescent="0.45">
      <c r="A28" t="s">
        <v>35</v>
      </c>
      <c r="B28" s="2">
        <v>250</v>
      </c>
      <c r="C28" s="2">
        <f t="shared" si="1"/>
        <v>253.125</v>
      </c>
      <c r="D28" s="2">
        <f t="shared" si="1"/>
        <v>256.2890625</v>
      </c>
      <c r="E28" s="2">
        <f t="shared" si="1"/>
        <v>259.49267578125</v>
      </c>
      <c r="F28" s="2">
        <f t="shared" si="1"/>
        <v>262.7363342285156</v>
      </c>
      <c r="G28" s="2">
        <f t="shared" si="1"/>
        <v>266.02053840637205</v>
      </c>
      <c r="H28" s="2">
        <f t="shared" si="1"/>
        <v>269.34579513645173</v>
      </c>
      <c r="I28" s="2">
        <f t="shared" si="1"/>
        <v>272.71261757565736</v>
      </c>
      <c r="J28" s="2">
        <f t="shared" si="1"/>
        <v>276.12152529535308</v>
      </c>
      <c r="K28" s="2">
        <f t="shared" si="1"/>
        <v>279.57304436154499</v>
      </c>
      <c r="L28" s="2">
        <f t="shared" si="1"/>
        <v>283.06770741606431</v>
      </c>
      <c r="M28" s="2">
        <f t="shared" si="1"/>
        <v>286.60605375876509</v>
      </c>
      <c r="O28" s="2">
        <f>SUM(Table1[[#This Row],[ENERO]:[DICIEMBRE]])</f>
        <v>3215.0903544599742</v>
      </c>
    </row>
    <row r="29" spans="1:15" ht="16.5" x14ac:dyDescent="0.75">
      <c r="A29" t="s">
        <v>36</v>
      </c>
      <c r="B29" s="2">
        <v>100</v>
      </c>
      <c r="C29" s="2">
        <f t="shared" si="1"/>
        <v>101.25</v>
      </c>
      <c r="D29" s="2">
        <f t="shared" ref="D29:M30" si="2">C29*(0.15/12)+C29</f>
        <v>102.515625</v>
      </c>
      <c r="E29" s="2">
        <f t="shared" si="2"/>
        <v>103.7970703125</v>
      </c>
      <c r="F29" s="2">
        <f t="shared" si="2"/>
        <v>105.09453369140624</v>
      </c>
      <c r="G29" s="2">
        <f t="shared" si="2"/>
        <v>106.40821536254882</v>
      </c>
      <c r="H29" s="16">
        <f t="shared" si="2"/>
        <v>107.73831805458067</v>
      </c>
      <c r="I29" s="2">
        <f t="shared" si="2"/>
        <v>109.08504703026293</v>
      </c>
      <c r="J29" s="2">
        <f t="shared" si="2"/>
        <v>110.44861011814122</v>
      </c>
      <c r="K29" s="2">
        <f t="shared" si="2"/>
        <v>111.82921774461798</v>
      </c>
      <c r="L29" s="2">
        <f t="shared" si="2"/>
        <v>113.2270829664257</v>
      </c>
      <c r="M29" s="2">
        <f t="shared" si="2"/>
        <v>114.64242150350601</v>
      </c>
      <c r="O29" s="2">
        <f>SUM(Table1[[#This Row],[ENERO]:[DICIEMBRE]])</f>
        <v>1286.0361417839897</v>
      </c>
    </row>
    <row r="30" spans="1:15" x14ac:dyDescent="0.45">
      <c r="A30" t="s">
        <v>37</v>
      </c>
      <c r="B30" s="2">
        <v>150</v>
      </c>
      <c r="C30" s="2">
        <f t="shared" si="1"/>
        <v>151.875</v>
      </c>
      <c r="D30" s="2">
        <f t="shared" si="2"/>
        <v>153.7734375</v>
      </c>
      <c r="E30" s="2">
        <f t="shared" si="2"/>
        <v>155.69560546874999</v>
      </c>
      <c r="F30" s="2">
        <f t="shared" si="2"/>
        <v>157.64180053710936</v>
      </c>
      <c r="G30" s="2">
        <f t="shared" si="2"/>
        <v>159.61232304382324</v>
      </c>
      <c r="H30" s="2">
        <f t="shared" si="2"/>
        <v>161.60747708187102</v>
      </c>
      <c r="I30" s="2">
        <f t="shared" si="2"/>
        <v>163.62757054539441</v>
      </c>
      <c r="J30" s="2">
        <f t="shared" si="2"/>
        <v>165.67291517721185</v>
      </c>
      <c r="K30" s="2">
        <f t="shared" si="2"/>
        <v>167.74382661692701</v>
      </c>
      <c r="L30" s="2">
        <f t="shared" si="2"/>
        <v>169.8406244496386</v>
      </c>
      <c r="M30" s="2">
        <f t="shared" si="2"/>
        <v>171.96363225525909</v>
      </c>
      <c r="O30" s="2">
        <f>SUM(Table1[[#This Row],[ENERO]:[DICIEMBRE]])</f>
        <v>1929.0542126759851</v>
      </c>
    </row>
    <row r="32" spans="1:15" x14ac:dyDescent="0.45">
      <c r="A32" t="s">
        <v>84</v>
      </c>
      <c r="B32" s="2">
        <f>SUM(Table1[ENERO])</f>
        <v>48560</v>
      </c>
      <c r="C32" s="2">
        <f>SUM(Table1[FEBRERO])</f>
        <v>49167</v>
      </c>
      <c r="D32" s="2">
        <f>SUM(Table1[MARZO])</f>
        <v>49781.587500000001</v>
      </c>
      <c r="E32" s="2">
        <f>SUM(Table1[ABRIL])</f>
        <v>50403.857343750016</v>
      </c>
      <c r="F32" s="2">
        <f>SUM(Table1[MAYO])</f>
        <v>51033.905560546882</v>
      </c>
      <c r="G32" s="2">
        <f>SUM(Table1[JUNIO])</f>
        <v>51671.829380053714</v>
      </c>
      <c r="H32" s="2">
        <f>SUM(Table1[JULIO])</f>
        <v>52317.727247304392</v>
      </c>
      <c r="I32" s="2">
        <f>SUM(Table1[AGOSTO])</f>
        <v>52971.698837895688</v>
      </c>
      <c r="J32" s="2">
        <f>SUM(Table1[SEPTIEMBRE])</f>
        <v>53633.845073369375</v>
      </c>
      <c r="K32" s="2">
        <f>SUM(Table1[OCTUBRE])</f>
        <v>54304.268136786515</v>
      </c>
      <c r="L32" s="2">
        <f>SUM(Table1[NOVIEMBRE])</f>
        <v>54983.071488496338</v>
      </c>
      <c r="M32" s="2">
        <f>SUM(Table1[DICIEMBRE])</f>
        <v>55670.359882102537</v>
      </c>
    </row>
    <row r="33" spans="1:2" x14ac:dyDescent="0.45">
      <c r="A33" t="s">
        <v>86</v>
      </c>
      <c r="B33">
        <f>COUNT(Table1[ENERO])</f>
        <v>26</v>
      </c>
    </row>
    <row r="34" spans="1:2" x14ac:dyDescent="0.45">
      <c r="A34" t="s">
        <v>87</v>
      </c>
      <c r="B34">
        <f>COUNTA(Table1[ENERO])</f>
        <v>26</v>
      </c>
    </row>
    <row r="35" spans="1:2" x14ac:dyDescent="0.45">
      <c r="A35" t="s">
        <v>88</v>
      </c>
      <c r="B35">
        <f>COUNTBLANK(Table1[ENERO])</f>
        <v>0</v>
      </c>
    </row>
    <row r="36" spans="1:2" x14ac:dyDescent="0.45">
      <c r="A36" t="s">
        <v>89</v>
      </c>
      <c r="B36">
        <f>LARGE(Table1[ENERO],2)</f>
        <v>5000</v>
      </c>
    </row>
    <row r="37" spans="1:2" x14ac:dyDescent="0.45">
      <c r="A37" t="s">
        <v>90</v>
      </c>
      <c r="B37" s="2">
        <f>MAX(Table1[ENERO])</f>
        <v>20000</v>
      </c>
    </row>
    <row r="38" spans="1:2" x14ac:dyDescent="0.45">
      <c r="A38" t="s">
        <v>91</v>
      </c>
      <c r="B38" s="2">
        <f>MIN(Table1[ENERO])</f>
        <v>100</v>
      </c>
    </row>
    <row r="39" spans="1:2" x14ac:dyDescent="0.45">
      <c r="A39" t="s">
        <v>92</v>
      </c>
      <c r="B39" s="2">
        <f>AVERAGE(Table1[ENERO])</f>
        <v>1867.6923076923076</v>
      </c>
    </row>
  </sheetData>
  <mergeCells count="1">
    <mergeCell ref="A2:M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C342-2C11-4733-A5B6-99AC33AF7F22}">
  <dimension ref="A1:G23"/>
  <sheetViews>
    <sheetView workbookViewId="0">
      <selection activeCell="E16" sqref="E16"/>
    </sheetView>
  </sheetViews>
  <sheetFormatPr baseColWidth="10" defaultColWidth="9.06640625" defaultRowHeight="14.25" x14ac:dyDescent="0.45"/>
  <cols>
    <col min="2" max="2" width="26.265625" bestFit="1" customWidth="1"/>
    <col min="3" max="3" width="10.9296875" customWidth="1"/>
    <col min="5" max="5" width="10.6640625" bestFit="1" customWidth="1"/>
    <col min="8" max="9" width="10.6640625" bestFit="1" customWidth="1"/>
  </cols>
  <sheetData>
    <row r="1" spans="1:3" x14ac:dyDescent="0.45">
      <c r="A1" s="7" t="s">
        <v>106</v>
      </c>
      <c r="B1" s="7" t="s">
        <v>109</v>
      </c>
      <c r="C1" t="s">
        <v>110</v>
      </c>
    </row>
    <row r="2" spans="1:3" x14ac:dyDescent="0.45">
      <c r="A2" s="1">
        <v>-23</v>
      </c>
      <c r="B2" s="20" t="s">
        <v>111</v>
      </c>
      <c r="C2" s="1">
        <f>ABS($A$2)</f>
        <v>23</v>
      </c>
    </row>
    <row r="3" spans="1:3" x14ac:dyDescent="0.45">
      <c r="A3" s="1">
        <v>6.5</v>
      </c>
      <c r="B3" s="20" t="s">
        <v>112</v>
      </c>
      <c r="C3" s="1">
        <f>INT($A$3)</f>
        <v>6</v>
      </c>
    </row>
    <row r="4" spans="1:3" x14ac:dyDescent="0.45">
      <c r="A4" s="1">
        <v>9</v>
      </c>
      <c r="B4" s="20" t="s">
        <v>113</v>
      </c>
      <c r="C4" s="1">
        <f>FACTDOUBLE($A$4)</f>
        <v>945</v>
      </c>
    </row>
    <row r="5" spans="1:3" x14ac:dyDescent="0.45">
      <c r="A5" s="1">
        <v>5</v>
      </c>
      <c r="B5" s="20" t="s">
        <v>114</v>
      </c>
      <c r="C5" s="1">
        <f>CEILING($A$5,10)</f>
        <v>10</v>
      </c>
    </row>
    <row r="6" spans="1:3" x14ac:dyDescent="0.45">
      <c r="A6" s="1">
        <v>-12.986000000000001</v>
      </c>
      <c r="B6" s="20" t="s">
        <v>115</v>
      </c>
      <c r="C6" s="1">
        <f>TRUNC($A$6)</f>
        <v>-12</v>
      </c>
    </row>
    <row r="7" spans="1:3" x14ac:dyDescent="0.45">
      <c r="A7" s="1">
        <v>2</v>
      </c>
      <c r="B7" s="20" t="s">
        <v>116</v>
      </c>
      <c r="C7" s="1">
        <f>TRUNC($A$7)</f>
        <v>2</v>
      </c>
    </row>
    <row r="8" spans="1:3" x14ac:dyDescent="0.45">
      <c r="A8" s="1">
        <v>-33</v>
      </c>
      <c r="B8" s="20" t="s">
        <v>117</v>
      </c>
      <c r="C8" s="1">
        <f>TRUNC($A$8)</f>
        <v>-33</v>
      </c>
    </row>
    <row r="10" spans="1:3" ht="28.5" x14ac:dyDescent="0.45">
      <c r="A10" s="6" t="s">
        <v>106</v>
      </c>
      <c r="B10" s="6" t="s">
        <v>107</v>
      </c>
      <c r="C10" s="6" t="s">
        <v>108</v>
      </c>
    </row>
    <row r="11" spans="1:3" x14ac:dyDescent="0.45">
      <c r="A11">
        <v>3</v>
      </c>
      <c r="B11">
        <f>ROUND(A11,0)</f>
        <v>3</v>
      </c>
      <c r="C11">
        <f>ROUND(A11,1)</f>
        <v>3</v>
      </c>
    </row>
    <row r="12" spans="1:3" x14ac:dyDescent="0.45">
      <c r="A12">
        <v>3.4</v>
      </c>
      <c r="B12">
        <f t="shared" ref="B12:B23" si="0">ROUND(A12,0)</f>
        <v>3</v>
      </c>
      <c r="C12">
        <f t="shared" ref="C12:C23" si="1">ROUND(A12,1)</f>
        <v>3.4</v>
      </c>
    </row>
    <row r="13" spans="1:3" x14ac:dyDescent="0.45">
      <c r="A13">
        <v>3.6</v>
      </c>
      <c r="B13">
        <f t="shared" si="0"/>
        <v>4</v>
      </c>
      <c r="C13">
        <f t="shared" si="1"/>
        <v>3.6</v>
      </c>
    </row>
    <row r="14" spans="1:3" x14ac:dyDescent="0.45">
      <c r="A14">
        <v>3.5</v>
      </c>
      <c r="B14">
        <f t="shared" si="0"/>
        <v>4</v>
      </c>
      <c r="C14">
        <f t="shared" si="1"/>
        <v>3.5</v>
      </c>
    </row>
    <row r="15" spans="1:3" x14ac:dyDescent="0.45">
      <c r="A15">
        <v>3.9</v>
      </c>
      <c r="B15">
        <f t="shared" si="0"/>
        <v>4</v>
      </c>
      <c r="C15">
        <f t="shared" si="1"/>
        <v>3.9</v>
      </c>
    </row>
    <row r="16" spans="1:3" x14ac:dyDescent="0.45">
      <c r="A16">
        <v>3.1</v>
      </c>
      <c r="B16">
        <f t="shared" si="0"/>
        <v>3</v>
      </c>
      <c r="C16">
        <f t="shared" si="1"/>
        <v>3.1</v>
      </c>
    </row>
    <row r="17" spans="1:7" x14ac:dyDescent="0.45">
      <c r="A17">
        <v>3.5009999999999999</v>
      </c>
      <c r="B17">
        <f t="shared" si="0"/>
        <v>4</v>
      </c>
      <c r="C17">
        <f t="shared" si="1"/>
        <v>3.5</v>
      </c>
    </row>
    <row r="18" spans="1:7" x14ac:dyDescent="0.45">
      <c r="A18">
        <v>3.0009999999999999</v>
      </c>
      <c r="B18">
        <f t="shared" si="0"/>
        <v>3</v>
      </c>
      <c r="C18">
        <f t="shared" si="1"/>
        <v>3</v>
      </c>
    </row>
    <row r="19" spans="1:7" x14ac:dyDescent="0.45">
      <c r="A19">
        <v>3.54</v>
      </c>
      <c r="B19">
        <f t="shared" si="0"/>
        <v>4</v>
      </c>
      <c r="C19">
        <f t="shared" si="1"/>
        <v>3.5</v>
      </c>
    </row>
    <row r="20" spans="1:7" x14ac:dyDescent="0.45">
      <c r="A20">
        <v>3.55</v>
      </c>
      <c r="B20">
        <f t="shared" si="0"/>
        <v>4</v>
      </c>
      <c r="C20">
        <f t="shared" si="1"/>
        <v>3.6</v>
      </c>
    </row>
    <row r="21" spans="1:7" x14ac:dyDescent="0.45">
      <c r="A21">
        <v>3.49</v>
      </c>
      <c r="B21">
        <f t="shared" si="0"/>
        <v>3</v>
      </c>
      <c r="C21">
        <f t="shared" si="1"/>
        <v>3.5</v>
      </c>
      <c r="G21" s="17"/>
    </row>
    <row r="22" spans="1:7" x14ac:dyDescent="0.45">
      <c r="A22">
        <v>3.45</v>
      </c>
      <c r="B22">
        <f t="shared" si="0"/>
        <v>3</v>
      </c>
      <c r="C22">
        <f t="shared" si="1"/>
        <v>3.5</v>
      </c>
    </row>
    <row r="23" spans="1:7" x14ac:dyDescent="0.45">
      <c r="A23">
        <v>3.44</v>
      </c>
      <c r="B23">
        <f t="shared" si="0"/>
        <v>3</v>
      </c>
      <c r="C23">
        <f t="shared" si="1"/>
        <v>3.4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2549-280E-4506-AC87-F85397A6AEC2}">
  <dimension ref="A1:H12"/>
  <sheetViews>
    <sheetView workbookViewId="0">
      <selection activeCell="G11" sqref="G11"/>
    </sheetView>
  </sheetViews>
  <sheetFormatPr baseColWidth="10" defaultColWidth="9.06640625" defaultRowHeight="14.25" x14ac:dyDescent="0.45"/>
  <sheetData>
    <row r="1" spans="1:8" x14ac:dyDescent="0.45">
      <c r="A1" t="s">
        <v>39</v>
      </c>
    </row>
    <row r="2" spans="1:8" x14ac:dyDescent="0.45">
      <c r="A2" s="3" t="s">
        <v>38</v>
      </c>
      <c r="B2" s="3"/>
      <c r="C2" s="3"/>
      <c r="D2" s="3"/>
      <c r="E2" s="3"/>
      <c r="F2" s="3"/>
    </row>
    <row r="4" spans="1:8" x14ac:dyDescent="0.45">
      <c r="A4" t="s">
        <v>41</v>
      </c>
    </row>
    <row r="6" spans="1:8" ht="42.75" x14ac:dyDescent="0.45">
      <c r="A6" s="5" t="s">
        <v>99</v>
      </c>
      <c r="B6" s="5" t="s">
        <v>100</v>
      </c>
      <c r="C6" s="5" t="s">
        <v>101</v>
      </c>
      <c r="D6" s="5" t="s">
        <v>102</v>
      </c>
      <c r="E6" s="5" t="s">
        <v>103</v>
      </c>
    </row>
    <row r="8" spans="1:8" x14ac:dyDescent="0.45">
      <c r="A8" t="s">
        <v>104</v>
      </c>
    </row>
    <row r="10" spans="1:8" ht="42.75" x14ac:dyDescent="0.45">
      <c r="A10" s="12" t="s">
        <v>99</v>
      </c>
      <c r="B10" s="12" t="s">
        <v>100</v>
      </c>
      <c r="C10" s="12" t="s">
        <v>101</v>
      </c>
      <c r="D10" s="12" t="s">
        <v>102</v>
      </c>
      <c r="E10" s="12" t="s">
        <v>103</v>
      </c>
    </row>
    <row r="12" spans="1:8" x14ac:dyDescent="0.45">
      <c r="A12" s="3"/>
      <c r="B12" s="3"/>
      <c r="C12" s="3"/>
      <c r="D12" s="3"/>
      <c r="E12" s="3"/>
      <c r="F12" s="3"/>
      <c r="G12" s="3"/>
      <c r="H1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F62B-F1F4-4E4C-8E19-59F3D85CC2A6}">
  <dimension ref="A2:H40"/>
  <sheetViews>
    <sheetView topLeftCell="A21" workbookViewId="0">
      <selection activeCell="C44" sqref="C44"/>
    </sheetView>
  </sheetViews>
  <sheetFormatPr baseColWidth="10" defaultColWidth="9.06640625" defaultRowHeight="14.25" x14ac:dyDescent="0.45"/>
  <sheetData>
    <row r="2" spans="1:8" x14ac:dyDescent="0.45">
      <c r="A2" t="s">
        <v>93</v>
      </c>
      <c r="D2" s="9"/>
      <c r="E2" s="9"/>
      <c r="F2" s="9"/>
      <c r="G2" s="9"/>
      <c r="H2" s="9"/>
    </row>
    <row r="3" spans="1:8" x14ac:dyDescent="0.45">
      <c r="D3" s="9"/>
      <c r="E3" s="9"/>
      <c r="F3" s="9"/>
      <c r="G3" s="9"/>
      <c r="H3" s="9"/>
    </row>
    <row r="4" spans="1:8" ht="28.5" x14ac:dyDescent="0.45">
      <c r="A4" s="6" t="s">
        <v>42</v>
      </c>
      <c r="B4" s="6" t="s">
        <v>43</v>
      </c>
      <c r="C4" s="6" t="s">
        <v>44</v>
      </c>
      <c r="D4" s="6" t="s">
        <v>45</v>
      </c>
      <c r="E4" s="6" t="s">
        <v>46</v>
      </c>
      <c r="F4" s="9"/>
      <c r="G4" s="9"/>
      <c r="H4" s="9"/>
    </row>
    <row r="5" spans="1:8" x14ac:dyDescent="0.45">
      <c r="A5" t="s">
        <v>47</v>
      </c>
      <c r="B5" t="s">
        <v>48</v>
      </c>
      <c r="C5" t="s">
        <v>49</v>
      </c>
      <c r="D5">
        <v>20</v>
      </c>
      <c r="E5" t="s">
        <v>50</v>
      </c>
      <c r="F5" s="9"/>
      <c r="G5" s="9"/>
      <c r="H5" s="9"/>
    </row>
    <row r="6" spans="1:8" x14ac:dyDescent="0.45">
      <c r="A6" t="s">
        <v>47</v>
      </c>
      <c r="B6" t="s">
        <v>48</v>
      </c>
      <c r="C6" t="s">
        <v>64</v>
      </c>
      <c r="D6">
        <v>19</v>
      </c>
      <c r="E6" t="s">
        <v>57</v>
      </c>
      <c r="F6" s="9"/>
      <c r="G6" s="9"/>
      <c r="H6" s="9"/>
    </row>
    <row r="7" spans="1:8" x14ac:dyDescent="0.45">
      <c r="A7" t="s">
        <v>51</v>
      </c>
      <c r="B7" t="s">
        <v>52</v>
      </c>
      <c r="C7" t="s">
        <v>53</v>
      </c>
      <c r="D7">
        <v>22</v>
      </c>
      <c r="E7" t="s">
        <v>54</v>
      </c>
      <c r="F7" s="9"/>
      <c r="G7" s="9"/>
      <c r="H7" s="9"/>
    </row>
    <row r="8" spans="1:8" x14ac:dyDescent="0.45">
      <c r="A8" t="s">
        <v>58</v>
      </c>
      <c r="B8" t="s">
        <v>59</v>
      </c>
      <c r="C8" t="s">
        <v>60</v>
      </c>
      <c r="D8">
        <v>20</v>
      </c>
      <c r="E8" t="s">
        <v>57</v>
      </c>
      <c r="F8" s="9"/>
      <c r="G8" s="9"/>
      <c r="H8" s="9"/>
    </row>
    <row r="9" spans="1:8" x14ac:dyDescent="0.45">
      <c r="A9" t="s">
        <v>55</v>
      </c>
      <c r="B9" t="s">
        <v>48</v>
      </c>
      <c r="C9" t="s">
        <v>56</v>
      </c>
      <c r="D9">
        <v>21</v>
      </c>
      <c r="E9" t="s">
        <v>57</v>
      </c>
      <c r="F9" s="9"/>
      <c r="G9" s="9"/>
      <c r="H9" s="9"/>
    </row>
    <row r="10" spans="1:8" x14ac:dyDescent="0.45">
      <c r="A10" t="s">
        <v>55</v>
      </c>
      <c r="B10" t="s">
        <v>48</v>
      </c>
      <c r="C10" t="s">
        <v>56</v>
      </c>
      <c r="D10">
        <v>22</v>
      </c>
      <c r="E10" t="s">
        <v>65</v>
      </c>
      <c r="F10" s="9"/>
      <c r="G10" s="9"/>
      <c r="H10" s="9"/>
    </row>
    <row r="11" spans="1:8" x14ac:dyDescent="0.45">
      <c r="A11" t="s">
        <v>61</v>
      </c>
      <c r="B11" t="s">
        <v>62</v>
      </c>
      <c r="C11" t="s">
        <v>63</v>
      </c>
      <c r="D11">
        <v>22</v>
      </c>
      <c r="E11" t="s">
        <v>57</v>
      </c>
      <c r="F11" s="9"/>
      <c r="G11" s="9"/>
      <c r="H11" s="9"/>
    </row>
    <row r="12" spans="1:8" x14ac:dyDescent="0.45">
      <c r="D12" s="9"/>
      <c r="E12" s="9"/>
      <c r="F12" s="9"/>
      <c r="G12" s="9"/>
      <c r="H12" s="9"/>
    </row>
    <row r="13" spans="1:8" x14ac:dyDescent="0.45">
      <c r="A13" t="s">
        <v>94</v>
      </c>
      <c r="D13" s="9"/>
      <c r="E13" s="9"/>
      <c r="F13" s="9"/>
      <c r="G13" s="9"/>
      <c r="H13" s="9"/>
    </row>
    <row r="14" spans="1:8" x14ac:dyDescent="0.45">
      <c r="A14" t="s">
        <v>95</v>
      </c>
      <c r="D14" s="9"/>
      <c r="E14" s="9"/>
      <c r="F14" s="9"/>
      <c r="G14" s="9"/>
      <c r="H14" s="9"/>
    </row>
    <row r="15" spans="1:8" x14ac:dyDescent="0.45">
      <c r="A15" t="s">
        <v>96</v>
      </c>
      <c r="D15" s="9"/>
      <c r="E15" s="9"/>
      <c r="F15" s="9"/>
      <c r="G15" s="9"/>
      <c r="H15" s="9"/>
    </row>
    <row r="16" spans="1:8" x14ac:dyDescent="0.45">
      <c r="D16" s="9"/>
      <c r="E16" s="9"/>
      <c r="F16" s="9"/>
      <c r="G16" s="9"/>
      <c r="H16" s="9"/>
    </row>
    <row r="17" spans="1:8" ht="28.5" x14ac:dyDescent="0.45">
      <c r="A17" s="6" t="s">
        <v>42</v>
      </c>
      <c r="B17" s="6" t="s">
        <v>43</v>
      </c>
      <c r="C17" s="6" t="s">
        <v>44</v>
      </c>
      <c r="D17" s="6" t="s">
        <v>45</v>
      </c>
      <c r="E17" s="6" t="s">
        <v>46</v>
      </c>
      <c r="F17" s="9"/>
      <c r="G17" s="9"/>
      <c r="H17" s="9"/>
    </row>
    <row r="18" spans="1:8" x14ac:dyDescent="0.45">
      <c r="A18" t="s">
        <v>47</v>
      </c>
      <c r="B18" t="s">
        <v>48</v>
      </c>
      <c r="C18" t="s">
        <v>49</v>
      </c>
      <c r="D18">
        <v>20</v>
      </c>
      <c r="E18" t="s">
        <v>50</v>
      </c>
      <c r="F18" s="9"/>
      <c r="G18" s="9"/>
      <c r="H18" s="9"/>
    </row>
    <row r="19" spans="1:8" x14ac:dyDescent="0.45">
      <c r="A19" t="s">
        <v>47</v>
      </c>
      <c r="B19" t="s">
        <v>48</v>
      </c>
      <c r="C19" t="s">
        <v>64</v>
      </c>
      <c r="D19">
        <v>19</v>
      </c>
      <c r="E19" t="s">
        <v>57</v>
      </c>
      <c r="F19" s="9"/>
      <c r="G19" s="9"/>
      <c r="H19" s="9"/>
    </row>
    <row r="20" spans="1:8" x14ac:dyDescent="0.45">
      <c r="A20" t="s">
        <v>51</v>
      </c>
      <c r="B20" t="s">
        <v>52</v>
      </c>
      <c r="C20" t="s">
        <v>53</v>
      </c>
      <c r="D20">
        <v>22</v>
      </c>
      <c r="E20" t="s">
        <v>54</v>
      </c>
      <c r="F20" s="9"/>
      <c r="G20" s="9"/>
      <c r="H20" s="9"/>
    </row>
    <row r="21" spans="1:8" x14ac:dyDescent="0.45">
      <c r="A21" t="s">
        <v>58</v>
      </c>
      <c r="B21" t="s">
        <v>59</v>
      </c>
      <c r="C21" t="s">
        <v>60</v>
      </c>
      <c r="D21">
        <v>20</v>
      </c>
      <c r="E21" t="s">
        <v>57</v>
      </c>
      <c r="F21" s="9"/>
      <c r="G21" s="9"/>
      <c r="H21" s="9"/>
    </row>
    <row r="22" spans="1:8" x14ac:dyDescent="0.45">
      <c r="A22" t="s">
        <v>55</v>
      </c>
      <c r="B22" t="s">
        <v>48</v>
      </c>
      <c r="C22" t="s">
        <v>56</v>
      </c>
      <c r="D22">
        <v>21</v>
      </c>
      <c r="E22" t="s">
        <v>57</v>
      </c>
      <c r="F22" s="9"/>
      <c r="G22" s="9"/>
      <c r="H22" s="9"/>
    </row>
    <row r="23" spans="1:8" x14ac:dyDescent="0.45">
      <c r="A23" t="s">
        <v>55</v>
      </c>
      <c r="B23" t="s">
        <v>48</v>
      </c>
      <c r="C23" t="s">
        <v>56</v>
      </c>
      <c r="D23">
        <v>22</v>
      </c>
      <c r="E23" t="s">
        <v>65</v>
      </c>
      <c r="F23" s="9"/>
      <c r="G23" s="9"/>
      <c r="H23" s="9"/>
    </row>
    <row r="24" spans="1:8" x14ac:dyDescent="0.45">
      <c r="A24" t="s">
        <v>61</v>
      </c>
      <c r="B24" t="s">
        <v>62</v>
      </c>
      <c r="C24" t="s">
        <v>63</v>
      </c>
      <c r="D24">
        <v>22</v>
      </c>
      <c r="E24" t="s">
        <v>57</v>
      </c>
      <c r="F24" s="9"/>
      <c r="G24" s="9"/>
      <c r="H24" s="9"/>
    </row>
    <row r="25" spans="1:8" x14ac:dyDescent="0.45">
      <c r="D25" s="9"/>
      <c r="E25" s="9"/>
      <c r="F25" s="9"/>
      <c r="G25" s="9"/>
      <c r="H25" s="9"/>
    </row>
    <row r="26" spans="1:8" x14ac:dyDescent="0.45">
      <c r="A26" t="s">
        <v>97</v>
      </c>
      <c r="D26" s="9"/>
      <c r="E26" s="9"/>
      <c r="F26" s="9"/>
      <c r="G26" s="9"/>
      <c r="H26" s="9"/>
    </row>
    <row r="27" spans="1:8" x14ac:dyDescent="0.45">
      <c r="D27" s="9"/>
      <c r="E27" s="9"/>
      <c r="F27" s="9"/>
      <c r="G27" s="9"/>
      <c r="H27" s="9"/>
    </row>
    <row r="28" spans="1:8" x14ac:dyDescent="0.45">
      <c r="A28" s="6" t="s">
        <v>42</v>
      </c>
      <c r="B28" s="10" t="s">
        <v>47</v>
      </c>
      <c r="C28" s="1" t="s">
        <v>47</v>
      </c>
      <c r="D28" s="1" t="s">
        <v>58</v>
      </c>
      <c r="E28" s="1" t="s">
        <v>55</v>
      </c>
      <c r="F28" s="1" t="s">
        <v>51</v>
      </c>
      <c r="G28" s="1" t="s">
        <v>55</v>
      </c>
      <c r="H28" s="1" t="s">
        <v>61</v>
      </c>
    </row>
    <row r="29" spans="1:8" ht="28.5" x14ac:dyDescent="0.45">
      <c r="A29" s="6" t="s">
        <v>43</v>
      </c>
      <c r="B29" s="10" t="s">
        <v>48</v>
      </c>
      <c r="C29" s="1" t="s">
        <v>48</v>
      </c>
      <c r="D29" s="1" t="s">
        <v>59</v>
      </c>
      <c r="E29" s="1" t="s">
        <v>48</v>
      </c>
      <c r="F29" s="1" t="s">
        <v>52</v>
      </c>
      <c r="G29" s="1" t="s">
        <v>48</v>
      </c>
      <c r="H29" s="1" t="s">
        <v>62</v>
      </c>
    </row>
    <row r="30" spans="1:8" ht="28.5" x14ac:dyDescent="0.45">
      <c r="A30" s="6" t="s">
        <v>44</v>
      </c>
      <c r="B30" s="10" t="s">
        <v>64</v>
      </c>
      <c r="C30" s="1" t="s">
        <v>49</v>
      </c>
      <c r="D30" s="1" t="s">
        <v>60</v>
      </c>
      <c r="E30" s="1" t="s">
        <v>56</v>
      </c>
      <c r="F30" s="1" t="s">
        <v>53</v>
      </c>
      <c r="G30" s="1" t="s">
        <v>56</v>
      </c>
      <c r="H30" s="1" t="s">
        <v>63</v>
      </c>
    </row>
    <row r="31" spans="1:8" x14ac:dyDescent="0.45">
      <c r="A31" s="6" t="s">
        <v>45</v>
      </c>
      <c r="B31" s="10">
        <v>19</v>
      </c>
      <c r="C31" s="1">
        <v>20</v>
      </c>
      <c r="D31" s="1">
        <v>20</v>
      </c>
      <c r="E31" s="1">
        <v>21</v>
      </c>
      <c r="F31" s="1">
        <v>22</v>
      </c>
      <c r="G31" s="1">
        <v>22</v>
      </c>
      <c r="H31" s="1">
        <v>22</v>
      </c>
    </row>
    <row r="32" spans="1:8" ht="28.5" x14ac:dyDescent="0.45">
      <c r="A32" s="6" t="s">
        <v>46</v>
      </c>
      <c r="B32" s="10" t="s">
        <v>57</v>
      </c>
      <c r="C32" s="1" t="s">
        <v>50</v>
      </c>
      <c r="D32" s="1" t="s">
        <v>57</v>
      </c>
      <c r="E32" s="1" t="s">
        <v>57</v>
      </c>
      <c r="F32" s="1" t="s">
        <v>54</v>
      </c>
      <c r="G32" s="1" t="s">
        <v>65</v>
      </c>
      <c r="H32" s="1" t="s">
        <v>57</v>
      </c>
    </row>
    <row r="33" spans="1:8" x14ac:dyDescent="0.45">
      <c r="D33" s="9"/>
      <c r="E33" s="9"/>
      <c r="F33" s="9"/>
      <c r="G33" s="9"/>
      <c r="H33" s="9"/>
    </row>
    <row r="34" spans="1:8" x14ac:dyDescent="0.45">
      <c r="A34" s="11" t="s">
        <v>98</v>
      </c>
      <c r="D34" s="9"/>
      <c r="E34" s="9"/>
      <c r="F34" s="9"/>
      <c r="G34" s="9"/>
      <c r="H34" s="9"/>
    </row>
    <row r="35" spans="1:8" x14ac:dyDescent="0.45">
      <c r="D35" s="9"/>
      <c r="E35" s="9"/>
      <c r="F35" s="9"/>
      <c r="G35" s="9"/>
      <c r="H35" s="9"/>
    </row>
    <row r="36" spans="1:8" x14ac:dyDescent="0.45">
      <c r="D36" s="9"/>
      <c r="E36" s="9"/>
      <c r="F36" s="9"/>
      <c r="G36" s="9"/>
      <c r="H36" s="9"/>
    </row>
    <row r="37" spans="1:8" x14ac:dyDescent="0.45">
      <c r="D37" s="9"/>
      <c r="E37" s="9"/>
      <c r="F37" s="9"/>
      <c r="G37" s="9"/>
      <c r="H37" s="9"/>
    </row>
    <row r="38" spans="1:8" x14ac:dyDescent="0.45">
      <c r="D38" s="9"/>
      <c r="E38" s="9"/>
      <c r="F38" s="9"/>
      <c r="G38" s="9"/>
      <c r="H38" s="9"/>
    </row>
    <row r="39" spans="1:8" x14ac:dyDescent="0.45">
      <c r="D39" s="9"/>
      <c r="E39" s="9"/>
      <c r="F39" s="9"/>
      <c r="G39" s="9"/>
      <c r="H39" s="9"/>
    </row>
    <row r="40" spans="1:8" x14ac:dyDescent="0.45">
      <c r="D40" s="9"/>
      <c r="E40" s="9"/>
      <c r="F40" s="9"/>
      <c r="G40" s="9"/>
      <c r="H40" s="9"/>
    </row>
  </sheetData>
  <sortState columnSort="1" ref="B28:H32">
    <sortCondition ref="B31:H3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0946-37D9-4769-8659-CC326920F503}">
  <dimension ref="A2:K34"/>
  <sheetViews>
    <sheetView tabSelected="1" workbookViewId="0">
      <selection activeCell="K34" sqref="A1:K34"/>
    </sheetView>
  </sheetViews>
  <sheetFormatPr baseColWidth="10" defaultColWidth="9.06640625" defaultRowHeight="14.25" x14ac:dyDescent="0.45"/>
  <cols>
    <col min="1" max="1" width="13.265625" bestFit="1" customWidth="1"/>
    <col min="2" max="2" width="9.59765625" customWidth="1"/>
    <col min="3" max="3" width="12.06640625" bestFit="1" customWidth="1"/>
    <col min="4" max="5" width="10.86328125" bestFit="1" customWidth="1"/>
    <col min="6" max="6" width="9.86328125" bestFit="1" customWidth="1"/>
  </cols>
  <sheetData>
    <row r="2" spans="1:6" x14ac:dyDescent="0.45">
      <c r="A2" s="19" t="s">
        <v>66</v>
      </c>
      <c r="B2" s="19"/>
      <c r="C2" s="19"/>
      <c r="D2" s="19"/>
      <c r="E2" s="19"/>
      <c r="F2" s="19"/>
    </row>
    <row r="4" spans="1:6" ht="28.5" x14ac:dyDescent="0.45">
      <c r="A4" s="13" t="s">
        <v>70</v>
      </c>
      <c r="B4" s="13" t="s">
        <v>67</v>
      </c>
      <c r="C4" s="13" t="s">
        <v>68</v>
      </c>
      <c r="D4" s="13" t="s">
        <v>69</v>
      </c>
      <c r="E4" s="13" t="s">
        <v>119</v>
      </c>
      <c r="F4" s="13" t="s">
        <v>83</v>
      </c>
    </row>
    <row r="5" spans="1:6" x14ac:dyDescent="0.45">
      <c r="A5" s="7" t="s">
        <v>71</v>
      </c>
      <c r="B5" s="14">
        <v>2</v>
      </c>
      <c r="C5" s="14">
        <v>20</v>
      </c>
      <c r="D5" s="14">
        <f>B5*C5</f>
        <v>40</v>
      </c>
      <c r="E5" s="14">
        <f>D5*(1+A$18)</f>
        <v>44</v>
      </c>
      <c r="F5" s="14">
        <f>D5*(1+$A$18)</f>
        <v>44</v>
      </c>
    </row>
    <row r="6" spans="1:6" x14ac:dyDescent="0.45">
      <c r="A6" s="7" t="s">
        <v>72</v>
      </c>
      <c r="B6" s="14">
        <v>15</v>
      </c>
      <c r="C6" s="14">
        <v>25</v>
      </c>
      <c r="D6" s="14">
        <f t="shared" ref="D6:D16" si="0">B6*C6</f>
        <v>375</v>
      </c>
      <c r="E6" s="14">
        <f t="shared" ref="E6:E16" si="1">D6*(1+A$18)</f>
        <v>412.50000000000006</v>
      </c>
      <c r="F6" s="14">
        <f t="shared" ref="F6:F16" si="2">D6*(1+$A$18)</f>
        <v>412.50000000000006</v>
      </c>
    </row>
    <row r="7" spans="1:6" x14ac:dyDescent="0.45">
      <c r="A7" s="7" t="s">
        <v>73</v>
      </c>
      <c r="B7" s="14">
        <v>9</v>
      </c>
      <c r="C7" s="14">
        <v>300</v>
      </c>
      <c r="D7" s="14">
        <f t="shared" si="0"/>
        <v>2700</v>
      </c>
      <c r="E7" s="14">
        <f t="shared" si="1"/>
        <v>2970.0000000000005</v>
      </c>
      <c r="F7" s="14">
        <f t="shared" si="2"/>
        <v>2970.0000000000005</v>
      </c>
    </row>
    <row r="8" spans="1:6" x14ac:dyDescent="0.45">
      <c r="A8" s="7" t="s">
        <v>74</v>
      </c>
      <c r="B8" s="14">
        <v>3</v>
      </c>
      <c r="C8" s="14">
        <v>400</v>
      </c>
      <c r="D8" s="14">
        <f t="shared" si="0"/>
        <v>1200</v>
      </c>
      <c r="E8" s="14">
        <f>D8*(1+A$18)</f>
        <v>1320</v>
      </c>
      <c r="F8" s="14">
        <f t="shared" si="2"/>
        <v>1320</v>
      </c>
    </row>
    <row r="9" spans="1:6" x14ac:dyDescent="0.45">
      <c r="A9" s="7" t="s">
        <v>75</v>
      </c>
      <c r="B9" s="14">
        <v>7</v>
      </c>
      <c r="C9" s="14">
        <v>250</v>
      </c>
      <c r="D9" s="14">
        <f t="shared" si="0"/>
        <v>1750</v>
      </c>
      <c r="E9" s="14">
        <f t="shared" si="1"/>
        <v>1925.0000000000002</v>
      </c>
      <c r="F9" s="14">
        <f t="shared" si="2"/>
        <v>1925.0000000000002</v>
      </c>
    </row>
    <row r="10" spans="1:6" x14ac:dyDescent="0.45">
      <c r="A10" s="7" t="s">
        <v>76</v>
      </c>
      <c r="B10" s="14">
        <v>5</v>
      </c>
      <c r="C10" s="14">
        <v>300</v>
      </c>
      <c r="D10" s="14">
        <f t="shared" si="0"/>
        <v>1500</v>
      </c>
      <c r="E10" s="14">
        <f t="shared" si="1"/>
        <v>1650.0000000000002</v>
      </c>
      <c r="F10" s="14">
        <f t="shared" si="2"/>
        <v>1650.0000000000002</v>
      </c>
    </row>
    <row r="11" spans="1:6" x14ac:dyDescent="0.45">
      <c r="A11" s="7" t="s">
        <v>77</v>
      </c>
      <c r="B11" s="14">
        <v>20</v>
      </c>
      <c r="C11" s="14">
        <v>25</v>
      </c>
      <c r="D11" s="14">
        <f t="shared" si="0"/>
        <v>500</v>
      </c>
      <c r="E11" s="14">
        <f t="shared" si="1"/>
        <v>550</v>
      </c>
      <c r="F11" s="14">
        <f t="shared" si="2"/>
        <v>550</v>
      </c>
    </row>
    <row r="12" spans="1:6" x14ac:dyDescent="0.45">
      <c r="A12" s="7" t="s">
        <v>78</v>
      </c>
      <c r="B12" s="14">
        <v>90</v>
      </c>
      <c r="C12" s="14">
        <v>12</v>
      </c>
      <c r="D12" s="14">
        <f t="shared" si="0"/>
        <v>1080</v>
      </c>
      <c r="E12" s="14">
        <f t="shared" si="1"/>
        <v>1188</v>
      </c>
      <c r="F12" s="14">
        <f t="shared" si="2"/>
        <v>1188</v>
      </c>
    </row>
    <row r="13" spans="1:6" x14ac:dyDescent="0.45">
      <c r="A13" s="7" t="s">
        <v>81</v>
      </c>
      <c r="B13" s="14">
        <v>15</v>
      </c>
      <c r="C13" s="14">
        <v>30</v>
      </c>
      <c r="D13" s="14">
        <f t="shared" si="0"/>
        <v>450</v>
      </c>
      <c r="E13" s="14">
        <f t="shared" si="1"/>
        <v>495.00000000000006</v>
      </c>
      <c r="F13" s="14">
        <f t="shared" si="2"/>
        <v>495.00000000000006</v>
      </c>
    </row>
    <row r="14" spans="1:6" x14ac:dyDescent="0.45">
      <c r="A14" s="7" t="s">
        <v>35</v>
      </c>
      <c r="B14" s="14">
        <v>10</v>
      </c>
      <c r="C14" s="14">
        <v>50</v>
      </c>
      <c r="D14" s="14">
        <f t="shared" si="0"/>
        <v>500</v>
      </c>
      <c r="E14" s="14">
        <f t="shared" si="1"/>
        <v>550</v>
      </c>
      <c r="F14" s="14">
        <f t="shared" si="2"/>
        <v>550</v>
      </c>
    </row>
    <row r="15" spans="1:6" x14ac:dyDescent="0.45">
      <c r="A15" s="7" t="s">
        <v>79</v>
      </c>
      <c r="B15" s="14">
        <v>5</v>
      </c>
      <c r="C15" s="14">
        <v>35</v>
      </c>
      <c r="D15" s="14">
        <f t="shared" si="0"/>
        <v>175</v>
      </c>
      <c r="E15" s="14">
        <f t="shared" si="1"/>
        <v>192.50000000000003</v>
      </c>
      <c r="F15" s="14">
        <f t="shared" si="2"/>
        <v>192.50000000000003</v>
      </c>
    </row>
    <row r="16" spans="1:6" x14ac:dyDescent="0.45">
      <c r="A16" s="7" t="s">
        <v>80</v>
      </c>
      <c r="B16" s="14">
        <v>5</v>
      </c>
      <c r="C16" s="14">
        <v>20</v>
      </c>
      <c r="D16" s="14">
        <f t="shared" si="0"/>
        <v>100</v>
      </c>
      <c r="E16" s="14">
        <f t="shared" si="1"/>
        <v>110.00000000000001</v>
      </c>
      <c r="F16" s="14">
        <f t="shared" si="2"/>
        <v>110.00000000000001</v>
      </c>
    </row>
    <row r="18" spans="1:11" x14ac:dyDescent="0.45">
      <c r="A18">
        <v>0.1</v>
      </c>
      <c r="B18" t="s">
        <v>118</v>
      </c>
      <c r="C18" t="s">
        <v>69</v>
      </c>
      <c r="D18" s="2">
        <f>SUM(D5:D16)</f>
        <v>10370</v>
      </c>
      <c r="E18" s="8">
        <f>SUM(E5:E16)</f>
        <v>11407</v>
      </c>
    </row>
    <row r="20" spans="1:11" x14ac:dyDescent="0.45">
      <c r="C20" t="s">
        <v>82</v>
      </c>
      <c r="D20" s="8">
        <f>D18/32</f>
        <v>324.0625</v>
      </c>
      <c r="E20" s="8">
        <f>E18/32</f>
        <v>356.46875</v>
      </c>
    </row>
    <row r="22" spans="1:11" x14ac:dyDescent="0.45">
      <c r="A22" t="s">
        <v>105</v>
      </c>
    </row>
    <row r="24" spans="1:11" x14ac:dyDescent="0.45">
      <c r="A24" s="15"/>
      <c r="B24" s="15">
        <v>1</v>
      </c>
      <c r="C24" s="15">
        <v>2</v>
      </c>
      <c r="D24" s="15">
        <v>3</v>
      </c>
      <c r="E24" s="15">
        <v>4</v>
      </c>
      <c r="F24" s="15">
        <v>5</v>
      </c>
      <c r="G24" s="15">
        <v>6</v>
      </c>
      <c r="H24" s="15">
        <v>7</v>
      </c>
      <c r="I24" s="15">
        <v>8</v>
      </c>
      <c r="J24" s="15">
        <v>9</v>
      </c>
      <c r="K24" s="15">
        <v>10</v>
      </c>
    </row>
    <row r="25" spans="1:11" x14ac:dyDescent="0.45">
      <c r="A25" s="15">
        <v>1</v>
      </c>
      <c r="B25" s="15">
        <f ca="1">B$2*$C25</f>
        <v>1</v>
      </c>
      <c r="C25" s="15">
        <f t="shared" ref="C25:K25" ca="1" si="3">C$2*$C25</f>
        <v>2</v>
      </c>
      <c r="D25" s="15">
        <f t="shared" ca="1" si="3"/>
        <v>3</v>
      </c>
      <c r="E25" s="15">
        <f t="shared" ca="1" si="3"/>
        <v>4</v>
      </c>
      <c r="F25" s="15">
        <f t="shared" ca="1" si="3"/>
        <v>5</v>
      </c>
      <c r="G25" s="15">
        <f t="shared" ca="1" si="3"/>
        <v>6</v>
      </c>
      <c r="H25" s="15">
        <f t="shared" ca="1" si="3"/>
        <v>7</v>
      </c>
      <c r="I25" s="15">
        <f t="shared" ca="1" si="3"/>
        <v>8</v>
      </c>
      <c r="J25" s="15">
        <f t="shared" ca="1" si="3"/>
        <v>9</v>
      </c>
      <c r="K25" s="15">
        <f t="shared" ca="1" si="3"/>
        <v>10</v>
      </c>
    </row>
    <row r="26" spans="1:11" x14ac:dyDescent="0.45">
      <c r="A26" s="15">
        <v>2</v>
      </c>
      <c r="B26" s="15">
        <f t="shared" ref="B26:K34" ca="1" si="4">B$2*$C26</f>
        <v>2</v>
      </c>
      <c r="C26" s="15">
        <f t="shared" ca="1" si="4"/>
        <v>4</v>
      </c>
      <c r="D26" s="15">
        <f t="shared" ca="1" si="4"/>
        <v>6</v>
      </c>
      <c r="E26" s="15">
        <f t="shared" ca="1" si="4"/>
        <v>8</v>
      </c>
      <c r="F26" s="15">
        <f t="shared" ca="1" si="4"/>
        <v>10</v>
      </c>
      <c r="G26" s="15">
        <f t="shared" ca="1" si="4"/>
        <v>12</v>
      </c>
      <c r="H26" s="15">
        <f t="shared" ca="1" si="4"/>
        <v>14</v>
      </c>
      <c r="I26" s="15">
        <f t="shared" ca="1" si="4"/>
        <v>16</v>
      </c>
      <c r="J26" s="15">
        <f t="shared" ca="1" si="4"/>
        <v>18</v>
      </c>
      <c r="K26" s="15">
        <f t="shared" ca="1" si="4"/>
        <v>20</v>
      </c>
    </row>
    <row r="27" spans="1:11" x14ac:dyDescent="0.45">
      <c r="A27" s="15">
        <v>3</v>
      </c>
      <c r="B27" s="15">
        <f t="shared" ca="1" si="4"/>
        <v>3</v>
      </c>
      <c r="C27" s="15">
        <f t="shared" ca="1" si="4"/>
        <v>6</v>
      </c>
      <c r="D27" s="15">
        <f t="shared" ca="1" si="4"/>
        <v>9</v>
      </c>
      <c r="E27" s="15">
        <f t="shared" ca="1" si="4"/>
        <v>12</v>
      </c>
      <c r="F27" s="15">
        <f t="shared" ca="1" si="4"/>
        <v>15</v>
      </c>
      <c r="G27" s="15">
        <f t="shared" ca="1" si="4"/>
        <v>18</v>
      </c>
      <c r="H27" s="15">
        <f t="shared" ca="1" si="4"/>
        <v>21</v>
      </c>
      <c r="I27" s="15">
        <f t="shared" ca="1" si="4"/>
        <v>24</v>
      </c>
      <c r="J27" s="15">
        <f t="shared" ca="1" si="4"/>
        <v>27</v>
      </c>
      <c r="K27" s="15">
        <f t="shared" ca="1" si="4"/>
        <v>30</v>
      </c>
    </row>
    <row r="28" spans="1:11" x14ac:dyDescent="0.45">
      <c r="A28" s="15">
        <v>4</v>
      </c>
      <c r="B28" s="15">
        <f t="shared" ca="1" si="4"/>
        <v>4</v>
      </c>
      <c r="C28" s="15">
        <f t="shared" ca="1" si="4"/>
        <v>8</v>
      </c>
      <c r="D28" s="15">
        <f t="shared" ca="1" si="4"/>
        <v>12</v>
      </c>
      <c r="E28" s="15">
        <f t="shared" ca="1" si="4"/>
        <v>16</v>
      </c>
      <c r="F28" s="15">
        <f t="shared" ca="1" si="4"/>
        <v>20</v>
      </c>
      <c r="G28" s="15">
        <f t="shared" ca="1" si="4"/>
        <v>24</v>
      </c>
      <c r="H28" s="15">
        <f t="shared" ca="1" si="4"/>
        <v>28</v>
      </c>
      <c r="I28" s="15">
        <f t="shared" ca="1" si="4"/>
        <v>32</v>
      </c>
      <c r="J28" s="15">
        <f t="shared" ca="1" si="4"/>
        <v>36</v>
      </c>
      <c r="K28" s="15">
        <f t="shared" ca="1" si="4"/>
        <v>40</v>
      </c>
    </row>
    <row r="29" spans="1:11" x14ac:dyDescent="0.45">
      <c r="A29" s="15">
        <v>5</v>
      </c>
      <c r="B29" s="15">
        <f t="shared" ca="1" si="4"/>
        <v>5</v>
      </c>
      <c r="C29" s="15">
        <f t="shared" ca="1" si="4"/>
        <v>10</v>
      </c>
      <c r="D29" s="15">
        <f t="shared" ca="1" si="4"/>
        <v>15</v>
      </c>
      <c r="E29" s="15">
        <f t="shared" ca="1" si="4"/>
        <v>20</v>
      </c>
      <c r="F29" s="15">
        <f t="shared" ca="1" si="4"/>
        <v>25</v>
      </c>
      <c r="G29" s="15">
        <f t="shared" ca="1" si="4"/>
        <v>30</v>
      </c>
      <c r="H29" s="15">
        <f t="shared" ca="1" si="4"/>
        <v>35</v>
      </c>
      <c r="I29" s="15">
        <f t="shared" ca="1" si="4"/>
        <v>40</v>
      </c>
      <c r="J29" s="15">
        <f t="shared" ca="1" si="4"/>
        <v>45</v>
      </c>
      <c r="K29" s="15">
        <f t="shared" ca="1" si="4"/>
        <v>50</v>
      </c>
    </row>
    <row r="30" spans="1:11" x14ac:dyDescent="0.45">
      <c r="A30" s="15">
        <v>6</v>
      </c>
      <c r="B30" s="15">
        <f t="shared" ca="1" si="4"/>
        <v>6</v>
      </c>
      <c r="C30" s="15">
        <f t="shared" ca="1" si="4"/>
        <v>12</v>
      </c>
      <c r="D30" s="15">
        <f t="shared" ca="1" si="4"/>
        <v>18</v>
      </c>
      <c r="E30" s="15">
        <f t="shared" ca="1" si="4"/>
        <v>24</v>
      </c>
      <c r="F30" s="15">
        <f t="shared" ca="1" si="4"/>
        <v>30</v>
      </c>
      <c r="G30" s="15">
        <f t="shared" ca="1" si="4"/>
        <v>36</v>
      </c>
      <c r="H30" s="15">
        <f t="shared" ca="1" si="4"/>
        <v>42</v>
      </c>
      <c r="I30" s="15">
        <f t="shared" ca="1" si="4"/>
        <v>48</v>
      </c>
      <c r="J30" s="15">
        <f t="shared" ca="1" si="4"/>
        <v>54</v>
      </c>
      <c r="K30" s="15">
        <f t="shared" ca="1" si="4"/>
        <v>60</v>
      </c>
    </row>
    <row r="31" spans="1:11" x14ac:dyDescent="0.45">
      <c r="A31" s="15">
        <v>7</v>
      </c>
      <c r="B31" s="15">
        <f t="shared" ca="1" si="4"/>
        <v>7</v>
      </c>
      <c r="C31" s="15">
        <f t="shared" ca="1" si="4"/>
        <v>14</v>
      </c>
      <c r="D31" s="15">
        <f t="shared" ca="1" si="4"/>
        <v>21</v>
      </c>
      <c r="E31" s="15">
        <f t="shared" ca="1" si="4"/>
        <v>28</v>
      </c>
      <c r="F31" s="15">
        <f t="shared" ca="1" si="4"/>
        <v>35</v>
      </c>
      <c r="G31" s="15">
        <f t="shared" ca="1" si="4"/>
        <v>42</v>
      </c>
      <c r="H31" s="15">
        <f t="shared" ca="1" si="4"/>
        <v>49</v>
      </c>
      <c r="I31" s="15">
        <f t="shared" ca="1" si="4"/>
        <v>56</v>
      </c>
      <c r="J31" s="15">
        <f t="shared" ca="1" si="4"/>
        <v>63</v>
      </c>
      <c r="K31" s="15">
        <f t="shared" ca="1" si="4"/>
        <v>70</v>
      </c>
    </row>
    <row r="32" spans="1:11" x14ac:dyDescent="0.45">
      <c r="A32" s="15">
        <v>8</v>
      </c>
      <c r="B32" s="15">
        <f t="shared" ca="1" si="4"/>
        <v>8</v>
      </c>
      <c r="C32" s="15">
        <f t="shared" ca="1" si="4"/>
        <v>16</v>
      </c>
      <c r="D32" s="15">
        <f t="shared" ca="1" si="4"/>
        <v>24</v>
      </c>
      <c r="E32" s="15">
        <f t="shared" ca="1" si="4"/>
        <v>32</v>
      </c>
      <c r="F32" s="15">
        <f t="shared" ca="1" si="4"/>
        <v>40</v>
      </c>
      <c r="G32" s="15">
        <f t="shared" ca="1" si="4"/>
        <v>48</v>
      </c>
      <c r="H32" s="15">
        <f t="shared" ca="1" si="4"/>
        <v>56</v>
      </c>
      <c r="I32" s="15">
        <f t="shared" ca="1" si="4"/>
        <v>64</v>
      </c>
      <c r="J32" s="15">
        <f t="shared" ca="1" si="4"/>
        <v>72</v>
      </c>
      <c r="K32" s="15">
        <f t="shared" ca="1" si="4"/>
        <v>80</v>
      </c>
    </row>
    <row r="33" spans="1:11" x14ac:dyDescent="0.45">
      <c r="A33" s="15">
        <v>9</v>
      </c>
      <c r="B33" s="15">
        <f t="shared" ca="1" si="4"/>
        <v>9</v>
      </c>
      <c r="C33" s="15">
        <f t="shared" ca="1" si="4"/>
        <v>18</v>
      </c>
      <c r="D33" s="15">
        <f t="shared" ca="1" si="4"/>
        <v>27</v>
      </c>
      <c r="E33" s="15">
        <f t="shared" ca="1" si="4"/>
        <v>36</v>
      </c>
      <c r="F33" s="15">
        <f t="shared" ca="1" si="4"/>
        <v>45</v>
      </c>
      <c r="G33" s="15">
        <f t="shared" ca="1" si="4"/>
        <v>54</v>
      </c>
      <c r="H33" s="15">
        <f t="shared" ca="1" si="4"/>
        <v>63</v>
      </c>
      <c r="I33" s="15">
        <f t="shared" ca="1" si="4"/>
        <v>72</v>
      </c>
      <c r="J33" s="15">
        <f t="shared" ca="1" si="4"/>
        <v>81</v>
      </c>
      <c r="K33" s="15">
        <f t="shared" ca="1" si="4"/>
        <v>90</v>
      </c>
    </row>
    <row r="34" spans="1:11" x14ac:dyDescent="0.45">
      <c r="A34" s="15">
        <v>10</v>
      </c>
      <c r="B34" s="15">
        <f t="shared" ca="1" si="4"/>
        <v>10</v>
      </c>
      <c r="C34" s="15">
        <f t="shared" ca="1" si="4"/>
        <v>20</v>
      </c>
      <c r="D34" s="15">
        <f t="shared" ca="1" si="4"/>
        <v>30</v>
      </c>
      <c r="E34" s="15">
        <f t="shared" ca="1" si="4"/>
        <v>40</v>
      </c>
      <c r="F34" s="15">
        <f t="shared" ca="1" si="4"/>
        <v>50</v>
      </c>
      <c r="G34" s="15">
        <f t="shared" ca="1" si="4"/>
        <v>60</v>
      </c>
      <c r="H34" s="15">
        <f t="shared" ca="1" si="4"/>
        <v>70</v>
      </c>
      <c r="I34" s="15">
        <f t="shared" ca="1" si="4"/>
        <v>80</v>
      </c>
      <c r="J34" s="15">
        <f t="shared" ca="1" si="4"/>
        <v>90</v>
      </c>
      <c r="K34" s="15">
        <f t="shared" ca="1" si="4"/>
        <v>100</v>
      </c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Gastos</vt:lpstr>
      <vt:lpstr>Funciones Matematicas</vt:lpstr>
      <vt:lpstr>Alineacion</vt:lpstr>
      <vt:lpstr>Ordenamiento</vt:lpstr>
      <vt:lpstr>Direcciones absolutas y relativ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2018-01-18T17:19:56Z</dcterms:created>
  <dcterms:modified xsi:type="dcterms:W3CDTF">2018-02-13T16:30:18Z</dcterms:modified>
</cp:coreProperties>
</file>