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mc:AlternateContent xmlns:mc="http://schemas.openxmlformats.org/markup-compatibility/2006">
    <mc:Choice Requires="x15">
      <x15ac:absPath xmlns:x15ac="http://schemas.microsoft.com/office/spreadsheetml/2010/11/ac" url="C:\Users\bmond\Desktop\"/>
    </mc:Choice>
  </mc:AlternateContent>
  <xr:revisionPtr revIDLastSave="0" documentId="13_ncr:1_{8A5421E8-5F1D-4593-91AE-CAC9210564D1}" xr6:coauthVersionLast="28" xr6:coauthVersionMax="28" xr10:uidLastSave="{00000000-0000-0000-0000-000000000000}"/>
  <bookViews>
    <workbookView xWindow="0" yWindow="0" windowWidth="10125" windowHeight="8235" tabRatio="894" activeTab="2" xr2:uid="{00000000-000D-0000-FFFF-FFFF00000000}"/>
  </bookViews>
  <sheets>
    <sheet name="INSTRUCCIONES" sheetId="10" r:id="rId1"/>
    <sheet name="EJERCICIO 1 (2.4)" sheetId="1" r:id="rId2"/>
    <sheet name="EJERCICIO 2 (1.0)" sheetId="2" r:id="rId3"/>
    <sheet name="EJERCICIO 3 (1.5)" sheetId="3" r:id="rId4"/>
    <sheet name="EJERCICIO 4 (1.6)" sheetId="4" r:id="rId5"/>
    <sheet name="EJERCICIO 5 (1.5)" sheetId="5" r:id="rId6"/>
    <sheet name="EJERCICIO 6 ó 7 (1.0)" sheetId="6" r:id="rId7"/>
    <sheet name="EJERCICIO 8 (1.0)" sheetId="8" r:id="rId8"/>
  </sheets>
  <definedNames>
    <definedName name="_xlnm._FilterDatabase" localSheetId="1" hidden="1">'EJERCICIO 1 (2.4)'!$A$16:$I$43</definedName>
    <definedName name="_xlnm.Extract" localSheetId="1">'EJERCICIO 1 (2.4)'!$M$71:$U$71</definedName>
    <definedName name="_xlnm.Criteria" localSheetId="1">'EJERCICIO 1 (2.4)'!$M$68:$V$69</definedName>
    <definedName name="Mes">'EJERCICIO 3 (1.5)'!$B$11:$B$22</definedName>
    <definedName name="precio" localSheetId="3">'EJERCICIO 3 (1.5)'!$A$3:$B$13</definedName>
    <definedName name="precios">'EJERCICIO 3 (1.5)'!$C$11:$C$22</definedName>
    <definedName name="solver_adj" localSheetId="4" hidden="1">'EJERCICIO 4 (1.6)'!$A$14,'EJERCICIO 4 (1.6)'!$B$14,'EJERCICIO 4 (1.6)'!$C$14</definedName>
    <definedName name="solver_adj" localSheetId="5" hidden="1">'EJERCICIO 5 (1.5)'!$A$18,'EJERCICIO 5 (1.5)'!$B$18</definedName>
    <definedName name="solver_cvg" localSheetId="4" hidden="1">0.0001</definedName>
    <definedName name="solver_cvg" localSheetId="5" hidden="1">0.0001</definedName>
    <definedName name="solver_drv" localSheetId="4" hidden="1">1</definedName>
    <definedName name="solver_drv" localSheetId="5" hidden="1">1</definedName>
    <definedName name="solver_eng" localSheetId="4" hidden="1">1</definedName>
    <definedName name="solver_eng" localSheetId="5" hidden="1">1</definedName>
    <definedName name="solver_est" localSheetId="4" hidden="1">1</definedName>
    <definedName name="solver_est" localSheetId="5" hidden="1">1</definedName>
    <definedName name="solver_itr" localSheetId="4" hidden="1">2147483647</definedName>
    <definedName name="solver_itr" localSheetId="5" hidden="1">2147483647</definedName>
    <definedName name="solver_lhs1" localSheetId="4" hidden="1">'EJERCICIO 4 (1.6)'!$F$14</definedName>
    <definedName name="solver_lhs1" localSheetId="5" hidden="1">'EJERCICIO 5 (1.5)'!$E$18</definedName>
    <definedName name="solver_lhs2" localSheetId="4" hidden="1">'EJERCICIO 4 (1.6)'!$F$15</definedName>
    <definedName name="solver_lhs2" localSheetId="5" hidden="1">'EJERCICIO 5 (1.5)'!$E$19</definedName>
    <definedName name="solver_lhs3" localSheetId="4" hidden="1">'EJERCICIO 4 (1.6)'!$F$16</definedName>
    <definedName name="solver_lhs3" localSheetId="5" hidden="1">'EJERCICIO 5 (1.5)'!$E$20</definedName>
    <definedName name="solver_lhs4" localSheetId="5" hidden="1">'EJERCICIO 5 (1.5)'!$E$21</definedName>
    <definedName name="solver_mip" localSheetId="4" hidden="1">2147483647</definedName>
    <definedName name="solver_mip" localSheetId="5" hidden="1">2147483647</definedName>
    <definedName name="solver_mni" localSheetId="4" hidden="1">30</definedName>
    <definedName name="solver_mni" localSheetId="5" hidden="1">30</definedName>
    <definedName name="solver_mrt" localSheetId="4" hidden="1">0.075</definedName>
    <definedName name="solver_mrt" localSheetId="5" hidden="1">0.075</definedName>
    <definedName name="solver_msl" localSheetId="4" hidden="1">2</definedName>
    <definedName name="solver_msl" localSheetId="5" hidden="1">2</definedName>
    <definedName name="solver_neg" localSheetId="4" hidden="1">1</definedName>
    <definedName name="solver_neg" localSheetId="5" hidden="1">1</definedName>
    <definedName name="solver_nod" localSheetId="4" hidden="1">2147483647</definedName>
    <definedName name="solver_nod" localSheetId="5" hidden="1">2147483647</definedName>
    <definedName name="solver_num" localSheetId="4" hidden="1">3</definedName>
    <definedName name="solver_num" localSheetId="5" hidden="1">4</definedName>
    <definedName name="solver_nwt" localSheetId="4" hidden="1">1</definedName>
    <definedName name="solver_nwt" localSheetId="5" hidden="1">1</definedName>
    <definedName name="solver_opt" localSheetId="4" hidden="1">'EJERCICIO 4 (1.6)'!$F$13</definedName>
    <definedName name="solver_opt" localSheetId="5" hidden="1">'EJERCICIO 5 (1.5)'!$E$17</definedName>
    <definedName name="solver_pre" localSheetId="4" hidden="1">0.000001</definedName>
    <definedName name="solver_pre" localSheetId="5" hidden="1">0.000001</definedName>
    <definedName name="solver_rbv" localSheetId="4" hidden="1">1</definedName>
    <definedName name="solver_rbv" localSheetId="5" hidden="1">1</definedName>
    <definedName name="solver_rel1" localSheetId="4" hidden="1">3</definedName>
    <definedName name="solver_rel1" localSheetId="5" hidden="1">1</definedName>
    <definedName name="solver_rel2" localSheetId="4" hidden="1">1</definedName>
    <definedName name="solver_rel2" localSheetId="5" hidden="1">1</definedName>
    <definedName name="solver_rel3" localSheetId="4" hidden="1">2</definedName>
    <definedName name="solver_rel3" localSheetId="5" hidden="1">1</definedName>
    <definedName name="solver_rel4" localSheetId="5" hidden="1">1</definedName>
    <definedName name="solver_rhs1" localSheetId="4" hidden="1">85000</definedName>
    <definedName name="solver_rhs1" localSheetId="5" hidden="1">6</definedName>
    <definedName name="solver_rhs2" localSheetId="4" hidden="1">15000</definedName>
    <definedName name="solver_rhs2" localSheetId="5" hidden="1">8</definedName>
    <definedName name="solver_rhs3" localSheetId="4" hidden="1">170000</definedName>
    <definedName name="solver_rhs3" localSheetId="5" hidden="1">1</definedName>
    <definedName name="solver_rhs4" localSheetId="5" hidden="1">2</definedName>
    <definedName name="solver_rlx" localSheetId="4" hidden="1">2</definedName>
    <definedName name="solver_rlx" localSheetId="5" hidden="1">2</definedName>
    <definedName name="solver_rsd" localSheetId="4" hidden="1">0</definedName>
    <definedName name="solver_rsd" localSheetId="5" hidden="1">0</definedName>
    <definedName name="solver_scl" localSheetId="4" hidden="1">1</definedName>
    <definedName name="solver_scl" localSheetId="5" hidden="1">1</definedName>
    <definedName name="solver_sho" localSheetId="4" hidden="1">2</definedName>
    <definedName name="solver_sho" localSheetId="5" hidden="1">2</definedName>
    <definedName name="solver_ssz" localSheetId="4" hidden="1">100</definedName>
    <definedName name="solver_ssz" localSheetId="5" hidden="1">100</definedName>
    <definedName name="solver_tim" localSheetId="4" hidden="1">2147483647</definedName>
    <definedName name="solver_tim" localSheetId="5" hidden="1">2147483647</definedName>
    <definedName name="solver_tol" localSheetId="4" hidden="1">0.01</definedName>
    <definedName name="solver_tol" localSheetId="5" hidden="1">0.01</definedName>
    <definedName name="solver_typ" localSheetId="4" hidden="1">1</definedName>
    <definedName name="solver_typ" localSheetId="5" hidden="1">1</definedName>
    <definedName name="solver_val" localSheetId="4" hidden="1">0</definedName>
    <definedName name="solver_val" localSheetId="5" hidden="1">0</definedName>
    <definedName name="solver_ver" localSheetId="4" hidden="1">3</definedName>
    <definedName name="solver_ver" localSheetId="5" hidden="1">3</definedName>
  </definedNames>
  <calcPr calcId="171027"/>
  <pivotCaches>
    <pivotCache cacheId="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 i="4" l="1"/>
  <c r="B19" i="4"/>
  <c r="B18" i="4"/>
  <c r="B25" i="5"/>
  <c r="B24" i="5"/>
  <c r="M82" i="1"/>
  <c r="Q25" i="8" a="1"/>
  <c r="Q25" i="8" s="1"/>
  <c r="I25" i="8" a="1"/>
  <c r="J25" i="8" s="1"/>
  <c r="Q13" i="8" a="1"/>
  <c r="Q14" i="8" s="1"/>
  <c r="I13" i="8" a="1"/>
  <c r="I13" i="8" s="1"/>
  <c r="B21" i="6"/>
  <c r="E21" i="5"/>
  <c r="E20" i="5"/>
  <c r="E19" i="5"/>
  <c r="E18" i="5"/>
  <c r="E17" i="5"/>
  <c r="Q27" i="8" l="1"/>
  <c r="Q26" i="8"/>
  <c r="K27" i="8"/>
  <c r="J26" i="8"/>
  <c r="I25" i="8"/>
  <c r="J27" i="8"/>
  <c r="I26" i="8"/>
  <c r="I27" i="8"/>
  <c r="K25" i="8"/>
  <c r="K26" i="8"/>
  <c r="Q13" i="8"/>
  <c r="Q15" i="8"/>
  <c r="J15" i="8"/>
  <c r="K13" i="8"/>
  <c r="K14" i="8"/>
  <c r="J13" i="8"/>
  <c r="I14" i="8"/>
  <c r="I15" i="8"/>
  <c r="K15" i="8"/>
  <c r="J14" i="8"/>
  <c r="F16" i="4"/>
  <c r="F15" i="4"/>
  <c r="F14" i="4"/>
  <c r="F13" i="4"/>
  <c r="G13" i="3"/>
  <c r="H13" i="3" s="1"/>
  <c r="D13" i="10" l="1"/>
  <c r="G48" i="2" l="1"/>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alcChain>
</file>

<file path=xl/sharedStrings.xml><?xml version="1.0" encoding="utf-8"?>
<sst xmlns="http://schemas.openxmlformats.org/spreadsheetml/2006/main" count="765" uniqueCount="192">
  <si>
    <t>Descripción de Animales de Pedigree</t>
  </si>
  <si>
    <t>NRO_REG</t>
  </si>
  <si>
    <t>NOMBRE</t>
  </si>
  <si>
    <t>ESPECIE</t>
  </si>
  <si>
    <t>RAZA</t>
  </si>
  <si>
    <t>SEXO</t>
  </si>
  <si>
    <t>PROCEDENCIA</t>
  </si>
  <si>
    <t>PELAJE</t>
  </si>
  <si>
    <t>FECH_NAC</t>
  </si>
  <si>
    <t>COTIZACION U$</t>
  </si>
  <si>
    <t>ASSAILANT</t>
  </si>
  <si>
    <t>BOVINO</t>
  </si>
  <si>
    <t>HOLANDO</t>
  </si>
  <si>
    <t>HEMBRA</t>
  </si>
  <si>
    <t>CANADA</t>
  </si>
  <si>
    <t>OVERO NEGRO</t>
  </si>
  <si>
    <t>SHINER</t>
  </si>
  <si>
    <t>EQUINO</t>
  </si>
  <si>
    <t>ARABE</t>
  </si>
  <si>
    <t>USA</t>
  </si>
  <si>
    <t>ZAINO</t>
  </si>
  <si>
    <t>REBELLIOUS</t>
  </si>
  <si>
    <t>CRIOLLO</t>
  </si>
  <si>
    <t>MACHO</t>
  </si>
  <si>
    <t>URUGUAY</t>
  </si>
  <si>
    <t>OVERO COLORADO</t>
  </si>
  <si>
    <t>BAD FACE</t>
  </si>
  <si>
    <t>OVINO</t>
  </si>
  <si>
    <t>MERINO</t>
  </si>
  <si>
    <t>AUSTRALIA</t>
  </si>
  <si>
    <t>BLANCO</t>
  </si>
  <si>
    <t>BLADE</t>
  </si>
  <si>
    <t>IDEAL</t>
  </si>
  <si>
    <t>GODFETHER</t>
  </si>
  <si>
    <t>LEGENDERY</t>
  </si>
  <si>
    <t>FREEDOM</t>
  </si>
  <si>
    <t>HEREFORD</t>
  </si>
  <si>
    <t>COLORADO</t>
  </si>
  <si>
    <t>COMPASSION</t>
  </si>
  <si>
    <t>REVELDE</t>
  </si>
  <si>
    <t>AVEERDEN ANGUS</t>
  </si>
  <si>
    <t>IRLANDA</t>
  </si>
  <si>
    <t>NEGRO</t>
  </si>
  <si>
    <t>GAFFER</t>
  </si>
  <si>
    <t>SHORTON</t>
  </si>
  <si>
    <t>TOZTADO</t>
  </si>
  <si>
    <t>HORSEMAN</t>
  </si>
  <si>
    <t>ARABIA</t>
  </si>
  <si>
    <t>TORDILLO BLANCO</t>
  </si>
  <si>
    <t>BUREAU</t>
  </si>
  <si>
    <t>SUNKEN</t>
  </si>
  <si>
    <t>LINCOL</t>
  </si>
  <si>
    <t>MAÑERO</t>
  </si>
  <si>
    <t>PRIVILEGED</t>
  </si>
  <si>
    <t>CORRIEDALE</t>
  </si>
  <si>
    <t>MC' FERGUSSON</t>
  </si>
  <si>
    <t>TEXEL</t>
  </si>
  <si>
    <t>NOISELESS</t>
  </si>
  <si>
    <t>GATEADO</t>
  </si>
  <si>
    <t>BIER BEARER</t>
  </si>
  <si>
    <t>CUARTO MILLA</t>
  </si>
  <si>
    <t>SUN LIGHT</t>
  </si>
  <si>
    <t>YOUNG EAGLE</t>
  </si>
  <si>
    <t>TOUCHY</t>
  </si>
  <si>
    <t>ANSWEREBLE</t>
  </si>
  <si>
    <t>RAINPROF</t>
  </si>
  <si>
    <t>STORMY</t>
  </si>
  <si>
    <t>N.ZELANDIA</t>
  </si>
  <si>
    <t>OUTBURST</t>
  </si>
  <si>
    <t>PRIZE</t>
  </si>
  <si>
    <t>Fecha</t>
  </si>
  <si>
    <t>Region</t>
  </si>
  <si>
    <t>Vendedor</t>
  </si>
  <si>
    <t>Articulo</t>
  </si>
  <si>
    <t>Cantidad</t>
  </si>
  <si>
    <t>Precio unitario</t>
  </si>
  <si>
    <t>Total</t>
  </si>
  <si>
    <t>Quebec</t>
  </si>
  <si>
    <t>Jones</t>
  </si>
  <si>
    <t>Boligrafo</t>
  </si>
  <si>
    <t>Ontario</t>
  </si>
  <si>
    <t>Kivell</t>
  </si>
  <si>
    <t>Portalapices</t>
  </si>
  <si>
    <t>Jardine</t>
  </si>
  <si>
    <t>Gill</t>
  </si>
  <si>
    <t>Lapiz</t>
  </si>
  <si>
    <t>Alberta</t>
  </si>
  <si>
    <t>Sorvino</t>
  </si>
  <si>
    <t>Andrews</t>
  </si>
  <si>
    <t>Thompson</t>
  </si>
  <si>
    <t>Morgan</t>
  </si>
  <si>
    <t>Howard</t>
  </si>
  <si>
    <t>Parent</t>
  </si>
  <si>
    <t>Smith</t>
  </si>
  <si>
    <t>Escritorio</t>
  </si>
  <si>
    <t>Set de boligrafos</t>
  </si>
  <si>
    <t>MES</t>
  </si>
  <si>
    <t>PRECIO</t>
  </si>
  <si>
    <t>ENERO</t>
  </si>
  <si>
    <t>FEBRERO</t>
  </si>
  <si>
    <t>Precio</t>
  </si>
  <si>
    <t>MARZO</t>
  </si>
  <si>
    <t>ABRIL</t>
  </si>
  <si>
    <t>MAYO</t>
  </si>
  <si>
    <t>JUNIO</t>
  </si>
  <si>
    <t>JULIO</t>
  </si>
  <si>
    <t>Mes</t>
  </si>
  <si>
    <t>AGOSTO</t>
  </si>
  <si>
    <t>SEPTIEMBRE</t>
  </si>
  <si>
    <t>OCTUBRE</t>
  </si>
  <si>
    <t>NOVIEMBRE</t>
  </si>
  <si>
    <t>DICIEMBRE</t>
  </si>
  <si>
    <t>Sistema 1</t>
  </si>
  <si>
    <t>x+y+z=6</t>
  </si>
  <si>
    <t>2x-y-z=-3</t>
  </si>
  <si>
    <t>x-3y+2z=1</t>
  </si>
  <si>
    <t>Representación Matricial</t>
  </si>
  <si>
    <t>x</t>
  </si>
  <si>
    <t>y</t>
  </si>
  <si>
    <t>z</t>
  </si>
  <si>
    <t>Matriz inversa</t>
  </si>
  <si>
    <t>Mmult</t>
  </si>
  <si>
    <t>Solución</t>
  </si>
  <si>
    <t>*</t>
  </si>
  <si>
    <t>=</t>
  </si>
  <si>
    <t>Sistema 2</t>
  </si>
  <si>
    <t>3x=4z</t>
  </si>
  <si>
    <t>6x+4y=-1</t>
  </si>
  <si>
    <t>8y+2z=5</t>
  </si>
  <si>
    <t>CLAVE UNICA</t>
  </si>
  <si>
    <t>NOMBRE DE LA HOJA</t>
  </si>
  <si>
    <t>TEMA</t>
  </si>
  <si>
    <t>PUNTOS</t>
  </si>
  <si>
    <t>MATRICES</t>
  </si>
  <si>
    <t>SOLVER</t>
  </si>
  <si>
    <t>BUSCAR OBJETIVO</t>
  </si>
  <si>
    <t>TOTAL PUNTOS</t>
  </si>
  <si>
    <t>EJERCICIO 1</t>
  </si>
  <si>
    <t>EJERCICIO 2</t>
  </si>
  <si>
    <t>EJERCICIO 3</t>
  </si>
  <si>
    <t>EJERCICIO 4</t>
  </si>
  <si>
    <t>EJERCICIO 5</t>
  </si>
  <si>
    <t>EJERCICIO 8</t>
  </si>
  <si>
    <t>FILTRO AVANZADO</t>
  </si>
  <si>
    <t>TABLA Y GRAFICA DINAMICA</t>
  </si>
  <si>
    <t>VALIDACION DE DATOS</t>
  </si>
  <si>
    <t>EJERCICIO 6 ó 7</t>
  </si>
  <si>
    <t>Bernardo Mondragon Brozon</t>
  </si>
  <si>
    <t>&lt;&gt;USA</t>
  </si>
  <si>
    <t>a</t>
  </si>
  <si>
    <t>b</t>
  </si>
  <si>
    <t>c</t>
  </si>
  <si>
    <t>&gt;=3250</t>
  </si>
  <si>
    <t>d</t>
  </si>
  <si>
    <t>&gt;=3500</t>
  </si>
  <si>
    <t>&lt;=4000</t>
  </si>
  <si>
    <t>Suma de Total</t>
  </si>
  <si>
    <t>Etiquetas de fila</t>
  </si>
  <si>
    <t>Total general</t>
  </si>
  <si>
    <t>Etiquetas de columna</t>
  </si>
  <si>
    <t>Cantidad en A</t>
  </si>
  <si>
    <t>Cantidad en B</t>
  </si>
  <si>
    <t>Cantidad en C</t>
  </si>
  <si>
    <t>Funcion objetivo</t>
  </si>
  <si>
    <t>R=.042Ca+.0375Cb+.06Cc</t>
  </si>
  <si>
    <t>Restriccion 1</t>
  </si>
  <si>
    <t>Restriccion 2</t>
  </si>
  <si>
    <t>Cb&gt;=170000/2</t>
  </si>
  <si>
    <t>Cc&lt;15000</t>
  </si>
  <si>
    <t>Restriccion 3</t>
  </si>
  <si>
    <t>Ca+Cb+Cc=170000</t>
  </si>
  <si>
    <t>A</t>
  </si>
  <si>
    <t>B</t>
  </si>
  <si>
    <t>A&lt;=6</t>
  </si>
  <si>
    <t>B&lt;=8</t>
  </si>
  <si>
    <t>I=3000(A+2B)+2000(2A+B)</t>
  </si>
  <si>
    <t>(2A+B)-(A+2B)&lt;=1</t>
  </si>
  <si>
    <t>Restriccion 4</t>
  </si>
  <si>
    <t>2A+B&lt;=2</t>
  </si>
  <si>
    <t>Ejercicio 7</t>
  </si>
  <si>
    <t>Formula</t>
  </si>
  <si>
    <t>Valor deseado</t>
  </si>
  <si>
    <t>Valor variable</t>
  </si>
  <si>
    <t>Entonces x=542</t>
  </si>
  <si>
    <t>&lt;-- Este valor de x satisface la ecuacion</t>
  </si>
  <si>
    <t>e</t>
  </si>
  <si>
    <t xml:space="preserve">Entonces debe producir </t>
  </si>
  <si>
    <t>Exterior =</t>
  </si>
  <si>
    <t>Interior =</t>
  </si>
  <si>
    <t>Cantidad en A =</t>
  </si>
  <si>
    <t xml:space="preserve">Cantidad en B = </t>
  </si>
  <si>
    <t xml:space="preserve">Cantidad en C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</si>
</sst>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dd/mm/yyyy;@"/>
    <numFmt numFmtId="166" formatCode="0.000"/>
    <numFmt numFmtId="167" formatCode="0.0"/>
  </numFmts>
  <fonts count="14" x14ac:knownFonts="1">
    <font>
      <sz val="11"/>
      <color theme="1"/>
      <name val="Calibri"/>
      <family val="2"/>
      <scheme val="minor"/>
    </font>
    <font>
      <sz val="10"/>
      <name val="Arial"/>
      <family val="2"/>
    </font>
    <font>
      <b/>
      <sz val="12"/>
      <color indexed="12"/>
      <name val="Calibri"/>
      <family val="2"/>
      <scheme val="minor"/>
    </font>
    <font>
      <sz val="12"/>
      <name val="Calibri"/>
      <family val="2"/>
      <scheme val="minor"/>
    </font>
    <font>
      <sz val="12"/>
      <color indexed="10"/>
      <name val="Calibri"/>
      <family val="2"/>
      <scheme val="minor"/>
    </font>
    <font>
      <b/>
      <sz val="10"/>
      <name val="Arial"/>
      <family val="2"/>
    </font>
    <font>
      <sz val="12"/>
      <name val="Arial"/>
      <family val="2"/>
    </font>
    <font>
      <b/>
      <sz val="12"/>
      <name val="MS Sans Serif"/>
      <family val="2"/>
    </font>
    <font>
      <b/>
      <sz val="12"/>
      <name val="Arial"/>
      <family val="2"/>
    </font>
    <font>
      <b/>
      <sz val="24"/>
      <name val="Arial"/>
      <family val="2"/>
    </font>
    <font>
      <sz val="11"/>
      <name val="Arial"/>
      <family val="2"/>
    </font>
    <font>
      <b/>
      <sz val="11"/>
      <name val="Arial"/>
      <family val="2"/>
    </font>
    <font>
      <b/>
      <sz val="12"/>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theme="6" tint="0.79998168889431442"/>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s>
  <cellStyleXfs count="3">
    <xf numFmtId="0" fontId="0" fillId="0" borderId="0"/>
    <xf numFmtId="0" fontId="1" fillId="0" borderId="0"/>
    <xf numFmtId="164" fontId="1" fillId="0" borderId="0" applyFont="0" applyFill="0" applyBorder="0" applyAlignment="0" applyProtection="0"/>
  </cellStyleXfs>
  <cellXfs count="65">
    <xf numFmtId="0" fontId="0" fillId="0" borderId="0" xfId="0"/>
    <xf numFmtId="0" fontId="3" fillId="0" borderId="0" xfId="1" applyFont="1"/>
    <xf numFmtId="0" fontId="4" fillId="0" borderId="0" xfId="1" applyFont="1" applyAlignment="1" applyProtection="1">
      <alignment horizontal="center"/>
    </xf>
    <xf numFmtId="0" fontId="3" fillId="0" borderId="0" xfId="1" applyFont="1" applyAlignment="1" applyProtection="1">
      <alignment horizontal="center"/>
    </xf>
    <xf numFmtId="14" fontId="3" fillId="0" borderId="0" xfId="1" applyNumberFormat="1" applyFont="1" applyAlignment="1" applyProtection="1">
      <alignment horizontal="center"/>
    </xf>
    <xf numFmtId="0" fontId="1" fillId="0" borderId="0" xfId="1"/>
    <xf numFmtId="165" fontId="5" fillId="0" borderId="0" xfId="1" applyNumberFormat="1" applyFont="1" applyAlignment="1">
      <alignment horizontal="center"/>
    </xf>
    <xf numFmtId="0" fontId="5" fillId="0" borderId="0" xfId="1" applyFont="1" applyAlignment="1">
      <alignment horizontal="center"/>
    </xf>
    <xf numFmtId="164" fontId="5" fillId="0" borderId="0" xfId="2" applyFont="1" applyAlignment="1">
      <alignment horizontal="center"/>
    </xf>
    <xf numFmtId="0" fontId="1" fillId="0" borderId="0" xfId="1" applyAlignment="1">
      <alignment horizontal="center"/>
    </xf>
    <xf numFmtId="164" fontId="0" fillId="0" borderId="0" xfId="2" applyFont="1"/>
    <xf numFmtId="165" fontId="1" fillId="0" borderId="0" xfId="1" applyNumberFormat="1" applyAlignment="1">
      <alignment horizontal="center"/>
    </xf>
    <xf numFmtId="0" fontId="0" fillId="0" borderId="0" xfId="0" applyAlignment="1">
      <alignment horizontal="center"/>
    </xf>
    <xf numFmtId="0" fontId="5" fillId="2" borderId="4" xfId="0" applyFont="1" applyFill="1" applyBorder="1" applyAlignment="1">
      <alignment horizontal="center"/>
    </xf>
    <xf numFmtId="0" fontId="1" fillId="0" borderId="4" xfId="0" applyFont="1" applyBorder="1" applyAlignment="1">
      <alignment horizontal="center"/>
    </xf>
    <xf numFmtId="164" fontId="0" fillId="0" borderId="4" xfId="2" applyFont="1" applyBorder="1" applyAlignment="1">
      <alignment horizontal="center"/>
    </xf>
    <xf numFmtId="0" fontId="1" fillId="0" borderId="0" xfId="0" applyFont="1"/>
    <xf numFmtId="0" fontId="0" fillId="3" borderId="4" xfId="0" applyFill="1" applyBorder="1"/>
    <xf numFmtId="0" fontId="6" fillId="0" borderId="0" xfId="1" applyFont="1" applyFill="1"/>
    <xf numFmtId="0" fontId="7" fillId="0" borderId="5" xfId="1" applyFont="1" applyFill="1" applyBorder="1"/>
    <xf numFmtId="0" fontId="8" fillId="0" borderId="0" xfId="1" applyFont="1" applyFill="1"/>
    <xf numFmtId="0" fontId="8" fillId="3" borderId="4" xfId="1" applyFont="1" applyFill="1" applyBorder="1" applyAlignment="1">
      <alignment horizontal="center"/>
    </xf>
    <xf numFmtId="0" fontId="6" fillId="0" borderId="0" xfId="1" applyFont="1" applyFill="1" applyBorder="1"/>
    <xf numFmtId="0" fontId="8" fillId="0" borderId="0" xfId="1" applyFont="1" applyFill="1" applyAlignment="1">
      <alignment horizontal="center"/>
    </xf>
    <xf numFmtId="0" fontId="8" fillId="0" borderId="5" xfId="1" applyFont="1" applyFill="1" applyBorder="1"/>
    <xf numFmtId="0" fontId="6" fillId="4" borderId="4" xfId="1" applyFont="1" applyFill="1" applyBorder="1" applyAlignment="1">
      <alignment horizontal="center"/>
    </xf>
    <xf numFmtId="0" fontId="6" fillId="5" borderId="4" xfId="1" applyFont="1" applyFill="1" applyBorder="1" applyAlignment="1">
      <alignment horizontal="center"/>
    </xf>
    <xf numFmtId="0" fontId="6" fillId="0" borderId="0" xfId="1" applyFont="1" applyFill="1" applyAlignment="1">
      <alignment horizontal="center"/>
    </xf>
    <xf numFmtId="0" fontId="6" fillId="6" borderId="4" xfId="1" applyFont="1" applyFill="1" applyBorder="1" applyAlignment="1">
      <alignment horizontal="center"/>
    </xf>
    <xf numFmtId="0" fontId="6" fillId="0" borderId="4" xfId="1" applyFont="1" applyFill="1" applyBorder="1" applyAlignment="1">
      <alignment horizontal="center"/>
    </xf>
    <xf numFmtId="0" fontId="6" fillId="0" borderId="0" xfId="1" applyFont="1" applyFill="1" applyBorder="1" applyAlignment="1">
      <alignment horizontal="center"/>
    </xf>
    <xf numFmtId="0" fontId="9" fillId="0" borderId="0" xfId="1" applyFont="1" applyFill="1" applyBorder="1" applyAlignment="1">
      <alignment horizontal="center"/>
    </xf>
    <xf numFmtId="166" fontId="6" fillId="0" borderId="4" xfId="1" applyNumberFormat="1" applyFont="1" applyFill="1" applyBorder="1" applyAlignment="1">
      <alignment horizontal="center"/>
    </xf>
    <xf numFmtId="0" fontId="6" fillId="0" borderId="0" xfId="1" quotePrefix="1" applyFont="1" applyFill="1" applyAlignment="1">
      <alignment horizontal="center"/>
    </xf>
    <xf numFmtId="0" fontId="6" fillId="0" borderId="0" xfId="1" applyFont="1"/>
    <xf numFmtId="0" fontId="10" fillId="0" borderId="0" xfId="1" applyFont="1"/>
    <xf numFmtId="0" fontId="11" fillId="0" borderId="4" xfId="1" applyFont="1" applyBorder="1"/>
    <xf numFmtId="0" fontId="12" fillId="0" borderId="6" xfId="1" applyFont="1" applyBorder="1" applyAlignment="1">
      <alignment horizontal="center"/>
    </xf>
    <xf numFmtId="0" fontId="5" fillId="2" borderId="6" xfId="1" applyFont="1" applyFill="1" applyBorder="1" applyAlignment="1">
      <alignment horizontal="center"/>
    </xf>
    <xf numFmtId="0" fontId="12" fillId="2" borderId="7" xfId="1" applyFont="1" applyFill="1" applyBorder="1" applyAlignment="1">
      <alignment horizontal="center" wrapText="1"/>
    </xf>
    <xf numFmtId="0" fontId="12" fillId="2" borderId="8" xfId="1" applyFont="1" applyFill="1" applyBorder="1" applyAlignment="1">
      <alignment horizontal="center"/>
    </xf>
    <xf numFmtId="0" fontId="12" fillId="0" borderId="4" xfId="1" applyFont="1" applyFill="1" applyBorder="1" applyAlignment="1">
      <alignment horizontal="center" vertical="center" wrapText="1"/>
    </xf>
    <xf numFmtId="0" fontId="12" fillId="0" borderId="4" xfId="1" applyFont="1" applyFill="1" applyBorder="1" applyAlignment="1">
      <alignment horizontal="center" wrapText="1"/>
    </xf>
    <xf numFmtId="0" fontId="12" fillId="0" borderId="4" xfId="1" applyFont="1" applyFill="1" applyBorder="1" applyAlignment="1">
      <alignment horizontal="center"/>
    </xf>
    <xf numFmtId="167" fontId="12" fillId="0" borderId="4" xfId="1" applyNumberFormat="1" applyFont="1" applyFill="1" applyBorder="1" applyAlignment="1">
      <alignment horizontal="center"/>
    </xf>
    <xf numFmtId="0" fontId="11" fillId="0" borderId="4" xfId="1" applyFont="1" applyBorder="1" applyAlignment="1">
      <alignment horizontal="center" vertical="center"/>
    </xf>
    <xf numFmtId="0" fontId="3" fillId="0" borderId="0" xfId="1" applyFont="1" applyAlignment="1">
      <alignment horizontal="center"/>
    </xf>
    <xf numFmtId="14" fontId="3" fillId="0" borderId="0" xfId="1" applyNumberFormat="1" applyFont="1" applyAlignment="1">
      <alignment horizontal="center"/>
    </xf>
    <xf numFmtId="0" fontId="0" fillId="3" borderId="0" xfId="0" applyFill="1"/>
    <xf numFmtId="0" fontId="0" fillId="0" borderId="0" xfId="0" applyNumberFormat="1"/>
    <xf numFmtId="0" fontId="0" fillId="0" borderId="0" xfId="0" pivotButton="1"/>
    <xf numFmtId="0" fontId="0" fillId="0" borderId="0" xfId="0" applyAlignment="1">
      <alignment horizontal="left"/>
    </xf>
    <xf numFmtId="0" fontId="2" fillId="0" borderId="1" xfId="1" applyFont="1" applyBorder="1" applyAlignment="1" applyProtection="1">
      <alignment horizontal="center"/>
    </xf>
    <xf numFmtId="0" fontId="2" fillId="0" borderId="2" xfId="1" applyFont="1" applyBorder="1" applyAlignment="1" applyProtection="1">
      <alignment horizontal="center"/>
    </xf>
    <xf numFmtId="0" fontId="2" fillId="0" borderId="3" xfId="1" applyFont="1" applyBorder="1" applyAlignment="1" applyProtection="1">
      <alignment horizontal="center"/>
    </xf>
    <xf numFmtId="0" fontId="8" fillId="0" borderId="0" xfId="1" applyFont="1" applyFill="1" applyBorder="1" applyAlignment="1">
      <alignment horizontal="center" wrapText="1"/>
    </xf>
    <xf numFmtId="0" fontId="8" fillId="0" borderId="0" xfId="1" applyFont="1" applyFill="1" applyAlignment="1">
      <alignment horizontal="center"/>
    </xf>
    <xf numFmtId="0" fontId="8" fillId="0" borderId="5" xfId="1" applyFont="1" applyFill="1" applyBorder="1" applyAlignment="1">
      <alignment horizontal="center"/>
    </xf>
    <xf numFmtId="0" fontId="8" fillId="0" borderId="0" xfId="1" applyFont="1" applyFill="1" applyBorder="1" applyAlignment="1">
      <alignment horizontal="center"/>
    </xf>
    <xf numFmtId="0" fontId="13" fillId="0" borderId="0" xfId="0" applyFont="1"/>
    <xf numFmtId="0" fontId="4" fillId="7" borderId="0" xfId="1" applyFont="1" applyFill="1" applyAlignment="1" applyProtection="1">
      <alignment horizontal="center"/>
    </xf>
    <xf numFmtId="0" fontId="0" fillId="7" borderId="0" xfId="0" applyFill="1"/>
    <xf numFmtId="0" fontId="3" fillId="7" borderId="0" xfId="1" applyFont="1" applyFill="1" applyAlignment="1">
      <alignment horizontal="center"/>
    </xf>
    <xf numFmtId="14" fontId="3" fillId="7" borderId="0" xfId="1" applyNumberFormat="1" applyFont="1" applyFill="1" applyAlignment="1">
      <alignment horizontal="center"/>
    </xf>
    <xf numFmtId="0" fontId="3" fillId="7" borderId="0" xfId="1" applyFont="1" applyFill="1" applyAlignment="1" applyProtection="1">
      <alignment horizontal="center"/>
    </xf>
  </cellXfs>
  <cellStyles count="3">
    <cellStyle name="Moneda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[segundo examen parcial - soluciones.xlsx]EJERCICIO 2 (1.0)!TablaDinámica1</c:name>
    <c:fmtId val="0"/>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'EJERCICIO 2 (1.0)'!$J$6:$J$7</c:f>
              <c:strCache>
                <c:ptCount val="1"/>
                <c:pt idx="0">
                  <c:v>Alberta</c:v>
                </c:pt>
              </c:strCache>
            </c:strRef>
          </c:tx>
          <c:spPr>
            <a:solidFill>
              <a:schemeClr val="accent1"/>
            </a:solidFill>
            <a:ln>
              <a:noFill/>
            </a:ln>
            <a:effectLst/>
            <a:sp3d/>
          </c:spPr>
          <c:invertIfNegative val="0"/>
          <c:cat>
            <c:strRef>
              <c:f>'EJERCICIO 2 (1.0)'!$I$8:$I$19</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'EJERCICIO 2 (1.0)'!$J$8:$J$19</c:f>
              <c:numCache>
                <c:formatCode>General</c:formatCode>
                <c:ptCount val="11"/>
                <c:pt idx="9">
                  <c:v>4208.6099999999997</c:v>
                </c:pt>
                <c:pt idx="10">
                  <c:v>1203.1099999999999</c:v>
                </c:pt>
              </c:numCache>
            </c:numRef>
          </c:val>
          <c:extLst>
            <c:ext xmlns:c16="http://schemas.microsoft.com/office/drawing/2014/chart" uri="{C3380CC4-5D6E-409C-BE32-E72D297353CC}">
              <c16:uniqueId val="{00000000-0D11-4D72-A3D9-F23BFA4DCD88}"/>
            </c:ext>
          </c:extLst>
        </c:ser>
        <c:ser>
          <c:idx val="1"/>
          <c:order val="1"/>
          <c:tx>
            <c:strRef>
              <c:f>'EJERCICIO 2 (1.0)'!$K$6:$K$7</c:f>
              <c:strCache>
                <c:ptCount val="1"/>
                <c:pt idx="0">
                  <c:v>Ontario</c:v>
                </c:pt>
              </c:strCache>
            </c:strRef>
          </c:tx>
          <c:spPr>
            <a:solidFill>
              <a:schemeClr val="accent2"/>
            </a:solidFill>
            <a:ln>
              <a:noFill/>
            </a:ln>
            <a:effectLst/>
            <a:sp3d/>
          </c:spPr>
          <c:invertIfNegative val="0"/>
          <c:cat>
            <c:strRef>
              <c:f>'EJERCICIO 2 (1.0)'!$I$8:$I$19</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'EJERCICIO 2 (1.0)'!$K$8:$K$19</c:f>
              <c:numCache>
                <c:formatCode>General</c:formatCode>
                <c:ptCount val="11"/>
                <c:pt idx="0">
                  <c:v>438.37</c:v>
                </c:pt>
                <c:pt idx="1">
                  <c:v>1749.8700000000001</c:v>
                </c:pt>
                <c:pt idx="3">
                  <c:v>2812.19</c:v>
                </c:pt>
                <c:pt idx="5">
                  <c:v>8734.44</c:v>
                </c:pt>
                <c:pt idx="6">
                  <c:v>1387.77</c:v>
                </c:pt>
                <c:pt idx="8">
                  <c:v>3891.43</c:v>
                </c:pt>
              </c:numCache>
            </c:numRef>
          </c:val>
          <c:extLst>
            <c:ext xmlns:c16="http://schemas.microsoft.com/office/drawing/2014/chart" uri="{C3380CC4-5D6E-409C-BE32-E72D297353CC}">
              <c16:uniqueId val="{00000001-0D11-4D72-A3D9-F23BFA4DCD88}"/>
            </c:ext>
          </c:extLst>
        </c:ser>
        <c:ser>
          <c:idx val="2"/>
          <c:order val="2"/>
          <c:tx>
            <c:strRef>
              <c:f>'EJERCICIO 2 (1.0)'!$L$6:$L$7</c:f>
              <c:strCache>
                <c:ptCount val="1"/>
                <c:pt idx="0">
                  <c:v>Quebec</c:v>
                </c:pt>
              </c:strCache>
            </c:strRef>
          </c:tx>
          <c:spPr>
            <a:solidFill>
              <a:schemeClr val="accent3"/>
            </a:solidFill>
            <a:ln>
              <a:noFill/>
            </a:ln>
            <a:effectLst/>
            <a:sp3d/>
          </c:spPr>
          <c:invertIfNegative val="0"/>
          <c:cat>
            <c:strRef>
              <c:f>'EJERCICIO 2 (1.0)'!$I$8:$I$19</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'EJERCICIO 2 (1.0)'!$L$8:$L$19</c:f>
              <c:numCache>
                <c:formatCode>General</c:formatCode>
                <c:ptCount val="11"/>
                <c:pt idx="2">
                  <c:v>536.75</c:v>
                </c:pt>
                <c:pt idx="4">
                  <c:v>2363.04</c:v>
                </c:pt>
                <c:pt idx="7">
                  <c:v>3102.2999999999997</c:v>
                </c:pt>
              </c:numCache>
            </c:numRef>
          </c:val>
          <c:extLst>
            <c:ext xmlns:c16="http://schemas.microsoft.com/office/drawing/2014/chart" uri="{C3380CC4-5D6E-409C-BE32-E72D297353CC}">
              <c16:uniqueId val="{00000002-0D11-4D72-A3D9-F23BFA4DCD88}"/>
            </c:ext>
          </c:extLst>
        </c:ser>
        <c:dLbls>
          <c:showLegendKey val="0"/>
          <c:showVal val="0"/>
          <c:showCatName val="0"/>
          <c:showSerName val="0"/>
          <c:showPercent val="0"/>
          <c:showBubbleSize val="0"/>
        </c:dLbls>
        <c:gapWidth val="150"/>
        <c:shape val="box"/>
        <c:axId val="169138367"/>
        <c:axId val="145475871"/>
        <c:axId val="0"/>
      </c:bar3DChart>
      <c:catAx>
        <c:axId val="169138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5475871"/>
        <c:crosses val="autoZero"/>
        <c:auto val="1"/>
        <c:lblAlgn val="ctr"/>
        <c:lblOffset val="100"/>
        <c:noMultiLvlLbl val="0"/>
      </c:catAx>
      <c:valAx>
        <c:axId val="14547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913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104775</xdr:rowOff>
    </xdr:from>
    <xdr:to>
      <xdr:col>15</xdr:col>
      <xdr:colOff>133350</xdr:colOff>
      <xdr:row>12</xdr:row>
      <xdr:rowOff>38100</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114300" y="104775"/>
          <a:ext cx="12963525"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 1: </a:t>
          </a:r>
          <a:r>
            <a:rPr lang="es-ES" sz="1200">
              <a:solidFill>
                <a:schemeClr val="dk1"/>
              </a:solidFill>
              <a:effectLst/>
              <a:latin typeface="+mn-lt"/>
              <a:ea typeface="+mn-ea"/>
              <a:cs typeface="+mn-cs"/>
            </a:rPr>
            <a:t>Con la información d</a:t>
          </a:r>
          <a:r>
            <a:rPr lang="es-ES" sz="1200" baseline="0">
              <a:solidFill>
                <a:schemeClr val="dk1"/>
              </a:solidFill>
              <a:effectLst/>
              <a:latin typeface="+mn-lt"/>
              <a:ea typeface="+mn-ea"/>
              <a:cs typeface="+mn-cs"/>
            </a:rPr>
            <a:t>e la tabla de abajo, </a:t>
          </a:r>
          <a:r>
            <a:rPr lang="es-ES" sz="1200">
              <a:solidFill>
                <a:schemeClr val="dk1"/>
              </a:solidFill>
              <a:effectLst/>
              <a:latin typeface="+mn-lt"/>
              <a:ea typeface="+mn-ea"/>
              <a:cs typeface="+mn-cs"/>
            </a:rPr>
            <a:t>deberás realizar las siguientes consultas con </a:t>
          </a:r>
          <a:r>
            <a:rPr lang="es-ES" sz="1200" b="1" i="1" u="sng">
              <a:solidFill>
                <a:schemeClr val="dk1"/>
              </a:solidFill>
              <a:effectLst/>
              <a:latin typeface="+mn-lt"/>
              <a:ea typeface="+mn-ea"/>
              <a:cs typeface="+mn-cs"/>
            </a:rPr>
            <a:t>filtro avanzado </a:t>
          </a:r>
          <a:r>
            <a:rPr lang="es-ES" sz="1200">
              <a:solidFill>
                <a:schemeClr val="dk1"/>
              </a:solidFill>
              <a:effectLst/>
              <a:latin typeface="+mn-lt"/>
              <a:ea typeface="+mn-ea"/>
              <a:cs typeface="+mn-cs"/>
            </a:rPr>
            <a:t>y dejar los resultados en diferentes partes de la hoja (a partir de la columna M).</a:t>
          </a:r>
        </a:p>
        <a:p>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a) Los datos de todos aquellos animales de procedencia diferente a Estados Unidos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b) Los datos de los machos ovinos o bovinos que sean de procedencia norteamericana.</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c) Los datos de todos aquellos animales cuya cotización supere los 3,250 dólares.</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d)</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Los datos de los equinos de raza Criollo cuya cotización se encuentra entre los 3,500 y los 4,000 dólares.</a:t>
          </a:r>
        </a:p>
        <a:p>
          <a:pPr lvl="0"/>
          <a:endParaRPr lang="es-ES" sz="1200">
            <a:solidFill>
              <a:schemeClr val="dk1"/>
            </a:solidFill>
            <a:effectLst/>
            <a:latin typeface="+mn-lt"/>
            <a:ea typeface="+mn-ea"/>
            <a:cs typeface="+mn-cs"/>
          </a:endParaRPr>
        </a:p>
        <a:p>
          <a:pPr lvl="0"/>
          <a:r>
            <a:rPr lang="es-ES" sz="1200">
              <a:solidFill>
                <a:schemeClr val="dk1"/>
              </a:solidFill>
              <a:effectLst/>
              <a:latin typeface="+mn-lt"/>
              <a:ea typeface="+mn-ea"/>
              <a:cs typeface="+mn-cs"/>
            </a:rPr>
            <a:t>Con las funciones</a:t>
          </a:r>
          <a:r>
            <a:rPr lang="es-ES" sz="1200" baseline="0">
              <a:solidFill>
                <a:schemeClr val="dk1"/>
              </a:solidFill>
              <a:effectLst/>
              <a:latin typeface="+mn-lt"/>
              <a:ea typeface="+mn-ea"/>
              <a:cs typeface="+mn-cs"/>
            </a:rPr>
            <a:t> adecuadas encuentra lo siguiente:</a:t>
          </a:r>
        </a:p>
        <a:p>
          <a:pPr lvl="0"/>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e) La cantidad de animales de especie</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bovino y raza Holando</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que hay registrados.</a:t>
          </a:r>
        </a:p>
        <a:p>
          <a:pPr lvl="0"/>
          <a:r>
            <a:rPr lang="es-ES" sz="1200">
              <a:solidFill>
                <a:schemeClr val="dk1"/>
              </a:solidFill>
              <a:effectLst/>
              <a:latin typeface="+mn-lt"/>
              <a:ea typeface="+mn-ea"/>
              <a:cs typeface="+mn-cs"/>
            </a:rPr>
            <a:t>f) La</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cotización</a:t>
          </a:r>
          <a:r>
            <a:rPr lang="es-ES" sz="1200" baseline="0">
              <a:solidFill>
                <a:schemeClr val="dk1"/>
              </a:solidFill>
              <a:effectLst/>
              <a:latin typeface="+mn-lt"/>
              <a:ea typeface="+mn-ea"/>
              <a:cs typeface="+mn-cs"/>
            </a:rPr>
            <a:t> más alta de los machos equinos.</a:t>
          </a:r>
          <a:endParaRPr lang="es-ES" sz="1100"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190499</xdr:colOff>
      <xdr:row>0</xdr:row>
      <xdr:rowOff>104775</xdr:rowOff>
    </xdr:from>
    <xdr:to>
      <xdr:col>15</xdr:col>
      <xdr:colOff>114299</xdr:colOff>
      <xdr:row>3</xdr:row>
      <xdr:rowOff>142874</xdr:rowOff>
    </xdr:to>
    <xdr:sp macro="" textlink="">
      <xdr:nvSpPr>
        <xdr:cNvPr id="2" name="CuadroTexto 1">
          <a:extLst>
            <a:ext uri="{FF2B5EF4-FFF2-40B4-BE49-F238E27FC236}">
              <a16:creationId xmlns:a16="http://schemas.microsoft.com/office/drawing/2014/main" id="{00000000-0008-0000-0200-000002000000}"/>
            </a:ext>
          </a:extLst>
        </xdr:cNvPr>
        <xdr:cNvSpPr txBox="1"/>
      </xdr:nvSpPr>
      <xdr:spPr>
        <a:xfrm>
          <a:off x="190499" y="104775"/>
          <a:ext cx="12001500" cy="609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S" sz="1200" b="1">
              <a:solidFill>
                <a:schemeClr val="dk1"/>
              </a:solidFill>
              <a:effectLst/>
              <a:latin typeface="+mn-lt"/>
              <a:ea typeface="+mn-ea"/>
              <a:cs typeface="+mn-cs"/>
            </a:rPr>
            <a:t>EJERCICIO 2: </a:t>
          </a:r>
          <a:r>
            <a:rPr lang="es-ES" sz="1200" b="0">
              <a:solidFill>
                <a:schemeClr val="dk1"/>
              </a:solidFill>
              <a:effectLst/>
              <a:latin typeface="+mn-lt"/>
              <a:ea typeface="+mn-ea"/>
              <a:cs typeface="+mn-cs"/>
            </a:rPr>
            <a:t>C</a:t>
          </a:r>
          <a:r>
            <a:rPr lang="es-ES" sz="1200">
              <a:solidFill>
                <a:schemeClr val="dk1"/>
              </a:solidFill>
              <a:effectLst/>
              <a:latin typeface="+mn-lt"/>
              <a:ea typeface="+mn-ea"/>
              <a:cs typeface="+mn-cs"/>
            </a:rPr>
            <a:t>rea una tabla dinámica (en la misma hoja) y una</a:t>
          </a:r>
          <a:r>
            <a:rPr lang="es-ES" sz="1200" baseline="0">
              <a:solidFill>
                <a:schemeClr val="dk1"/>
              </a:solidFill>
              <a:effectLst/>
              <a:latin typeface="+mn-lt"/>
              <a:ea typeface="+mn-ea"/>
              <a:cs typeface="+mn-cs"/>
            </a:rPr>
            <a:t> gráfica dinámica</a:t>
          </a:r>
          <a:r>
            <a:rPr lang="es-ES" sz="1200">
              <a:solidFill>
                <a:schemeClr val="dk1"/>
              </a:solidFill>
              <a:effectLst/>
              <a:latin typeface="+mn-lt"/>
              <a:ea typeface="+mn-ea"/>
              <a:cs typeface="+mn-cs"/>
            </a:rPr>
            <a:t> con los formatos adecuados, en donde se muestre el total vendido para cada persona en las diferentes regiones.</a:t>
          </a:r>
          <a:endParaRPr lang="es-MX" sz="1200">
            <a:solidFill>
              <a:schemeClr val="dk1"/>
            </a:solidFill>
            <a:effectLst/>
            <a:latin typeface="+mn-lt"/>
            <a:ea typeface="+mn-ea"/>
            <a:cs typeface="+mn-cs"/>
          </a:endParaRPr>
        </a:p>
        <a:p>
          <a:endParaRPr lang="es-MX" sz="1100"/>
        </a:p>
      </xdr:txBody>
    </xdr:sp>
    <xdr:clientData/>
  </xdr:twoCellAnchor>
  <xdr:twoCellAnchor>
    <xdr:from>
      <xdr:col>8</xdr:col>
      <xdr:colOff>4762</xdr:colOff>
      <xdr:row>20</xdr:row>
      <xdr:rowOff>7143</xdr:rowOff>
    </xdr:from>
    <xdr:to>
      <xdr:col>12</xdr:col>
      <xdr:colOff>800100</xdr:colOff>
      <xdr:row>36</xdr:row>
      <xdr:rowOff>4763</xdr:rowOff>
    </xdr:to>
    <xdr:graphicFrame macro="">
      <xdr:nvGraphicFramePr>
        <xdr:cNvPr id="3" name="Gráfico 2">
          <a:extLst>
            <a:ext uri="{FF2B5EF4-FFF2-40B4-BE49-F238E27FC236}">
              <a16:creationId xmlns:a16="http://schemas.microsoft.com/office/drawing/2014/main" id="{927416F4-19C3-4B16-89EB-6B863F585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76200</xdr:rowOff>
    </xdr:from>
    <xdr:to>
      <xdr:col>14</xdr:col>
      <xdr:colOff>552450</xdr:colOff>
      <xdr:row>7</xdr:row>
      <xdr:rowOff>104775</xdr:rowOff>
    </xdr:to>
    <xdr:sp macro="" textlink="">
      <xdr:nvSpPr>
        <xdr:cNvPr id="2" name="CuadroTexto 1">
          <a:extLst>
            <a:ext uri="{FF2B5EF4-FFF2-40B4-BE49-F238E27FC236}">
              <a16:creationId xmlns:a16="http://schemas.microsoft.com/office/drawing/2014/main" id="{00000000-0008-0000-0300-000002000000}"/>
            </a:ext>
          </a:extLst>
        </xdr:cNvPr>
        <xdr:cNvSpPr txBox="1"/>
      </xdr:nvSpPr>
      <xdr:spPr>
        <a:xfrm>
          <a:off x="123824" y="76200"/>
          <a:ext cx="11268076"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 3</a:t>
          </a:r>
          <a:r>
            <a:rPr lang="es-ES" sz="1200" b="0">
              <a:solidFill>
                <a:schemeClr val="dk1"/>
              </a:solidFill>
              <a:effectLst/>
              <a:latin typeface="+mn-lt"/>
              <a:ea typeface="+mn-ea"/>
              <a:cs typeface="+mn-cs"/>
            </a:rPr>
            <a:t>: E</a:t>
          </a:r>
          <a:r>
            <a:rPr lang="es-ES" sz="1200">
              <a:solidFill>
                <a:schemeClr val="dk1"/>
              </a:solidFill>
              <a:effectLst/>
              <a:latin typeface="+mn-lt"/>
              <a:ea typeface="+mn-ea"/>
              <a:cs typeface="+mn-cs"/>
            </a:rPr>
            <a:t>xiste una empresa que tiene un único artículo que varía de precio según qué época del año se trate. La tabla de abajo muestra esta relación entre el mes y el precio del producto, esta área se llamará precio.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Se desea calcular el importe al que venderá una determinada cantidad de unidades, dependiendo del mes en que esta se venda.  La empresa deberá escribir la cantidad de unidades vendidas en la celda "F13" y seleccionar el mes a partir de una lista que muestre sólo cuatro opciones visibles. La hoja de cálculo deberá desplegar el precio correspondiente al elemento seleccionado en la lista en la celda “G13” y calcular el importe total en la celda "H13". </a:t>
          </a:r>
          <a:endParaRPr lang="es-MX" sz="1200">
            <a:solidFill>
              <a:schemeClr val="dk1"/>
            </a:solidFill>
            <a:effectLst/>
            <a:latin typeface="+mn-lt"/>
            <a:ea typeface="+mn-ea"/>
            <a:cs typeface="+mn-cs"/>
          </a:endParaRPr>
        </a:p>
        <a:p>
          <a:endParaRPr lang="es-MX" sz="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85725</xdr:colOff>
      <xdr:row>0</xdr:row>
      <xdr:rowOff>85726</xdr:rowOff>
    </xdr:from>
    <xdr:to>
      <xdr:col>14</xdr:col>
      <xdr:colOff>733425</xdr:colOff>
      <xdr:row>10</xdr:row>
      <xdr:rowOff>95250</xdr:rowOff>
    </xdr:to>
    <xdr:sp macro="" textlink="">
      <xdr:nvSpPr>
        <xdr:cNvPr id="2" name="CuadroTexto 1">
          <a:extLst>
            <a:ext uri="{FF2B5EF4-FFF2-40B4-BE49-F238E27FC236}">
              <a16:creationId xmlns:a16="http://schemas.microsoft.com/office/drawing/2014/main" id="{00000000-0008-0000-0400-000002000000}"/>
            </a:ext>
          </a:extLst>
        </xdr:cNvPr>
        <xdr:cNvSpPr txBox="1"/>
      </xdr:nvSpPr>
      <xdr:spPr>
        <a:xfrm>
          <a:off x="85725" y="85726"/>
          <a:ext cx="11315700" cy="1819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4</a:t>
          </a:r>
          <a:r>
            <a:rPr lang="es-ES" sz="1200" baseline="0">
              <a:solidFill>
                <a:schemeClr val="dk1"/>
              </a:solidFill>
              <a:effectLst/>
              <a:latin typeface="+mn-lt"/>
              <a:ea typeface="+mn-ea"/>
              <a:cs typeface="+mn-cs"/>
            </a:rPr>
            <a:t>:</a:t>
          </a:r>
          <a:r>
            <a:rPr lang="es-ES" sz="1200">
              <a:solidFill>
                <a:schemeClr val="dk1"/>
              </a:solidFill>
              <a:effectLst/>
              <a:latin typeface="+mn-lt"/>
              <a:ea typeface="+mn-ea"/>
              <a:cs typeface="+mn-cs"/>
            </a:rPr>
            <a:t> Después de vender una casa, a una persona le quedan $ 170.000 us para invertir. Desea una inversión conservadora, por lo que duda entre varias inversiones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Depósito en banca de Internet, que está dando el 4,2% TAE, pero es un producto novedoso que no le termina de convencer.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Su banco de toda la vida le ofrece plazo fijo con interés de 3,75% TAE, y que ella considera seguros. </a:t>
          </a:r>
          <a:endParaRPr lang="es-MX" sz="1200">
            <a:solidFill>
              <a:schemeClr val="dk1"/>
            </a:solidFill>
            <a:effectLst/>
            <a:latin typeface="+mn-lt"/>
            <a:ea typeface="+mn-ea"/>
            <a:cs typeface="+mn-cs"/>
          </a:endParaRPr>
        </a:p>
        <a:p>
          <a:pPr lvl="0"/>
          <a:r>
            <a:rPr lang="es-ES" sz="1200">
              <a:solidFill>
                <a:schemeClr val="dk1"/>
              </a:solidFill>
              <a:effectLst/>
              <a:latin typeface="+mn-lt"/>
              <a:ea typeface="+mn-ea"/>
              <a:cs typeface="+mn-cs"/>
            </a:rPr>
            <a:t>Un producto vinculado a un fondo, con rendimientos del 6% pero sujeto a volatilidad.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En vista de la situación, decide invertir en B) al menos la mitad del capital, y en C) menos de $ 15.000 US.</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¿Qué cesta de inversiones le daría el máximo rendimiento?</a:t>
          </a:r>
          <a:endParaRPr lang="es-MX" sz="1200">
            <a:solidFill>
              <a:schemeClr val="dk1"/>
            </a:solidFill>
            <a:effectLst/>
            <a:latin typeface="+mn-lt"/>
            <a:ea typeface="+mn-ea"/>
            <a:cs typeface="+mn-cs"/>
          </a:endParaRPr>
        </a:p>
        <a:p>
          <a:endParaRPr lang="es-MX"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104775</xdr:colOff>
      <xdr:row>0</xdr:row>
      <xdr:rowOff>47626</xdr:rowOff>
    </xdr:from>
    <xdr:to>
      <xdr:col>14</xdr:col>
      <xdr:colOff>375613</xdr:colOff>
      <xdr:row>14</xdr:row>
      <xdr:rowOff>28575</xdr:rowOff>
    </xdr:to>
    <xdr:grpSp>
      <xdr:nvGrpSpPr>
        <xdr:cNvPr id="6" name="Grupo 5">
          <a:extLst>
            <a:ext uri="{FF2B5EF4-FFF2-40B4-BE49-F238E27FC236}">
              <a16:creationId xmlns:a16="http://schemas.microsoft.com/office/drawing/2014/main" id="{00000000-0008-0000-0500-000006000000}"/>
            </a:ext>
          </a:extLst>
        </xdr:cNvPr>
        <xdr:cNvGrpSpPr/>
      </xdr:nvGrpSpPr>
      <xdr:grpSpPr>
        <a:xfrm>
          <a:off x="104775" y="47626"/>
          <a:ext cx="11982925" cy="2494084"/>
          <a:chOff x="104775" y="95251"/>
          <a:chExt cx="10938838" cy="2676524"/>
        </a:xfrm>
      </xdr:grpSpPr>
      <xdr:sp macro="" textlink="">
        <xdr:nvSpPr>
          <xdr:cNvPr id="2" name="CuadroTexto 1">
            <a:extLst>
              <a:ext uri="{FF2B5EF4-FFF2-40B4-BE49-F238E27FC236}">
                <a16:creationId xmlns:a16="http://schemas.microsoft.com/office/drawing/2014/main" id="{00000000-0008-0000-0500-000002000000}"/>
              </a:ext>
            </a:extLst>
          </xdr:cNvPr>
          <xdr:cNvSpPr txBox="1"/>
        </xdr:nvSpPr>
        <xdr:spPr>
          <a:xfrm>
            <a:off x="104775" y="95251"/>
            <a:ext cx="10938838" cy="2676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5</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 Reddy Mikks Co. Posee una pequeña fábrica de pinturas para interiores y exteriores de casas para su distribución al mayoreo. Se utilizan dos materiales básicos, A y B, para producir las pinturas. La disponibilidad máxima de A es de 6 toneladas diarias, y de B es de 8 toneladas diarias. La necesidad diaria de materia prima por tonelada de pintura se resume en la siguiente tabla.</a:t>
            </a: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endParaRPr lang="es-ES" sz="1200">
              <a:solidFill>
                <a:schemeClr val="dk1"/>
              </a:solidFill>
              <a:effectLst/>
              <a:latin typeface="+mn-lt"/>
              <a:ea typeface="+mn-ea"/>
              <a:cs typeface="+mn-cs"/>
            </a:endParaRPr>
          </a:p>
          <a:p>
            <a:r>
              <a:rPr lang="es-ES" sz="1200">
                <a:solidFill>
                  <a:schemeClr val="dk1"/>
                </a:solidFill>
                <a:effectLst/>
                <a:latin typeface="+mn-lt"/>
                <a:ea typeface="+mn-ea"/>
                <a:cs typeface="+mn-cs"/>
              </a:rPr>
              <a:t>Un estudio de mercado ha establecido que la demanda diaria de pintura para interiores no puede ser mayor que la de la pintura para exteriores en más de 1 tonelada. Asimismo el estudio señala que la demanda máxima de pintura para interiores está limitada a dos toneladas diarias.</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El precio al mayoreo por tonelada es $3,000.00 para la pintura de exteriores y de $2,000.00 para la pintura de interiores.</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¿Cuánta pintura para exteriores e interiores debe producir 1 compañía todos los días para maximizar el ingreso bruto?</a:t>
            </a:r>
            <a:endParaRPr lang="es-MX" sz="1200">
              <a:solidFill>
                <a:schemeClr val="dk1"/>
              </a:solidFill>
              <a:effectLst/>
              <a:latin typeface="+mn-lt"/>
              <a:ea typeface="+mn-ea"/>
              <a:cs typeface="+mn-cs"/>
            </a:endParaRPr>
          </a:p>
          <a:p>
            <a:endParaRPr lang="es-MX" sz="1200"/>
          </a:p>
        </xdr:txBody>
      </xdr:sp>
      <xdr:pic>
        <xdr:nvPicPr>
          <xdr:cNvPr id="5" name="Imagen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2775" y="523876"/>
            <a:ext cx="4076700" cy="115554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152400</xdr:colOff>
      <xdr:row>0</xdr:row>
      <xdr:rowOff>95250</xdr:rowOff>
    </xdr:from>
    <xdr:to>
      <xdr:col>14</xdr:col>
      <xdr:colOff>57150</xdr:colOff>
      <xdr:row>5</xdr:row>
      <xdr:rowOff>76200</xdr:rowOff>
    </xdr:to>
    <xdr:sp macro="" textlink="">
      <xdr:nvSpPr>
        <xdr:cNvPr id="2" name="CuadroTexto 1">
          <a:extLst>
            <a:ext uri="{FF2B5EF4-FFF2-40B4-BE49-F238E27FC236}">
              <a16:creationId xmlns:a16="http://schemas.microsoft.com/office/drawing/2014/main" id="{00000000-0008-0000-0600-000002000000}"/>
            </a:ext>
          </a:extLst>
        </xdr:cNvPr>
        <xdr:cNvSpPr txBox="1"/>
      </xdr:nvSpPr>
      <xdr:spPr>
        <a:xfrm>
          <a:off x="152400" y="95250"/>
          <a:ext cx="1057275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6</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¿Qué nota necesito para aprobar una asignatura?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 </a:t>
          </a:r>
          <a:endParaRPr lang="es-MX" sz="1200">
            <a:solidFill>
              <a:schemeClr val="dk1"/>
            </a:solidFill>
            <a:effectLst/>
            <a:latin typeface="+mn-lt"/>
            <a:ea typeface="+mn-ea"/>
            <a:cs typeface="+mn-cs"/>
          </a:endParaRPr>
        </a:p>
        <a:p>
          <a:r>
            <a:rPr lang="es-ES" sz="1200">
              <a:solidFill>
                <a:schemeClr val="dk1"/>
              </a:solidFill>
              <a:effectLst/>
              <a:latin typeface="+mn-lt"/>
              <a:ea typeface="+mn-ea"/>
              <a:cs typeface="+mn-cs"/>
            </a:rPr>
            <a:t>Suponga que en la 1ª. Evaluación, que vale un 30% ha obtenido nota de 6, y en la 2ª. Evaluación que vale 20% ha obtenido 3. ¿Qué nota debe obtener en el examen, que vale 50%, para obtener una nota final ponderada de 4.0?</a:t>
          </a:r>
          <a:endParaRPr lang="es-MX" sz="1200">
            <a:solidFill>
              <a:schemeClr val="dk1"/>
            </a:solidFill>
            <a:effectLst/>
            <a:latin typeface="+mn-lt"/>
            <a:ea typeface="+mn-ea"/>
            <a:cs typeface="+mn-cs"/>
          </a:endParaRPr>
        </a:p>
      </xdr:txBody>
    </xdr:sp>
    <xdr:clientData/>
  </xdr:twoCellAnchor>
  <xdr:twoCellAnchor>
    <xdr:from>
      <xdr:col>0</xdr:col>
      <xdr:colOff>142875</xdr:colOff>
      <xdr:row>8</xdr:row>
      <xdr:rowOff>0</xdr:rowOff>
    </xdr:from>
    <xdr:to>
      <xdr:col>9</xdr:col>
      <xdr:colOff>704850</xdr:colOff>
      <xdr:row>14</xdr:row>
      <xdr:rowOff>171450</xdr:rowOff>
    </xdr:to>
    <xdr:grpSp>
      <xdr:nvGrpSpPr>
        <xdr:cNvPr id="3" name="Grupo 2">
          <a:extLst>
            <a:ext uri="{FF2B5EF4-FFF2-40B4-BE49-F238E27FC236}">
              <a16:creationId xmlns:a16="http://schemas.microsoft.com/office/drawing/2014/main" id="{00000000-0008-0000-0600-000003000000}"/>
            </a:ext>
          </a:extLst>
        </xdr:cNvPr>
        <xdr:cNvGrpSpPr/>
      </xdr:nvGrpSpPr>
      <xdr:grpSpPr>
        <a:xfrm>
          <a:off x="142875" y="1447800"/>
          <a:ext cx="7686675" cy="1257300"/>
          <a:chOff x="161925" y="142875"/>
          <a:chExt cx="7419975" cy="1371599"/>
        </a:xfrm>
      </xdr:grpSpPr>
      <xdr:sp macro="" textlink="">
        <xdr:nvSpPr>
          <xdr:cNvPr id="4" name="CuadroTexto 3">
            <a:extLst>
              <a:ext uri="{FF2B5EF4-FFF2-40B4-BE49-F238E27FC236}">
                <a16:creationId xmlns:a16="http://schemas.microsoft.com/office/drawing/2014/main" id="{00000000-0008-0000-0600-000004000000}"/>
              </a:ext>
            </a:extLst>
          </xdr:cNvPr>
          <xdr:cNvSpPr txBox="1"/>
        </xdr:nvSpPr>
        <xdr:spPr>
          <a:xfrm>
            <a:off x="161925" y="142875"/>
            <a:ext cx="7419975" cy="1371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S" sz="1200" b="1">
                <a:solidFill>
                  <a:schemeClr val="dk1"/>
                </a:solidFill>
                <a:effectLst/>
                <a:latin typeface="+mn-lt"/>
                <a:ea typeface="+mn-ea"/>
                <a:cs typeface="+mn-cs"/>
              </a:rPr>
              <a:t>EJERCICIO</a:t>
            </a:r>
            <a:r>
              <a:rPr lang="es-ES" sz="1200" b="1" baseline="0">
                <a:solidFill>
                  <a:schemeClr val="dk1"/>
                </a:solidFill>
                <a:effectLst/>
                <a:latin typeface="+mn-lt"/>
                <a:ea typeface="+mn-ea"/>
                <a:cs typeface="+mn-cs"/>
              </a:rPr>
              <a:t> 7</a:t>
            </a:r>
            <a:r>
              <a:rPr lang="es-ES" sz="1200" baseline="0">
                <a:solidFill>
                  <a:schemeClr val="dk1"/>
                </a:solidFill>
                <a:effectLst/>
                <a:latin typeface="+mn-lt"/>
                <a:ea typeface="+mn-ea"/>
                <a:cs typeface="+mn-cs"/>
              </a:rPr>
              <a:t>: </a:t>
            </a:r>
            <a:r>
              <a:rPr lang="es-ES" sz="1200">
                <a:solidFill>
                  <a:schemeClr val="dk1"/>
                </a:solidFill>
                <a:effectLst/>
                <a:latin typeface="+mn-lt"/>
                <a:ea typeface="+mn-ea"/>
                <a:cs typeface="+mn-cs"/>
              </a:rPr>
              <a:t>Se desea encontrar la variable que cumple la siguiente condición:</a:t>
            </a:r>
            <a:endParaRPr lang="es-MX" sz="1200">
              <a:solidFill>
                <a:schemeClr val="dk1"/>
              </a:solidFill>
              <a:effectLst/>
              <a:latin typeface="+mn-lt"/>
              <a:ea typeface="+mn-ea"/>
              <a:cs typeface="+mn-cs"/>
            </a:endParaRPr>
          </a:p>
          <a:p>
            <a:endParaRPr lang="es-MX" sz="1200"/>
          </a:p>
        </xdr:txBody>
      </xdr:sp>
      <xdr:pic>
        <xdr:nvPicPr>
          <xdr:cNvPr id="5" name="Imagen 4">
            <a:extLst>
              <a:ext uri="{FF2B5EF4-FFF2-40B4-BE49-F238E27FC236}">
                <a16:creationId xmlns:a16="http://schemas.microsoft.com/office/drawing/2014/main" id="{00000000-0008-0000-06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9775" y="485775"/>
            <a:ext cx="2552700" cy="857250"/>
          </a:xfrm>
          <a:prstGeom prst="rect">
            <a:avLst/>
          </a:prstGeom>
          <a:noFill/>
          <a:ln>
            <a:noFill/>
          </a:ln>
        </xdr:spPr>
      </xdr:pic>
    </xdr:grpSp>
    <xdr:clientData/>
  </xdr:twoCellAnchor>
  <xdr:twoCellAnchor>
    <xdr:from>
      <xdr:col>0</xdr:col>
      <xdr:colOff>742950</xdr:colOff>
      <xdr:row>6</xdr:row>
      <xdr:rowOff>19050</xdr:rowOff>
    </xdr:from>
    <xdr:to>
      <xdr:col>2</xdr:col>
      <xdr:colOff>85725</xdr:colOff>
      <xdr:row>7</xdr:row>
      <xdr:rowOff>123825</xdr:rowOff>
    </xdr:to>
    <xdr:sp macro="" textlink="">
      <xdr:nvSpPr>
        <xdr:cNvPr id="6" name="CuadroTexto 5">
          <a:extLst>
            <a:ext uri="{FF2B5EF4-FFF2-40B4-BE49-F238E27FC236}">
              <a16:creationId xmlns:a16="http://schemas.microsoft.com/office/drawing/2014/main" id="{00000000-0008-0000-0600-000006000000}"/>
            </a:ext>
          </a:extLst>
        </xdr:cNvPr>
        <xdr:cNvSpPr txBox="1"/>
      </xdr:nvSpPr>
      <xdr:spPr>
        <a:xfrm>
          <a:off x="742950" y="1162050"/>
          <a:ext cx="8667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O</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85725</xdr:colOff>
      <xdr:row>1</xdr:row>
      <xdr:rowOff>47626</xdr:rowOff>
    </xdr:from>
    <xdr:to>
      <xdr:col>14</xdr:col>
      <xdr:colOff>285750</xdr:colOff>
      <xdr:row>4</xdr:row>
      <xdr:rowOff>28575</xdr:rowOff>
    </xdr:to>
    <xdr:sp macro="" textlink="">
      <xdr:nvSpPr>
        <xdr:cNvPr id="2" name="Text Box 1">
          <a:extLst>
            <a:ext uri="{FF2B5EF4-FFF2-40B4-BE49-F238E27FC236}">
              <a16:creationId xmlns:a16="http://schemas.microsoft.com/office/drawing/2014/main" id="{00000000-0008-0000-0700-000002000000}"/>
            </a:ext>
          </a:extLst>
        </xdr:cNvPr>
        <xdr:cNvSpPr txBox="1">
          <a:spLocks noChangeArrowheads="1"/>
        </xdr:cNvSpPr>
      </xdr:nvSpPr>
      <xdr:spPr bwMode="auto">
        <a:xfrm>
          <a:off x="85725" y="209551"/>
          <a:ext cx="11115675" cy="46672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200" b="1" i="0" strike="noStrike">
              <a:solidFill>
                <a:srgbClr val="000000"/>
              </a:solidFill>
              <a:latin typeface="+mn-lt"/>
              <a:cs typeface="Arial"/>
            </a:rPr>
            <a:t>Ejercicio</a:t>
          </a:r>
          <a:r>
            <a:rPr lang="es-MX" sz="1200" b="1" i="0" strike="noStrike" baseline="0">
              <a:solidFill>
                <a:srgbClr val="000000"/>
              </a:solidFill>
              <a:latin typeface="+mn-lt"/>
              <a:cs typeface="Arial"/>
            </a:rPr>
            <a:t> 8:   </a:t>
          </a:r>
          <a:r>
            <a:rPr lang="es-MX" sz="1200" b="0" i="0" strike="noStrike">
              <a:solidFill>
                <a:srgbClr val="000000"/>
              </a:solidFill>
              <a:latin typeface="+mn-lt"/>
              <a:cs typeface="Arial"/>
            </a:rPr>
            <a:t>Resuelve los dos siguientes sistemas de ecuaciones simultáneas. Observando las representaciones matriciales que se muestran y realizando las operaciones faltantes.</a:t>
          </a:r>
        </a:p>
        <a:p>
          <a:pPr algn="l" rtl="0">
            <a:defRPr sz="1000"/>
          </a:pPr>
          <a:endParaRPr lang="es-MX" sz="1200" b="0" i="0" strike="noStrike">
            <a:solidFill>
              <a:srgbClr val="000000"/>
            </a:solidFill>
            <a:latin typeface="Arial"/>
            <a:cs typeface="Aria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rnardo Mondragon Brozon" refreshedDate="43181.47732824074" createdVersion="6" refreshedVersion="6" minRefreshableVersion="3" recordCount="43" xr:uid="{FADAC4CD-404C-4F9E-8F3A-7F874E81D947}">
  <cacheSource type="worksheet">
    <worksheetSource ref="A5:G48" sheet="EJERCICIO 2 (1.0)"/>
  </cacheSource>
  <cacheFields count="7">
    <cacheField name="Fecha" numFmtId="165">
      <sharedItems containsSemiMixedTypes="0" containsNonDate="0" containsDate="1" containsString="0" minDate="2005-01-06T00:00:00" maxDate="2006-12-22T00:00:00"/>
    </cacheField>
    <cacheField name="Region" numFmtId="0">
      <sharedItems count="3">
        <s v="Quebec"/>
        <s v="Ontario"/>
        <s v="Alberta"/>
      </sharedItems>
    </cacheField>
    <cacheField name="Vendedor" numFmtId="0">
      <sharedItems count="11">
        <s v="Jones"/>
        <s v="Kivell"/>
        <s v="Jardine"/>
        <s v="Gill"/>
        <s v="Sorvino"/>
        <s v="Andrews"/>
        <s v="Thompson"/>
        <s v="Morgan"/>
        <s v="Howard"/>
        <s v="Parent"/>
        <s v="Smith"/>
      </sharedItems>
    </cacheField>
    <cacheField name="Articulo" numFmtId="0">
      <sharedItems/>
    </cacheField>
    <cacheField name="Cantidad" numFmtId="0">
      <sharedItems containsSemiMixedTypes="0" containsString="0" containsNumber="1" containsInteger="1" minValue="2" maxValue="96"/>
    </cacheField>
    <cacheField name="Precio unitario" numFmtId="164">
      <sharedItems containsSemiMixedTypes="0" containsString="0" containsNumber="1" minValue="1.29" maxValue="1250"/>
    </cacheField>
    <cacheField name="Total" numFmtId="164">
      <sharedItems containsSemiMixedTypes="0" containsString="0" containsNumber="1" minValue="9.0300000000000011" maxValue="6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05-01-06T00:00:00"/>
    <x v="0"/>
    <x v="0"/>
    <s v="Boligrafo"/>
    <n v="95"/>
    <n v="1.99"/>
    <n v="189.05"/>
  </r>
  <r>
    <d v="2005-01-23T00:00:00"/>
    <x v="1"/>
    <x v="1"/>
    <s v="Portalapices"/>
    <n v="50"/>
    <n v="19.989999999999998"/>
    <n v="999.49999999999989"/>
  </r>
  <r>
    <d v="2005-02-09T00:00:00"/>
    <x v="1"/>
    <x v="2"/>
    <s v="Boligrafo"/>
    <n v="36"/>
    <n v="4.99"/>
    <n v="179.64000000000001"/>
  </r>
  <r>
    <d v="2005-02-26T00:00:00"/>
    <x v="1"/>
    <x v="3"/>
    <s v="Lapiz"/>
    <n v="27"/>
    <n v="19.989999999999998"/>
    <n v="539.7299999999999"/>
  </r>
  <r>
    <d v="2005-03-15T00:00:00"/>
    <x v="2"/>
    <x v="4"/>
    <s v="Boligrafo"/>
    <n v="56"/>
    <n v="2.99"/>
    <n v="167.44"/>
  </r>
  <r>
    <d v="2005-04-01T00:00:00"/>
    <x v="0"/>
    <x v="0"/>
    <s v="Portalapices"/>
    <n v="60"/>
    <n v="4.99"/>
    <n v="299.40000000000003"/>
  </r>
  <r>
    <d v="2005-04-18T00:00:00"/>
    <x v="1"/>
    <x v="5"/>
    <s v="Boligrafo"/>
    <n v="75"/>
    <n v="1.99"/>
    <n v="149.25"/>
  </r>
  <r>
    <d v="2005-05-05T00:00:00"/>
    <x v="1"/>
    <x v="2"/>
    <s v="Boligrafo"/>
    <n v="90"/>
    <n v="4.99"/>
    <n v="449.1"/>
  </r>
  <r>
    <d v="2005-05-22T00:00:00"/>
    <x v="2"/>
    <x v="6"/>
    <s v="Boligrafo"/>
    <n v="32"/>
    <n v="1.99"/>
    <n v="63.68"/>
  </r>
  <r>
    <d v="2005-06-08T00:00:00"/>
    <x v="0"/>
    <x v="0"/>
    <s v="Portalapices"/>
    <n v="60"/>
    <n v="8.99"/>
    <n v="539.4"/>
  </r>
  <r>
    <d v="2005-06-25T00:00:00"/>
    <x v="1"/>
    <x v="7"/>
    <s v="Boligrafo"/>
    <n v="90"/>
    <n v="4.99"/>
    <n v="449.1"/>
  </r>
  <r>
    <d v="2005-07-12T00:00:00"/>
    <x v="0"/>
    <x v="8"/>
    <s v="Portalapices"/>
    <n v="29"/>
    <n v="1.99"/>
    <n v="57.71"/>
  </r>
  <r>
    <d v="2005-07-29T00:00:00"/>
    <x v="0"/>
    <x v="9"/>
    <s v="Portalapices"/>
    <n v="81"/>
    <n v="19.989999999999998"/>
    <n v="1619.1899999999998"/>
  </r>
  <r>
    <d v="2005-08-15T00:00:00"/>
    <x v="0"/>
    <x v="0"/>
    <s v="Boligrafo"/>
    <n v="35"/>
    <n v="4.99"/>
    <n v="174.65"/>
  </r>
  <r>
    <d v="2005-09-01T00:00:00"/>
    <x v="1"/>
    <x v="10"/>
    <s v="Escritorio"/>
    <n v="2"/>
    <n v="1250"/>
    <n v="2500"/>
  </r>
  <r>
    <d v="2005-09-18T00:00:00"/>
    <x v="0"/>
    <x v="0"/>
    <s v="Set de boligrafos"/>
    <n v="16"/>
    <n v="15.99"/>
    <n v="255.84"/>
  </r>
  <r>
    <d v="2005-10-05T00:00:00"/>
    <x v="1"/>
    <x v="7"/>
    <s v="Portalapices"/>
    <n v="28"/>
    <n v="8.99"/>
    <n v="251.72"/>
  </r>
  <r>
    <d v="2005-10-22T00:00:00"/>
    <x v="0"/>
    <x v="0"/>
    <s v="Lapiz"/>
    <n v="64"/>
    <n v="8.99"/>
    <n v="575.36"/>
  </r>
  <r>
    <d v="2005-11-08T00:00:00"/>
    <x v="0"/>
    <x v="9"/>
    <s v="Lapiz"/>
    <n v="15"/>
    <n v="19.989999999999998"/>
    <n v="299.84999999999997"/>
  </r>
  <r>
    <d v="2005-11-25T00:00:00"/>
    <x v="1"/>
    <x v="1"/>
    <s v="Set de boligrafos"/>
    <n v="96"/>
    <n v="4.99"/>
    <n v="479.04"/>
  </r>
  <r>
    <d v="2005-12-12T00:00:00"/>
    <x v="1"/>
    <x v="10"/>
    <s v="Boligrafo"/>
    <n v="67"/>
    <n v="1.29"/>
    <n v="86.43"/>
  </r>
  <r>
    <d v="2005-12-29T00:00:00"/>
    <x v="0"/>
    <x v="9"/>
    <s v="Set de boligrafos"/>
    <n v="74"/>
    <n v="15.99"/>
    <n v="1183.26"/>
  </r>
  <r>
    <d v="2006-01-15T00:00:00"/>
    <x v="1"/>
    <x v="3"/>
    <s v="Portalapices"/>
    <n v="46"/>
    <n v="8.99"/>
    <n v="413.54"/>
  </r>
  <r>
    <d v="2006-02-01T00:00:00"/>
    <x v="1"/>
    <x v="10"/>
    <s v="Portalapices"/>
    <n v="87"/>
    <n v="15"/>
    <n v="1305"/>
  </r>
  <r>
    <d v="2006-02-18T00:00:00"/>
    <x v="0"/>
    <x v="0"/>
    <s v="Portalapices"/>
    <n v="4"/>
    <n v="4.99"/>
    <n v="19.96"/>
  </r>
  <r>
    <d v="2006-03-07T00:00:00"/>
    <x v="2"/>
    <x v="4"/>
    <s v="Portalapices"/>
    <n v="7"/>
    <n v="19.989999999999998"/>
    <n v="139.92999999999998"/>
  </r>
  <r>
    <d v="2006-03-24T00:00:00"/>
    <x v="1"/>
    <x v="2"/>
    <s v="Set de boligrafos"/>
    <n v="50"/>
    <n v="4.99"/>
    <n v="249.5"/>
  </r>
  <r>
    <d v="2006-04-10T00:00:00"/>
    <x v="1"/>
    <x v="5"/>
    <s v="Boligrafo"/>
    <n v="66"/>
    <n v="1.99"/>
    <n v="131.34"/>
  </r>
  <r>
    <d v="2006-04-27T00:00:00"/>
    <x v="0"/>
    <x v="8"/>
    <s v="Lapiz"/>
    <n v="96"/>
    <n v="4.99"/>
    <n v="479.04"/>
  </r>
  <r>
    <d v="2006-05-14T00:00:00"/>
    <x v="1"/>
    <x v="3"/>
    <s v="Boligrafo"/>
    <n v="53"/>
    <n v="1.29"/>
    <n v="68.37"/>
  </r>
  <r>
    <d v="2006-05-31T00:00:00"/>
    <x v="1"/>
    <x v="3"/>
    <s v="Portalapices"/>
    <n v="80"/>
    <n v="8.99"/>
    <n v="719.2"/>
  </r>
  <r>
    <d v="2006-06-17T00:00:00"/>
    <x v="1"/>
    <x v="1"/>
    <s v="Escritorio"/>
    <n v="5"/>
    <n v="1250"/>
    <n v="6250"/>
  </r>
  <r>
    <d v="2006-07-04T00:00:00"/>
    <x v="0"/>
    <x v="0"/>
    <s v="Set de boligrafos"/>
    <n v="62"/>
    <n v="4.99"/>
    <n v="309.38"/>
  </r>
  <r>
    <d v="2006-07-21T00:00:00"/>
    <x v="1"/>
    <x v="7"/>
    <s v="Set de boligrafos"/>
    <n v="55"/>
    <n v="12.49"/>
    <n v="686.95"/>
  </r>
  <r>
    <d v="2006-08-07T00:00:00"/>
    <x v="1"/>
    <x v="1"/>
    <s v="Set de boligrafos"/>
    <n v="42"/>
    <n v="23.95"/>
    <n v="1005.9"/>
  </r>
  <r>
    <d v="2006-08-24T00:00:00"/>
    <x v="2"/>
    <x v="4"/>
    <s v="Escritorio"/>
    <n v="3"/>
    <n v="1250"/>
    <n v="3750"/>
  </r>
  <r>
    <d v="2006-09-10T00:00:00"/>
    <x v="1"/>
    <x v="3"/>
    <s v="Boligrafo"/>
    <n v="7"/>
    <n v="1.29"/>
    <n v="9.0300000000000011"/>
  </r>
  <r>
    <d v="2006-09-27T00:00:00"/>
    <x v="2"/>
    <x v="4"/>
    <s v="Lapiz"/>
    <n v="76"/>
    <n v="1.99"/>
    <n v="151.24"/>
  </r>
  <r>
    <d v="2006-10-14T00:00:00"/>
    <x v="2"/>
    <x v="6"/>
    <s v="Portalapices"/>
    <n v="57"/>
    <n v="19.989999999999998"/>
    <n v="1139.4299999999998"/>
  </r>
  <r>
    <d v="2006-10-31T00:00:00"/>
    <x v="1"/>
    <x v="5"/>
    <s v="Boligrafo"/>
    <n v="14"/>
    <n v="1.29"/>
    <n v="18.060000000000002"/>
  </r>
  <r>
    <d v="2006-11-17T00:00:00"/>
    <x v="1"/>
    <x v="2"/>
    <s v="Portalapices"/>
    <n v="11"/>
    <n v="4.99"/>
    <n v="54.89"/>
  </r>
  <r>
    <d v="2006-12-04T00:00:00"/>
    <x v="1"/>
    <x v="2"/>
    <s v="Portalapices"/>
    <n v="94"/>
    <n v="19.989999999999998"/>
    <n v="1879.06"/>
  </r>
  <r>
    <d v="2006-12-21T00:00:00"/>
    <x v="1"/>
    <x v="5"/>
    <s v="Portalapices"/>
    <n v="28"/>
    <n v="4.99"/>
    <n v="139.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47EFD6-7920-4C4B-A548-C88B5AC2A567}"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location ref="I6:M19" firstHeaderRow="1" firstDataRow="2" firstDataCol="1"/>
  <pivotFields count="7">
    <pivotField numFmtId="165" showAll="0"/>
    <pivotField axis="axisCol" showAll="0">
      <items count="4">
        <item x="2"/>
        <item x="1"/>
        <item x="0"/>
        <item t="default"/>
      </items>
    </pivotField>
    <pivotField axis="axisRow" showAll="0">
      <items count="12">
        <item x="5"/>
        <item x="3"/>
        <item x="8"/>
        <item x="2"/>
        <item x="0"/>
        <item x="1"/>
        <item x="7"/>
        <item x="9"/>
        <item x="10"/>
        <item x="4"/>
        <item x="6"/>
        <item t="default"/>
      </items>
    </pivotField>
    <pivotField showAll="0"/>
    <pivotField showAll="0"/>
    <pivotField numFmtId="164" showAll="0"/>
    <pivotField dataField="1" numFmtId="164" showAll="0"/>
  </pivotFields>
  <rowFields count="1">
    <field x="2"/>
  </rowFields>
  <rowItems count="12">
    <i>
      <x/>
    </i>
    <i>
      <x v="1"/>
    </i>
    <i>
      <x v="2"/>
    </i>
    <i>
      <x v="3"/>
    </i>
    <i>
      <x v="4"/>
    </i>
    <i>
      <x v="5"/>
    </i>
    <i>
      <x v="6"/>
    </i>
    <i>
      <x v="7"/>
    </i>
    <i>
      <x v="8"/>
    </i>
    <i>
      <x v="9"/>
    </i>
    <i>
      <x v="10"/>
    </i>
    <i t="grand">
      <x/>
    </i>
  </rowItems>
  <colFields count="1">
    <field x="1"/>
  </colFields>
  <colItems count="4">
    <i>
      <x/>
    </i>
    <i>
      <x v="1"/>
    </i>
    <i>
      <x v="2"/>
    </i>
    <i t="grand">
      <x/>
    </i>
  </colItems>
  <dataFields count="1">
    <dataField name="Suma de Total" fld="6" baseField="0" baseItem="0"/>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4"/>
  <sheetViews>
    <sheetView workbookViewId="0">
      <selection activeCell="C17" sqref="C17"/>
    </sheetView>
  </sheetViews>
  <sheetFormatPr baseColWidth="10" defaultColWidth="11.3984375" defaultRowHeight="12.75" x14ac:dyDescent="0.35"/>
  <cols>
    <col min="1" max="1" width="11.3984375" style="5"/>
    <col min="2" max="2" width="22" style="5" bestFit="1" customWidth="1"/>
    <col min="3" max="3" width="41.86328125" style="5" bestFit="1" customWidth="1"/>
    <col min="4" max="4" width="9.1328125" style="5" bestFit="1" customWidth="1"/>
    <col min="5" max="16384" width="11.3984375" style="5"/>
  </cols>
  <sheetData>
    <row r="2" spans="1:4" ht="33" customHeight="1" x14ac:dyDescent="0.4">
      <c r="A2" s="35"/>
      <c r="B2" s="36" t="s">
        <v>2</v>
      </c>
      <c r="C2" s="45" t="s">
        <v>147</v>
      </c>
    </row>
    <row r="3" spans="1:4" ht="33" customHeight="1" thickBot="1" x14ac:dyDescent="0.45">
      <c r="A3" s="35"/>
      <c r="B3" s="36" t="s">
        <v>129</v>
      </c>
      <c r="C3" s="45">
        <v>143743</v>
      </c>
    </row>
    <row r="4" spans="1:4" ht="15.75" x14ac:dyDescent="0.5">
      <c r="A4" s="35"/>
      <c r="B4" s="39" t="s">
        <v>130</v>
      </c>
      <c r="C4" s="39" t="s">
        <v>131</v>
      </c>
      <c r="D4" s="40" t="s">
        <v>132</v>
      </c>
    </row>
    <row r="5" spans="1:4" ht="15.75" x14ac:dyDescent="0.5">
      <c r="A5" s="35"/>
      <c r="B5" s="41" t="s">
        <v>137</v>
      </c>
      <c r="C5" s="42" t="s">
        <v>143</v>
      </c>
      <c r="D5" s="43">
        <v>2.4</v>
      </c>
    </row>
    <row r="6" spans="1:4" ht="15.75" x14ac:dyDescent="0.5">
      <c r="A6" s="35"/>
      <c r="B6" s="41" t="s">
        <v>138</v>
      </c>
      <c r="C6" s="42" t="s">
        <v>144</v>
      </c>
      <c r="D6" s="44">
        <v>1</v>
      </c>
    </row>
    <row r="7" spans="1:4" ht="15.75" x14ac:dyDescent="0.5">
      <c r="A7" s="35"/>
      <c r="B7" s="41" t="s">
        <v>139</v>
      </c>
      <c r="C7" s="42" t="s">
        <v>145</v>
      </c>
      <c r="D7" s="43">
        <v>1.6</v>
      </c>
    </row>
    <row r="8" spans="1:4" ht="15.75" x14ac:dyDescent="0.5">
      <c r="A8" s="35"/>
      <c r="B8" s="41" t="s">
        <v>140</v>
      </c>
      <c r="C8" s="42" t="s">
        <v>134</v>
      </c>
      <c r="D8" s="43">
        <v>1.5</v>
      </c>
    </row>
    <row r="9" spans="1:4" ht="15.75" x14ac:dyDescent="0.5">
      <c r="A9" s="35"/>
      <c r="B9" s="41" t="s">
        <v>141</v>
      </c>
      <c r="C9" s="42" t="s">
        <v>134</v>
      </c>
      <c r="D9" s="43">
        <v>1.5</v>
      </c>
    </row>
    <row r="10" spans="1:4" ht="15.75" x14ac:dyDescent="0.5">
      <c r="A10" s="35"/>
      <c r="B10" s="41" t="s">
        <v>146</v>
      </c>
      <c r="C10" s="42" t="s">
        <v>135</v>
      </c>
      <c r="D10" s="43">
        <v>1</v>
      </c>
    </row>
    <row r="11" spans="1:4" ht="15.75" x14ac:dyDescent="0.5">
      <c r="A11" s="35"/>
      <c r="B11" s="41" t="s">
        <v>142</v>
      </c>
      <c r="C11" s="42" t="s">
        <v>133</v>
      </c>
      <c r="D11" s="43">
        <v>1</v>
      </c>
    </row>
    <row r="12" spans="1:4" ht="13.15" thickBot="1" x14ac:dyDescent="0.4"/>
    <row r="13" spans="1:4" ht="16.149999999999999" thickBot="1" x14ac:dyDescent="0.55000000000000004">
      <c r="C13" s="38" t="s">
        <v>136</v>
      </c>
      <c r="D13" s="37">
        <f>SUM(D5:D12)</f>
        <v>10</v>
      </c>
    </row>
    <row r="14" spans="1:4" x14ac:dyDescent="0.35">
      <c r="C14" s="9"/>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W82"/>
  <sheetViews>
    <sheetView topLeftCell="D25" zoomScale="70" zoomScaleNormal="70" workbookViewId="0">
      <selection activeCell="M83" sqref="M83"/>
    </sheetView>
  </sheetViews>
  <sheetFormatPr baseColWidth="10" defaultRowHeight="14.25" x14ac:dyDescent="0.45"/>
  <cols>
    <col min="1" max="1" width="10.265625" bestFit="1" customWidth="1"/>
    <col min="2" max="2" width="16.73046875" bestFit="1" customWidth="1"/>
    <col min="3" max="3" width="8.73046875" bestFit="1" customWidth="1"/>
    <col min="4" max="4" width="18.3984375" bestFit="1" customWidth="1"/>
    <col min="5" max="5" width="9.265625" bestFit="1" customWidth="1"/>
    <col min="6" max="6" width="14.59765625" bestFit="1" customWidth="1"/>
    <col min="7" max="7" width="19.59765625" bestFit="1" customWidth="1"/>
    <col min="8" max="8" width="11.86328125" bestFit="1" customWidth="1"/>
    <col min="9" max="9" width="16.1328125" bestFit="1" customWidth="1"/>
  </cols>
  <sheetData>
    <row r="13" spans="1:21" ht="14.65" thickBot="1" x14ac:dyDescent="0.5"/>
    <row r="14" spans="1:21" ht="16.149999999999999" thickBot="1" x14ac:dyDescent="0.55000000000000004">
      <c r="A14" s="52" t="s">
        <v>0</v>
      </c>
      <c r="B14" s="53"/>
      <c r="C14" s="53"/>
      <c r="D14" s="53"/>
      <c r="E14" s="53"/>
      <c r="F14" s="53"/>
      <c r="G14" s="53"/>
      <c r="H14" s="53"/>
      <c r="I14" s="54"/>
    </row>
    <row r="15" spans="1:21" ht="15.75" x14ac:dyDescent="0.5">
      <c r="A15" s="1"/>
      <c r="B15" s="1"/>
      <c r="C15" s="1"/>
      <c r="D15" s="1"/>
      <c r="E15" s="1"/>
      <c r="F15" s="1"/>
      <c r="G15" s="1"/>
      <c r="H15" s="1"/>
      <c r="I15" s="1"/>
      <c r="M15" s="48" t="s">
        <v>149</v>
      </c>
    </row>
    <row r="16" spans="1:21" ht="15.75" x14ac:dyDescent="0.5">
      <c r="A16" s="2" t="s">
        <v>1</v>
      </c>
      <c r="B16" s="2" t="s">
        <v>2</v>
      </c>
      <c r="C16" s="2" t="s">
        <v>3</v>
      </c>
      <c r="D16" s="2" t="s">
        <v>4</v>
      </c>
      <c r="E16" s="2" t="s">
        <v>5</v>
      </c>
      <c r="F16" s="2" t="s">
        <v>6</v>
      </c>
      <c r="G16" s="2" t="s">
        <v>7</v>
      </c>
      <c r="H16" s="2" t="s">
        <v>8</v>
      </c>
      <c r="I16" s="2" t="s">
        <v>9</v>
      </c>
      <c r="M16" s="60" t="s">
        <v>1</v>
      </c>
      <c r="N16" s="60" t="s">
        <v>2</v>
      </c>
      <c r="O16" s="60" t="s">
        <v>3</v>
      </c>
      <c r="P16" s="60" t="s">
        <v>4</v>
      </c>
      <c r="Q16" s="60" t="s">
        <v>5</v>
      </c>
      <c r="R16" s="60" t="s">
        <v>6</v>
      </c>
      <c r="S16" s="60" t="s">
        <v>7</v>
      </c>
      <c r="T16" s="60" t="s">
        <v>8</v>
      </c>
      <c r="U16" s="60" t="s">
        <v>9</v>
      </c>
    </row>
    <row r="17" spans="1:21" ht="15.75" x14ac:dyDescent="0.5">
      <c r="A17" s="3">
        <v>245</v>
      </c>
      <c r="B17" s="3" t="s">
        <v>10</v>
      </c>
      <c r="C17" s="3" t="s">
        <v>11</v>
      </c>
      <c r="D17" s="3" t="s">
        <v>12</v>
      </c>
      <c r="E17" s="3" t="s">
        <v>13</v>
      </c>
      <c r="F17" s="3" t="s">
        <v>14</v>
      </c>
      <c r="G17" s="3" t="s">
        <v>15</v>
      </c>
      <c r="H17" s="4">
        <v>37860</v>
      </c>
      <c r="I17" s="3">
        <v>2800</v>
      </c>
      <c r="M17" s="61"/>
      <c r="N17" s="61"/>
      <c r="O17" s="61"/>
      <c r="P17" s="61"/>
      <c r="Q17" s="61"/>
      <c r="R17" s="61" t="s">
        <v>148</v>
      </c>
      <c r="S17" s="61"/>
      <c r="T17" s="61"/>
      <c r="U17" s="61"/>
    </row>
    <row r="18" spans="1:21" ht="15.75" x14ac:dyDescent="0.5">
      <c r="A18" s="3">
        <v>326</v>
      </c>
      <c r="B18" s="3" t="s">
        <v>16</v>
      </c>
      <c r="C18" s="3" t="s">
        <v>17</v>
      </c>
      <c r="D18" s="3" t="s">
        <v>18</v>
      </c>
      <c r="E18" s="3" t="s">
        <v>13</v>
      </c>
      <c r="F18" s="3" t="s">
        <v>19</v>
      </c>
      <c r="G18" s="3" t="s">
        <v>20</v>
      </c>
      <c r="H18" s="4">
        <v>37333</v>
      </c>
      <c r="I18" s="3">
        <v>3500</v>
      </c>
    </row>
    <row r="19" spans="1:21" ht="15.75" x14ac:dyDescent="0.5">
      <c r="A19" s="3">
        <v>356</v>
      </c>
      <c r="B19" s="3" t="s">
        <v>21</v>
      </c>
      <c r="C19" s="3" t="s">
        <v>17</v>
      </c>
      <c r="D19" s="3" t="s">
        <v>22</v>
      </c>
      <c r="E19" s="3" t="s">
        <v>23</v>
      </c>
      <c r="F19" s="3" t="s">
        <v>24</v>
      </c>
      <c r="G19" s="3" t="s">
        <v>25</v>
      </c>
      <c r="H19" s="4">
        <v>35996</v>
      </c>
      <c r="I19" s="3">
        <v>3540</v>
      </c>
      <c r="M19" s="2" t="s">
        <v>1</v>
      </c>
      <c r="N19" s="2" t="s">
        <v>2</v>
      </c>
      <c r="O19" s="2" t="s">
        <v>3</v>
      </c>
      <c r="P19" s="2" t="s">
        <v>4</v>
      </c>
      <c r="Q19" s="2" t="s">
        <v>5</v>
      </c>
      <c r="R19" s="2" t="s">
        <v>6</v>
      </c>
      <c r="S19" s="2" t="s">
        <v>7</v>
      </c>
      <c r="T19" s="2" t="s">
        <v>8</v>
      </c>
      <c r="U19" s="2" t="s">
        <v>9</v>
      </c>
    </row>
    <row r="20" spans="1:21" ht="15.75" x14ac:dyDescent="0.5">
      <c r="A20" s="3">
        <v>423</v>
      </c>
      <c r="B20" s="3" t="s">
        <v>26</v>
      </c>
      <c r="C20" s="3" t="s">
        <v>27</v>
      </c>
      <c r="D20" s="3" t="s">
        <v>28</v>
      </c>
      <c r="E20" s="3" t="s">
        <v>23</v>
      </c>
      <c r="F20" s="3" t="s">
        <v>29</v>
      </c>
      <c r="G20" s="3" t="s">
        <v>30</v>
      </c>
      <c r="H20" s="4">
        <v>37909</v>
      </c>
      <c r="I20" s="3">
        <v>1350</v>
      </c>
      <c r="M20" s="46">
        <v>245</v>
      </c>
      <c r="N20" s="46" t="s">
        <v>10</v>
      </c>
      <c r="O20" s="46" t="s">
        <v>11</v>
      </c>
      <c r="P20" s="46" t="s">
        <v>12</v>
      </c>
      <c r="Q20" s="46" t="s">
        <v>13</v>
      </c>
      <c r="R20" s="46" t="s">
        <v>14</v>
      </c>
      <c r="S20" s="46" t="s">
        <v>15</v>
      </c>
      <c r="T20" s="47">
        <v>37860</v>
      </c>
      <c r="U20" s="46">
        <v>2800</v>
      </c>
    </row>
    <row r="21" spans="1:21" ht="15.75" x14ac:dyDescent="0.5">
      <c r="A21" s="3">
        <v>635</v>
      </c>
      <c r="B21" s="3" t="s">
        <v>31</v>
      </c>
      <c r="C21" s="3" t="s">
        <v>27</v>
      </c>
      <c r="D21" s="3" t="s">
        <v>32</v>
      </c>
      <c r="E21" s="3" t="s">
        <v>23</v>
      </c>
      <c r="F21" s="3" t="s">
        <v>19</v>
      </c>
      <c r="G21" s="3" t="s">
        <v>30</v>
      </c>
      <c r="H21" s="4">
        <v>37811</v>
      </c>
      <c r="I21" s="3">
        <v>1280</v>
      </c>
      <c r="M21" s="46">
        <v>356</v>
      </c>
      <c r="N21" s="46" t="s">
        <v>21</v>
      </c>
      <c r="O21" s="46" t="s">
        <v>17</v>
      </c>
      <c r="P21" s="46" t="s">
        <v>22</v>
      </c>
      <c r="Q21" s="46" t="s">
        <v>23</v>
      </c>
      <c r="R21" s="46" t="s">
        <v>24</v>
      </c>
      <c r="S21" s="46" t="s">
        <v>25</v>
      </c>
      <c r="T21" s="47">
        <v>35996</v>
      </c>
      <c r="U21" s="46">
        <v>3540</v>
      </c>
    </row>
    <row r="22" spans="1:21" ht="15.75" x14ac:dyDescent="0.5">
      <c r="A22" s="3">
        <v>912</v>
      </c>
      <c r="B22" s="3" t="s">
        <v>33</v>
      </c>
      <c r="C22" s="3" t="s">
        <v>27</v>
      </c>
      <c r="D22" s="3" t="s">
        <v>28</v>
      </c>
      <c r="E22" s="3" t="s">
        <v>13</v>
      </c>
      <c r="F22" s="3" t="s">
        <v>29</v>
      </c>
      <c r="G22" s="3" t="s">
        <v>30</v>
      </c>
      <c r="H22" s="4">
        <v>36590</v>
      </c>
      <c r="I22" s="3">
        <v>1900</v>
      </c>
      <c r="M22" s="46">
        <v>423</v>
      </c>
      <c r="N22" s="46" t="s">
        <v>26</v>
      </c>
      <c r="O22" s="46" t="s">
        <v>27</v>
      </c>
      <c r="P22" s="46" t="s">
        <v>28</v>
      </c>
      <c r="Q22" s="46" t="s">
        <v>23</v>
      </c>
      <c r="R22" s="46" t="s">
        <v>29</v>
      </c>
      <c r="S22" s="46" t="s">
        <v>30</v>
      </c>
      <c r="T22" s="47">
        <v>37909</v>
      </c>
      <c r="U22" s="46">
        <v>1350</v>
      </c>
    </row>
    <row r="23" spans="1:21" ht="15.75" x14ac:dyDescent="0.5">
      <c r="A23" s="3">
        <v>935</v>
      </c>
      <c r="B23" s="3" t="s">
        <v>34</v>
      </c>
      <c r="C23" s="3" t="s">
        <v>11</v>
      </c>
      <c r="D23" s="3" t="s">
        <v>12</v>
      </c>
      <c r="E23" s="3" t="s">
        <v>13</v>
      </c>
      <c r="F23" s="3" t="s">
        <v>19</v>
      </c>
      <c r="G23" s="3" t="s">
        <v>15</v>
      </c>
      <c r="H23" s="4">
        <v>36987</v>
      </c>
      <c r="I23" s="3">
        <v>2450</v>
      </c>
      <c r="M23" s="46">
        <v>912</v>
      </c>
      <c r="N23" s="46" t="s">
        <v>33</v>
      </c>
      <c r="O23" s="46" t="s">
        <v>27</v>
      </c>
      <c r="P23" s="46" t="s">
        <v>28</v>
      </c>
      <c r="Q23" s="46" t="s">
        <v>13</v>
      </c>
      <c r="R23" s="46" t="s">
        <v>29</v>
      </c>
      <c r="S23" s="46" t="s">
        <v>30</v>
      </c>
      <c r="T23" s="47">
        <v>36590</v>
      </c>
      <c r="U23" s="46">
        <v>1900</v>
      </c>
    </row>
    <row r="24" spans="1:21" ht="15.75" x14ac:dyDescent="0.5">
      <c r="A24" s="3">
        <v>944</v>
      </c>
      <c r="B24" s="3" t="s">
        <v>35</v>
      </c>
      <c r="C24" s="3" t="s">
        <v>11</v>
      </c>
      <c r="D24" s="3" t="s">
        <v>36</v>
      </c>
      <c r="E24" s="3" t="s">
        <v>13</v>
      </c>
      <c r="F24" s="3" t="s">
        <v>19</v>
      </c>
      <c r="G24" s="3" t="s">
        <v>37</v>
      </c>
      <c r="H24" s="4">
        <v>36486</v>
      </c>
      <c r="I24" s="3">
        <v>4000</v>
      </c>
      <c r="M24" s="46">
        <v>1209</v>
      </c>
      <c r="N24" s="46" t="s">
        <v>39</v>
      </c>
      <c r="O24" s="46" t="s">
        <v>11</v>
      </c>
      <c r="P24" s="46" t="s">
        <v>40</v>
      </c>
      <c r="Q24" s="46" t="s">
        <v>23</v>
      </c>
      <c r="R24" s="46" t="s">
        <v>41</v>
      </c>
      <c r="S24" s="46" t="s">
        <v>42</v>
      </c>
      <c r="T24" s="47">
        <v>36633</v>
      </c>
      <c r="U24" s="46">
        <v>3400</v>
      </c>
    </row>
    <row r="25" spans="1:21" ht="15.75" x14ac:dyDescent="0.5">
      <c r="A25" s="3">
        <v>1110</v>
      </c>
      <c r="B25" s="3" t="s">
        <v>38</v>
      </c>
      <c r="C25" s="3" t="s">
        <v>11</v>
      </c>
      <c r="D25" s="3" t="s">
        <v>36</v>
      </c>
      <c r="E25" s="3" t="s">
        <v>23</v>
      </c>
      <c r="F25" s="3" t="s">
        <v>19</v>
      </c>
      <c r="G25" s="3" t="s">
        <v>37</v>
      </c>
      <c r="H25" s="4">
        <v>36691</v>
      </c>
      <c r="I25" s="3">
        <v>2890</v>
      </c>
      <c r="M25" s="46">
        <v>1563</v>
      </c>
      <c r="N25" s="46" t="s">
        <v>46</v>
      </c>
      <c r="O25" s="46" t="s">
        <v>17</v>
      </c>
      <c r="P25" s="46" t="s">
        <v>18</v>
      </c>
      <c r="Q25" s="46" t="s">
        <v>23</v>
      </c>
      <c r="R25" s="46" t="s">
        <v>47</v>
      </c>
      <c r="S25" s="46" t="s">
        <v>48</v>
      </c>
      <c r="T25" s="47">
        <v>35671</v>
      </c>
      <c r="U25" s="46">
        <v>3560</v>
      </c>
    </row>
    <row r="26" spans="1:21" ht="15.75" x14ac:dyDescent="0.5">
      <c r="A26" s="3">
        <v>1209</v>
      </c>
      <c r="B26" s="3" t="s">
        <v>39</v>
      </c>
      <c r="C26" s="3" t="s">
        <v>11</v>
      </c>
      <c r="D26" s="3" t="s">
        <v>40</v>
      </c>
      <c r="E26" s="3" t="s">
        <v>23</v>
      </c>
      <c r="F26" s="3" t="s">
        <v>41</v>
      </c>
      <c r="G26" s="3" t="s">
        <v>42</v>
      </c>
      <c r="H26" s="4">
        <v>36633</v>
      </c>
      <c r="I26" s="3">
        <v>3400</v>
      </c>
      <c r="M26" s="46">
        <v>1603</v>
      </c>
      <c r="N26" s="46" t="s">
        <v>49</v>
      </c>
      <c r="O26" s="46" t="s">
        <v>27</v>
      </c>
      <c r="P26" s="46" t="s">
        <v>28</v>
      </c>
      <c r="Q26" s="46" t="s">
        <v>23</v>
      </c>
      <c r="R26" s="46" t="s">
        <v>29</v>
      </c>
      <c r="S26" s="46" t="s">
        <v>30</v>
      </c>
      <c r="T26" s="47">
        <v>37504</v>
      </c>
      <c r="U26" s="46">
        <v>2100</v>
      </c>
    </row>
    <row r="27" spans="1:21" ht="15.75" x14ac:dyDescent="0.5">
      <c r="A27" s="3">
        <v>1253</v>
      </c>
      <c r="B27" s="3" t="s">
        <v>43</v>
      </c>
      <c r="C27" s="3" t="s">
        <v>11</v>
      </c>
      <c r="D27" s="3" t="s">
        <v>44</v>
      </c>
      <c r="E27" s="3" t="s">
        <v>23</v>
      </c>
      <c r="F27" s="3" t="s">
        <v>19</v>
      </c>
      <c r="G27" s="3" t="s">
        <v>45</v>
      </c>
      <c r="H27" s="4">
        <v>37526</v>
      </c>
      <c r="I27" s="3">
        <v>3260</v>
      </c>
      <c r="M27" s="46">
        <v>1845</v>
      </c>
      <c r="N27" s="46" t="s">
        <v>50</v>
      </c>
      <c r="O27" s="46" t="s">
        <v>27</v>
      </c>
      <c r="P27" s="46" t="s">
        <v>51</v>
      </c>
      <c r="Q27" s="46" t="s">
        <v>23</v>
      </c>
      <c r="R27" s="46" t="s">
        <v>29</v>
      </c>
      <c r="S27" s="46" t="s">
        <v>30</v>
      </c>
      <c r="T27" s="47">
        <v>38302</v>
      </c>
      <c r="U27" s="46">
        <v>1245</v>
      </c>
    </row>
    <row r="28" spans="1:21" ht="15.75" x14ac:dyDescent="0.5">
      <c r="A28" s="3">
        <v>1563</v>
      </c>
      <c r="B28" s="3" t="s">
        <v>46</v>
      </c>
      <c r="C28" s="3" t="s">
        <v>17</v>
      </c>
      <c r="D28" s="3" t="s">
        <v>18</v>
      </c>
      <c r="E28" s="3" t="s">
        <v>23</v>
      </c>
      <c r="F28" s="3" t="s">
        <v>47</v>
      </c>
      <c r="G28" s="3" t="s">
        <v>48</v>
      </c>
      <c r="H28" s="4">
        <v>35671</v>
      </c>
      <c r="I28" s="3">
        <v>3560</v>
      </c>
      <c r="M28" s="46">
        <v>2623</v>
      </c>
      <c r="N28" s="46" t="s">
        <v>52</v>
      </c>
      <c r="O28" s="46" t="s">
        <v>27</v>
      </c>
      <c r="P28" s="46" t="s">
        <v>32</v>
      </c>
      <c r="Q28" s="46" t="s">
        <v>13</v>
      </c>
      <c r="R28" s="46" t="s">
        <v>24</v>
      </c>
      <c r="S28" s="46" t="s">
        <v>30</v>
      </c>
      <c r="T28" s="47">
        <v>37700</v>
      </c>
      <c r="U28" s="46">
        <v>1560</v>
      </c>
    </row>
    <row r="29" spans="1:21" ht="15.75" x14ac:dyDescent="0.5">
      <c r="A29" s="3">
        <v>1603</v>
      </c>
      <c r="B29" s="3" t="s">
        <v>49</v>
      </c>
      <c r="C29" s="3" t="s">
        <v>27</v>
      </c>
      <c r="D29" s="3" t="s">
        <v>28</v>
      </c>
      <c r="E29" s="3" t="s">
        <v>23</v>
      </c>
      <c r="F29" s="3" t="s">
        <v>29</v>
      </c>
      <c r="G29" s="3" t="s">
        <v>30</v>
      </c>
      <c r="H29" s="4">
        <v>37504</v>
      </c>
      <c r="I29" s="3">
        <v>2100</v>
      </c>
      <c r="M29" s="46">
        <v>3476</v>
      </c>
      <c r="N29" s="46" t="s">
        <v>53</v>
      </c>
      <c r="O29" s="46" t="s">
        <v>27</v>
      </c>
      <c r="P29" s="46" t="s">
        <v>54</v>
      </c>
      <c r="Q29" s="46" t="s">
        <v>23</v>
      </c>
      <c r="R29" s="46" t="s">
        <v>29</v>
      </c>
      <c r="S29" s="46" t="s">
        <v>30</v>
      </c>
      <c r="T29" s="47">
        <v>37611</v>
      </c>
      <c r="U29" s="46">
        <v>1905</v>
      </c>
    </row>
    <row r="30" spans="1:21" ht="15.75" x14ac:dyDescent="0.5">
      <c r="A30" s="3">
        <v>1845</v>
      </c>
      <c r="B30" s="3" t="s">
        <v>50</v>
      </c>
      <c r="C30" s="3" t="s">
        <v>27</v>
      </c>
      <c r="D30" s="3" t="s">
        <v>51</v>
      </c>
      <c r="E30" s="3" t="s">
        <v>23</v>
      </c>
      <c r="F30" s="3" t="s">
        <v>29</v>
      </c>
      <c r="G30" s="3" t="s">
        <v>30</v>
      </c>
      <c r="H30" s="4">
        <v>38302</v>
      </c>
      <c r="I30" s="3">
        <v>1245</v>
      </c>
      <c r="M30" s="46">
        <v>3567</v>
      </c>
      <c r="N30" s="46" t="s">
        <v>55</v>
      </c>
      <c r="O30" s="46" t="s">
        <v>27</v>
      </c>
      <c r="P30" s="46" t="s">
        <v>56</v>
      </c>
      <c r="Q30" s="46" t="s">
        <v>23</v>
      </c>
      <c r="R30" s="46" t="s">
        <v>41</v>
      </c>
      <c r="S30" s="46" t="s">
        <v>30</v>
      </c>
      <c r="T30" s="47">
        <v>38205</v>
      </c>
      <c r="U30" s="46">
        <v>1360</v>
      </c>
    </row>
    <row r="31" spans="1:21" ht="15.75" x14ac:dyDescent="0.5">
      <c r="A31" s="3">
        <v>2623</v>
      </c>
      <c r="B31" s="3" t="s">
        <v>52</v>
      </c>
      <c r="C31" s="3" t="s">
        <v>27</v>
      </c>
      <c r="D31" s="3" t="s">
        <v>32</v>
      </c>
      <c r="E31" s="3" t="s">
        <v>13</v>
      </c>
      <c r="F31" s="3" t="s">
        <v>24</v>
      </c>
      <c r="G31" s="3" t="s">
        <v>30</v>
      </c>
      <c r="H31" s="4">
        <v>37700</v>
      </c>
      <c r="I31" s="3">
        <v>1560</v>
      </c>
      <c r="M31" s="46">
        <v>3635</v>
      </c>
      <c r="N31" s="46" t="s">
        <v>57</v>
      </c>
      <c r="O31" s="46" t="s">
        <v>17</v>
      </c>
      <c r="P31" s="46" t="s">
        <v>22</v>
      </c>
      <c r="Q31" s="46" t="s">
        <v>13</v>
      </c>
      <c r="R31" s="46" t="s">
        <v>14</v>
      </c>
      <c r="S31" s="46" t="s">
        <v>58</v>
      </c>
      <c r="T31" s="47">
        <v>36468</v>
      </c>
      <c r="U31" s="46">
        <v>4360</v>
      </c>
    </row>
    <row r="32" spans="1:21" ht="15.75" x14ac:dyDescent="0.5">
      <c r="A32" s="3">
        <v>3476</v>
      </c>
      <c r="B32" s="3" t="s">
        <v>53</v>
      </c>
      <c r="C32" s="3" t="s">
        <v>27</v>
      </c>
      <c r="D32" s="3" t="s">
        <v>54</v>
      </c>
      <c r="E32" s="3" t="s">
        <v>23</v>
      </c>
      <c r="F32" s="3" t="s">
        <v>29</v>
      </c>
      <c r="G32" s="3" t="s">
        <v>30</v>
      </c>
      <c r="H32" s="4">
        <v>37611</v>
      </c>
      <c r="I32" s="3">
        <v>1905</v>
      </c>
      <c r="M32" s="46">
        <v>4543</v>
      </c>
      <c r="N32" s="46" t="s">
        <v>61</v>
      </c>
      <c r="O32" s="46" t="s">
        <v>17</v>
      </c>
      <c r="P32" s="46" t="s">
        <v>22</v>
      </c>
      <c r="Q32" s="46" t="s">
        <v>23</v>
      </c>
      <c r="R32" s="46" t="s">
        <v>24</v>
      </c>
      <c r="S32" s="46" t="s">
        <v>45</v>
      </c>
      <c r="T32" s="47">
        <v>35784</v>
      </c>
      <c r="U32" s="46">
        <v>3210</v>
      </c>
    </row>
    <row r="33" spans="1:23" ht="15.75" x14ac:dyDescent="0.5">
      <c r="A33" s="3">
        <v>3567</v>
      </c>
      <c r="B33" s="3" t="s">
        <v>55</v>
      </c>
      <c r="C33" s="3" t="s">
        <v>27</v>
      </c>
      <c r="D33" s="3" t="s">
        <v>56</v>
      </c>
      <c r="E33" s="3" t="s">
        <v>23</v>
      </c>
      <c r="F33" s="3" t="s">
        <v>41</v>
      </c>
      <c r="G33" s="3" t="s">
        <v>30</v>
      </c>
      <c r="H33" s="4">
        <v>38205</v>
      </c>
      <c r="I33" s="3">
        <v>1360</v>
      </c>
      <c r="M33" s="46">
        <v>5324</v>
      </c>
      <c r="N33" s="46" t="s">
        <v>63</v>
      </c>
      <c r="O33" s="46" t="s">
        <v>27</v>
      </c>
      <c r="P33" s="46" t="s">
        <v>54</v>
      </c>
      <c r="Q33" s="46" t="s">
        <v>13</v>
      </c>
      <c r="R33" s="46" t="s">
        <v>29</v>
      </c>
      <c r="S33" s="46" t="s">
        <v>30</v>
      </c>
      <c r="T33" s="47">
        <v>37230</v>
      </c>
      <c r="U33" s="46">
        <v>2080</v>
      </c>
    </row>
    <row r="34" spans="1:23" ht="15.75" x14ac:dyDescent="0.5">
      <c r="A34" s="3">
        <v>3635</v>
      </c>
      <c r="B34" s="3" t="s">
        <v>57</v>
      </c>
      <c r="C34" s="3" t="s">
        <v>17</v>
      </c>
      <c r="D34" s="3" t="s">
        <v>22</v>
      </c>
      <c r="E34" s="3" t="s">
        <v>13</v>
      </c>
      <c r="F34" s="3" t="s">
        <v>14</v>
      </c>
      <c r="G34" s="3" t="s">
        <v>58</v>
      </c>
      <c r="H34" s="4">
        <v>36468</v>
      </c>
      <c r="I34" s="3">
        <v>4360</v>
      </c>
      <c r="M34" s="46">
        <v>6382</v>
      </c>
      <c r="N34" s="46" t="s">
        <v>64</v>
      </c>
      <c r="O34" s="46" t="s">
        <v>11</v>
      </c>
      <c r="P34" s="46" t="s">
        <v>36</v>
      </c>
      <c r="Q34" s="46" t="s">
        <v>13</v>
      </c>
      <c r="R34" s="46" t="s">
        <v>24</v>
      </c>
      <c r="S34" s="46" t="s">
        <v>37</v>
      </c>
      <c r="T34" s="47">
        <v>37508</v>
      </c>
      <c r="U34" s="46">
        <v>2300</v>
      </c>
    </row>
    <row r="35" spans="1:23" ht="15.75" x14ac:dyDescent="0.5">
      <c r="A35" s="3">
        <v>4356</v>
      </c>
      <c r="B35" s="3" t="s">
        <v>59</v>
      </c>
      <c r="C35" s="3" t="s">
        <v>17</v>
      </c>
      <c r="D35" s="3" t="s">
        <v>60</v>
      </c>
      <c r="E35" s="3" t="s">
        <v>13</v>
      </c>
      <c r="F35" s="3" t="s">
        <v>19</v>
      </c>
      <c r="G35" s="3" t="s">
        <v>20</v>
      </c>
      <c r="H35" s="4">
        <v>36228</v>
      </c>
      <c r="I35" s="3">
        <v>3200</v>
      </c>
      <c r="M35" s="46">
        <v>7623</v>
      </c>
      <c r="N35" s="46" t="s">
        <v>65</v>
      </c>
      <c r="O35" s="46" t="s">
        <v>27</v>
      </c>
      <c r="P35" s="46" t="s">
        <v>54</v>
      </c>
      <c r="Q35" s="46" t="s">
        <v>23</v>
      </c>
      <c r="R35" s="46" t="s">
        <v>29</v>
      </c>
      <c r="S35" s="46" t="s">
        <v>30</v>
      </c>
      <c r="T35" s="47">
        <v>38604</v>
      </c>
      <c r="U35" s="46">
        <v>1790</v>
      </c>
    </row>
    <row r="36" spans="1:23" ht="15.75" x14ac:dyDescent="0.5">
      <c r="A36" s="3">
        <v>4543</v>
      </c>
      <c r="B36" s="3" t="s">
        <v>61</v>
      </c>
      <c r="C36" s="3" t="s">
        <v>17</v>
      </c>
      <c r="D36" s="3" t="s">
        <v>22</v>
      </c>
      <c r="E36" s="3" t="s">
        <v>23</v>
      </c>
      <c r="F36" s="3" t="s">
        <v>24</v>
      </c>
      <c r="G36" s="3" t="s">
        <v>45</v>
      </c>
      <c r="H36" s="4">
        <v>35784</v>
      </c>
      <c r="I36" s="3">
        <v>3210</v>
      </c>
      <c r="M36" s="46">
        <v>8635</v>
      </c>
      <c r="N36" s="46" t="s">
        <v>66</v>
      </c>
      <c r="O36" s="46" t="s">
        <v>27</v>
      </c>
      <c r="P36" s="46" t="s">
        <v>32</v>
      </c>
      <c r="Q36" s="46" t="s">
        <v>23</v>
      </c>
      <c r="R36" s="46" t="s">
        <v>67</v>
      </c>
      <c r="S36" s="46" t="s">
        <v>30</v>
      </c>
      <c r="T36" s="47">
        <v>38177</v>
      </c>
      <c r="U36" s="46">
        <v>1230</v>
      </c>
    </row>
    <row r="37" spans="1:23" ht="15.75" x14ac:dyDescent="0.5">
      <c r="A37" s="3">
        <v>4736</v>
      </c>
      <c r="B37" s="3" t="s">
        <v>62</v>
      </c>
      <c r="C37" s="3" t="s">
        <v>11</v>
      </c>
      <c r="D37" s="3" t="s">
        <v>40</v>
      </c>
      <c r="E37" s="3" t="s">
        <v>13</v>
      </c>
      <c r="F37" s="3" t="s">
        <v>19</v>
      </c>
      <c r="G37" s="3" t="s">
        <v>45</v>
      </c>
      <c r="H37" s="4">
        <v>36959</v>
      </c>
      <c r="I37" s="3">
        <v>2100</v>
      </c>
      <c r="M37" s="46">
        <v>8791</v>
      </c>
      <c r="N37" s="46" t="s">
        <v>68</v>
      </c>
      <c r="O37" s="46" t="s">
        <v>17</v>
      </c>
      <c r="P37" s="46" t="s">
        <v>22</v>
      </c>
      <c r="Q37" s="46" t="s">
        <v>23</v>
      </c>
      <c r="R37" s="46" t="s">
        <v>24</v>
      </c>
      <c r="S37" s="46" t="s">
        <v>58</v>
      </c>
      <c r="T37" s="47">
        <v>35100</v>
      </c>
      <c r="U37" s="46">
        <v>3680</v>
      </c>
    </row>
    <row r="38" spans="1:23" ht="15.75" x14ac:dyDescent="0.5">
      <c r="A38" s="3">
        <v>5324</v>
      </c>
      <c r="B38" s="3" t="s">
        <v>63</v>
      </c>
      <c r="C38" s="3" t="s">
        <v>27</v>
      </c>
      <c r="D38" s="3" t="s">
        <v>54</v>
      </c>
      <c r="E38" s="3" t="s">
        <v>13</v>
      </c>
      <c r="F38" s="3" t="s">
        <v>29</v>
      </c>
      <c r="G38" s="3" t="s">
        <v>30</v>
      </c>
      <c r="H38" s="4">
        <v>37230</v>
      </c>
      <c r="I38" s="3">
        <v>2080</v>
      </c>
      <c r="M38" s="46">
        <v>9456</v>
      </c>
      <c r="N38" s="46" t="s">
        <v>69</v>
      </c>
      <c r="O38" s="46" t="s">
        <v>11</v>
      </c>
      <c r="P38" s="46" t="s">
        <v>12</v>
      </c>
      <c r="Q38" s="46" t="s">
        <v>13</v>
      </c>
      <c r="R38" s="46" t="s">
        <v>14</v>
      </c>
      <c r="S38" s="46" t="s">
        <v>15</v>
      </c>
      <c r="T38" s="47">
        <v>37873</v>
      </c>
      <c r="U38" s="46">
        <v>4300</v>
      </c>
    </row>
    <row r="39" spans="1:23" ht="15.75" x14ac:dyDescent="0.5">
      <c r="A39" s="3">
        <v>6382</v>
      </c>
      <c r="B39" s="3" t="s">
        <v>64</v>
      </c>
      <c r="C39" s="3" t="s">
        <v>11</v>
      </c>
      <c r="D39" s="3" t="s">
        <v>36</v>
      </c>
      <c r="E39" s="3" t="s">
        <v>13</v>
      </c>
      <c r="F39" s="3" t="s">
        <v>24</v>
      </c>
      <c r="G39" s="3" t="s">
        <v>37</v>
      </c>
      <c r="H39" s="4">
        <v>37508</v>
      </c>
      <c r="I39" s="3">
        <v>2300</v>
      </c>
    </row>
    <row r="40" spans="1:23" ht="15.75" x14ac:dyDescent="0.5">
      <c r="A40" s="3">
        <v>7623</v>
      </c>
      <c r="B40" s="3" t="s">
        <v>65</v>
      </c>
      <c r="C40" s="3" t="s">
        <v>27</v>
      </c>
      <c r="D40" s="3" t="s">
        <v>54</v>
      </c>
      <c r="E40" s="3" t="s">
        <v>23</v>
      </c>
      <c r="F40" s="3" t="s">
        <v>29</v>
      </c>
      <c r="G40" s="3" t="s">
        <v>30</v>
      </c>
      <c r="H40" s="4">
        <v>38604</v>
      </c>
      <c r="I40" s="3">
        <v>1790</v>
      </c>
      <c r="M40" s="48" t="s">
        <v>150</v>
      </c>
    </row>
    <row r="41" spans="1:23" ht="15.75" x14ac:dyDescent="0.5">
      <c r="A41" s="3">
        <v>8635</v>
      </c>
      <c r="B41" s="3" t="s">
        <v>66</v>
      </c>
      <c r="C41" s="3" t="s">
        <v>27</v>
      </c>
      <c r="D41" s="3" t="s">
        <v>32</v>
      </c>
      <c r="E41" s="3" t="s">
        <v>23</v>
      </c>
      <c r="F41" s="3" t="s">
        <v>67</v>
      </c>
      <c r="G41" s="3" t="s">
        <v>30</v>
      </c>
      <c r="H41" s="4">
        <v>38177</v>
      </c>
      <c r="I41" s="3">
        <v>1230</v>
      </c>
      <c r="M41" s="60" t="s">
        <v>1</v>
      </c>
      <c r="N41" s="60" t="s">
        <v>2</v>
      </c>
      <c r="O41" s="60" t="s">
        <v>3</v>
      </c>
      <c r="P41" s="60" t="s">
        <v>4</v>
      </c>
      <c r="Q41" s="60" t="s">
        <v>5</v>
      </c>
      <c r="R41" s="60" t="s">
        <v>6</v>
      </c>
      <c r="S41" s="60" t="s">
        <v>7</v>
      </c>
      <c r="T41" s="60" t="s">
        <v>8</v>
      </c>
      <c r="U41" s="60" t="s">
        <v>9</v>
      </c>
      <c r="V41" s="2"/>
      <c r="W41" s="2"/>
    </row>
    <row r="42" spans="1:23" ht="15.75" x14ac:dyDescent="0.5">
      <c r="A42" s="3">
        <v>8791</v>
      </c>
      <c r="B42" s="3" t="s">
        <v>68</v>
      </c>
      <c r="C42" s="3" t="s">
        <v>17</v>
      </c>
      <c r="D42" s="3" t="s">
        <v>22</v>
      </c>
      <c r="E42" s="3" t="s">
        <v>23</v>
      </c>
      <c r="F42" s="3" t="s">
        <v>24</v>
      </c>
      <c r="G42" s="3" t="s">
        <v>58</v>
      </c>
      <c r="H42" s="4">
        <v>35100</v>
      </c>
      <c r="I42" s="3">
        <v>3680</v>
      </c>
      <c r="M42" s="61"/>
      <c r="N42" s="61"/>
      <c r="O42" s="61" t="s">
        <v>27</v>
      </c>
      <c r="P42" s="61"/>
      <c r="Q42" s="61" t="s">
        <v>23</v>
      </c>
      <c r="R42" s="61" t="s">
        <v>19</v>
      </c>
      <c r="S42" s="61"/>
      <c r="T42" s="61"/>
      <c r="U42" s="61"/>
    </row>
    <row r="43" spans="1:23" ht="15.75" x14ac:dyDescent="0.5">
      <c r="A43" s="3">
        <v>9456</v>
      </c>
      <c r="B43" s="3" t="s">
        <v>69</v>
      </c>
      <c r="C43" s="3" t="s">
        <v>11</v>
      </c>
      <c r="D43" s="3" t="s">
        <v>12</v>
      </c>
      <c r="E43" s="3" t="s">
        <v>13</v>
      </c>
      <c r="F43" s="3" t="s">
        <v>14</v>
      </c>
      <c r="G43" s="3" t="s">
        <v>15</v>
      </c>
      <c r="H43" s="4">
        <v>37873</v>
      </c>
      <c r="I43" s="3">
        <v>4300</v>
      </c>
      <c r="M43" s="61"/>
      <c r="N43" s="61"/>
      <c r="O43" s="61" t="s">
        <v>11</v>
      </c>
      <c r="P43" s="61"/>
      <c r="Q43" s="61" t="s">
        <v>23</v>
      </c>
      <c r="R43" s="61" t="s">
        <v>19</v>
      </c>
      <c r="S43" s="61"/>
      <c r="T43" s="61"/>
      <c r="U43" s="61"/>
    </row>
    <row r="44" spans="1:23" ht="15.75" x14ac:dyDescent="0.5">
      <c r="A44" s="3"/>
      <c r="B44" s="3"/>
      <c r="C44" s="3"/>
      <c r="D44" s="3"/>
      <c r="E44" s="3"/>
      <c r="F44" s="3"/>
      <c r="G44" s="3"/>
      <c r="H44" s="4"/>
      <c r="I44" s="3"/>
      <c r="M44" s="61"/>
      <c r="N44" s="61"/>
      <c r="O44" s="61" t="s">
        <v>27</v>
      </c>
      <c r="P44" s="61"/>
      <c r="Q44" s="61" t="s">
        <v>23</v>
      </c>
      <c r="R44" s="61" t="s">
        <v>14</v>
      </c>
      <c r="S44" s="61"/>
      <c r="T44" s="61"/>
      <c r="U44" s="61"/>
    </row>
    <row r="45" spans="1:23" ht="15.75" x14ac:dyDescent="0.5">
      <c r="A45" s="3"/>
      <c r="B45" s="3"/>
      <c r="C45" s="3"/>
      <c r="D45" s="3"/>
      <c r="E45" s="3"/>
      <c r="F45" s="3"/>
      <c r="G45" s="3"/>
      <c r="H45" s="4"/>
      <c r="I45" s="3"/>
      <c r="M45" s="61"/>
      <c r="N45" s="61"/>
      <c r="O45" s="61" t="s">
        <v>11</v>
      </c>
      <c r="P45" s="61"/>
      <c r="Q45" s="61" t="s">
        <v>23</v>
      </c>
      <c r="R45" s="61" t="s">
        <v>14</v>
      </c>
      <c r="S45" s="61"/>
      <c r="T45" s="61"/>
      <c r="U45" s="61"/>
    </row>
    <row r="46" spans="1:23" ht="15.75" x14ac:dyDescent="0.5">
      <c r="A46" s="5"/>
      <c r="B46" s="5"/>
      <c r="C46" s="5"/>
      <c r="D46" s="5"/>
      <c r="E46" s="5"/>
      <c r="F46" s="5"/>
      <c r="G46" s="5"/>
      <c r="H46" s="5"/>
      <c r="I46" s="5"/>
      <c r="M46" s="2"/>
      <c r="N46" s="2"/>
      <c r="O46" s="2"/>
      <c r="P46" s="2"/>
      <c r="Q46" s="2"/>
      <c r="R46" s="2"/>
      <c r="S46" s="2"/>
      <c r="T46" s="2"/>
      <c r="U46" s="2"/>
    </row>
    <row r="47" spans="1:23" ht="15.75" x14ac:dyDescent="0.5">
      <c r="A47" s="5"/>
      <c r="B47" s="5"/>
      <c r="C47" s="5"/>
      <c r="D47" s="5"/>
      <c r="E47" s="5"/>
      <c r="F47" s="5"/>
      <c r="G47" s="5"/>
      <c r="H47" s="5"/>
      <c r="I47" s="5"/>
      <c r="M47" s="2" t="s">
        <v>1</v>
      </c>
      <c r="N47" s="2" t="s">
        <v>2</v>
      </c>
      <c r="O47" s="2" t="s">
        <v>3</v>
      </c>
      <c r="P47" s="2" t="s">
        <v>4</v>
      </c>
      <c r="Q47" s="2" t="s">
        <v>5</v>
      </c>
      <c r="R47" s="2" t="s">
        <v>6</v>
      </c>
      <c r="S47" s="2" t="s">
        <v>7</v>
      </c>
      <c r="T47" s="2" t="s">
        <v>8</v>
      </c>
      <c r="U47" s="2" t="s">
        <v>9</v>
      </c>
    </row>
    <row r="48" spans="1:23" ht="15.75" x14ac:dyDescent="0.5">
      <c r="A48" s="5"/>
      <c r="B48" s="5"/>
      <c r="C48" s="5"/>
      <c r="D48" s="5"/>
      <c r="E48" s="5"/>
      <c r="F48" s="5"/>
      <c r="G48" s="5"/>
      <c r="H48" s="5"/>
      <c r="I48" s="5"/>
      <c r="M48" s="3">
        <v>635</v>
      </c>
      <c r="N48" s="3" t="s">
        <v>31</v>
      </c>
      <c r="O48" s="3" t="s">
        <v>27</v>
      </c>
      <c r="P48" s="3" t="s">
        <v>32</v>
      </c>
      <c r="Q48" s="3" t="s">
        <v>23</v>
      </c>
      <c r="R48" s="3" t="s">
        <v>19</v>
      </c>
      <c r="S48" s="3" t="s">
        <v>30</v>
      </c>
      <c r="T48" s="4">
        <v>37811</v>
      </c>
      <c r="U48" s="3">
        <v>1280</v>
      </c>
    </row>
    <row r="49" spans="1:21" ht="15.75" x14ac:dyDescent="0.5">
      <c r="A49" s="5"/>
      <c r="B49" s="5"/>
      <c r="C49" s="5"/>
      <c r="D49" s="5"/>
      <c r="E49" s="5"/>
      <c r="F49" s="5"/>
      <c r="G49" s="5"/>
      <c r="H49" s="5"/>
      <c r="I49" s="5"/>
      <c r="M49" s="46">
        <v>1110</v>
      </c>
      <c r="N49" s="46" t="s">
        <v>38</v>
      </c>
      <c r="O49" s="46" t="s">
        <v>11</v>
      </c>
      <c r="P49" s="46" t="s">
        <v>36</v>
      </c>
      <c r="Q49" s="46" t="s">
        <v>23</v>
      </c>
      <c r="R49" s="46" t="s">
        <v>19</v>
      </c>
      <c r="S49" s="46" t="s">
        <v>37</v>
      </c>
      <c r="T49" s="47">
        <v>36691</v>
      </c>
      <c r="U49" s="46">
        <v>2890</v>
      </c>
    </row>
    <row r="50" spans="1:21" ht="15.75" x14ac:dyDescent="0.5">
      <c r="A50" s="5"/>
      <c r="B50" s="5"/>
      <c r="C50" s="5"/>
      <c r="D50" s="5"/>
      <c r="E50" s="5"/>
      <c r="F50" s="5"/>
      <c r="G50" s="5"/>
      <c r="H50" s="5"/>
      <c r="I50" s="5"/>
      <c r="M50" s="46">
        <v>1253</v>
      </c>
      <c r="N50" s="46" t="s">
        <v>43</v>
      </c>
      <c r="O50" s="46" t="s">
        <v>11</v>
      </c>
      <c r="P50" s="46" t="s">
        <v>44</v>
      </c>
      <c r="Q50" s="46" t="s">
        <v>23</v>
      </c>
      <c r="R50" s="46" t="s">
        <v>19</v>
      </c>
      <c r="S50" s="46" t="s">
        <v>45</v>
      </c>
      <c r="T50" s="47">
        <v>37526</v>
      </c>
      <c r="U50" s="46">
        <v>3260</v>
      </c>
    </row>
    <row r="51" spans="1:21" ht="15.75" x14ac:dyDescent="0.5">
      <c r="M51" s="46"/>
      <c r="N51" s="46"/>
      <c r="O51" s="46"/>
      <c r="P51" s="46"/>
      <c r="Q51" s="46"/>
      <c r="R51" s="46"/>
      <c r="S51" s="46"/>
      <c r="T51" s="47"/>
      <c r="U51" s="46"/>
    </row>
    <row r="52" spans="1:21" ht="15.75" x14ac:dyDescent="0.5">
      <c r="M52" s="48" t="s">
        <v>151</v>
      </c>
      <c r="N52" s="46"/>
      <c r="O52" s="46"/>
      <c r="P52" s="46"/>
      <c r="Q52" s="46"/>
      <c r="R52" s="46"/>
      <c r="S52" s="46"/>
      <c r="T52" s="47"/>
      <c r="U52" s="46"/>
    </row>
    <row r="53" spans="1:21" ht="15.75" x14ac:dyDescent="0.5">
      <c r="M53" s="60" t="s">
        <v>1</v>
      </c>
      <c r="N53" s="60" t="s">
        <v>2</v>
      </c>
      <c r="O53" s="60" t="s">
        <v>3</v>
      </c>
      <c r="P53" s="60" t="s">
        <v>4</v>
      </c>
      <c r="Q53" s="60" t="s">
        <v>5</v>
      </c>
      <c r="R53" s="60" t="s">
        <v>6</v>
      </c>
      <c r="S53" s="60" t="s">
        <v>7</v>
      </c>
      <c r="T53" s="60" t="s">
        <v>8</v>
      </c>
      <c r="U53" s="60" t="s">
        <v>9</v>
      </c>
    </row>
    <row r="54" spans="1:21" ht="15.75" x14ac:dyDescent="0.5">
      <c r="M54" s="62"/>
      <c r="N54" s="62"/>
      <c r="O54" s="62"/>
      <c r="P54" s="62"/>
      <c r="Q54" s="62"/>
      <c r="R54" s="62"/>
      <c r="S54" s="62"/>
      <c r="T54" s="63"/>
      <c r="U54" s="62" t="s">
        <v>152</v>
      </c>
    </row>
    <row r="55" spans="1:21" ht="15.75" x14ac:dyDescent="0.5">
      <c r="M55" s="46"/>
      <c r="N55" s="46"/>
      <c r="O55" s="46"/>
      <c r="P55" s="46"/>
      <c r="Q55" s="46"/>
      <c r="R55" s="46"/>
      <c r="S55" s="47"/>
      <c r="T55" s="46"/>
      <c r="U55" s="46"/>
    </row>
    <row r="56" spans="1:21" ht="15.75" x14ac:dyDescent="0.5">
      <c r="M56" s="2" t="s">
        <v>1</v>
      </c>
      <c r="N56" s="2" t="s">
        <v>2</v>
      </c>
      <c r="O56" s="2" t="s">
        <v>3</v>
      </c>
      <c r="P56" s="2" t="s">
        <v>4</v>
      </c>
      <c r="Q56" s="2" t="s">
        <v>5</v>
      </c>
      <c r="R56" s="2" t="s">
        <v>6</v>
      </c>
      <c r="S56" s="2" t="s">
        <v>7</v>
      </c>
      <c r="T56" s="2" t="s">
        <v>8</v>
      </c>
      <c r="U56" s="2" t="s">
        <v>9</v>
      </c>
    </row>
    <row r="57" spans="1:21" ht="15.75" x14ac:dyDescent="0.5">
      <c r="M57" s="46">
        <v>326</v>
      </c>
      <c r="N57" s="46" t="s">
        <v>16</v>
      </c>
      <c r="O57" s="46" t="s">
        <v>17</v>
      </c>
      <c r="P57" s="46" t="s">
        <v>18</v>
      </c>
      <c r="Q57" s="46" t="s">
        <v>13</v>
      </c>
      <c r="R57" s="46" t="s">
        <v>19</v>
      </c>
      <c r="S57" s="46" t="s">
        <v>20</v>
      </c>
      <c r="T57" s="47">
        <v>37333</v>
      </c>
      <c r="U57" s="46">
        <v>3500</v>
      </c>
    </row>
    <row r="58" spans="1:21" ht="15.75" x14ac:dyDescent="0.5">
      <c r="M58" s="46">
        <v>356</v>
      </c>
      <c r="N58" s="46" t="s">
        <v>21</v>
      </c>
      <c r="O58" s="46" t="s">
        <v>17</v>
      </c>
      <c r="P58" s="46" t="s">
        <v>22</v>
      </c>
      <c r="Q58" s="46" t="s">
        <v>23</v>
      </c>
      <c r="R58" s="46" t="s">
        <v>24</v>
      </c>
      <c r="S58" s="46" t="s">
        <v>25</v>
      </c>
      <c r="T58" s="47">
        <v>35996</v>
      </c>
      <c r="U58" s="46">
        <v>3540</v>
      </c>
    </row>
    <row r="59" spans="1:21" ht="15.75" x14ac:dyDescent="0.5">
      <c r="M59" s="46">
        <v>944</v>
      </c>
      <c r="N59" s="46" t="s">
        <v>35</v>
      </c>
      <c r="O59" s="46" t="s">
        <v>11</v>
      </c>
      <c r="P59" s="46" t="s">
        <v>36</v>
      </c>
      <c r="Q59" s="46" t="s">
        <v>13</v>
      </c>
      <c r="R59" s="46" t="s">
        <v>19</v>
      </c>
      <c r="S59" s="46" t="s">
        <v>37</v>
      </c>
      <c r="T59" s="47">
        <v>36486</v>
      </c>
      <c r="U59" s="46">
        <v>4000</v>
      </c>
    </row>
    <row r="60" spans="1:21" ht="15.75" x14ac:dyDescent="0.5">
      <c r="M60" s="46">
        <v>1209</v>
      </c>
      <c r="N60" s="46" t="s">
        <v>39</v>
      </c>
      <c r="O60" s="46" t="s">
        <v>11</v>
      </c>
      <c r="P60" s="46" t="s">
        <v>40</v>
      </c>
      <c r="Q60" s="46" t="s">
        <v>23</v>
      </c>
      <c r="R60" s="46" t="s">
        <v>41</v>
      </c>
      <c r="S60" s="46" t="s">
        <v>42</v>
      </c>
      <c r="T60" s="47">
        <v>36633</v>
      </c>
      <c r="U60" s="46">
        <v>3400</v>
      </c>
    </row>
    <row r="61" spans="1:21" ht="15.75" x14ac:dyDescent="0.5">
      <c r="M61" s="46">
        <v>1253</v>
      </c>
      <c r="N61" s="46" t="s">
        <v>43</v>
      </c>
      <c r="O61" s="46" t="s">
        <v>11</v>
      </c>
      <c r="P61" s="46" t="s">
        <v>44</v>
      </c>
      <c r="Q61" s="46" t="s">
        <v>23</v>
      </c>
      <c r="R61" s="46" t="s">
        <v>19</v>
      </c>
      <c r="S61" s="46" t="s">
        <v>45</v>
      </c>
      <c r="T61" s="47">
        <v>37526</v>
      </c>
      <c r="U61" s="46">
        <v>3260</v>
      </c>
    </row>
    <row r="62" spans="1:21" ht="15.75" x14ac:dyDescent="0.5">
      <c r="M62" s="46">
        <v>1563</v>
      </c>
      <c r="N62" s="46" t="s">
        <v>46</v>
      </c>
      <c r="O62" s="46" t="s">
        <v>17</v>
      </c>
      <c r="P62" s="46" t="s">
        <v>18</v>
      </c>
      <c r="Q62" s="46" t="s">
        <v>23</v>
      </c>
      <c r="R62" s="46" t="s">
        <v>47</v>
      </c>
      <c r="S62" s="46" t="s">
        <v>48</v>
      </c>
      <c r="T62" s="47">
        <v>35671</v>
      </c>
      <c r="U62" s="46">
        <v>3560</v>
      </c>
    </row>
    <row r="63" spans="1:21" ht="15.75" x14ac:dyDescent="0.5">
      <c r="M63" s="46">
        <v>3635</v>
      </c>
      <c r="N63" s="46" t="s">
        <v>57</v>
      </c>
      <c r="O63" s="46" t="s">
        <v>17</v>
      </c>
      <c r="P63" s="46" t="s">
        <v>22</v>
      </c>
      <c r="Q63" s="46" t="s">
        <v>13</v>
      </c>
      <c r="R63" s="46" t="s">
        <v>14</v>
      </c>
      <c r="S63" s="46" t="s">
        <v>58</v>
      </c>
      <c r="T63" s="47">
        <v>36468</v>
      </c>
      <c r="U63" s="46">
        <v>4360</v>
      </c>
    </row>
    <row r="64" spans="1:21" ht="15.75" x14ac:dyDescent="0.5">
      <c r="M64" s="46">
        <v>8791</v>
      </c>
      <c r="N64" s="46" t="s">
        <v>68</v>
      </c>
      <c r="O64" s="46" t="s">
        <v>17</v>
      </c>
      <c r="P64" s="46" t="s">
        <v>22</v>
      </c>
      <c r="Q64" s="46" t="s">
        <v>23</v>
      </c>
      <c r="R64" s="46" t="s">
        <v>24</v>
      </c>
      <c r="S64" s="46" t="s">
        <v>58</v>
      </c>
      <c r="T64" s="47">
        <v>35100</v>
      </c>
      <c r="U64" s="46">
        <v>3680</v>
      </c>
    </row>
    <row r="65" spans="13:22" ht="15.75" x14ac:dyDescent="0.5">
      <c r="M65" s="46">
        <v>9456</v>
      </c>
      <c r="N65" s="46" t="s">
        <v>69</v>
      </c>
      <c r="O65" s="46" t="s">
        <v>11</v>
      </c>
      <c r="P65" s="46" t="s">
        <v>12</v>
      </c>
      <c r="Q65" s="46" t="s">
        <v>13</v>
      </c>
      <c r="R65" s="46" t="s">
        <v>14</v>
      </c>
      <c r="S65" s="46" t="s">
        <v>15</v>
      </c>
      <c r="T65" s="47">
        <v>37873</v>
      </c>
      <c r="U65" s="46">
        <v>4300</v>
      </c>
    </row>
    <row r="66" spans="13:22" ht="15.75" x14ac:dyDescent="0.5">
      <c r="M66" s="46"/>
      <c r="N66" s="46"/>
      <c r="O66" s="46"/>
      <c r="P66" s="46"/>
      <c r="Q66" s="46"/>
      <c r="R66" s="46"/>
      <c r="S66" s="46"/>
      <c r="T66" s="47"/>
      <c r="U66" s="46"/>
    </row>
    <row r="67" spans="13:22" ht="15.75" x14ac:dyDescent="0.5">
      <c r="M67" s="48" t="s">
        <v>153</v>
      </c>
      <c r="N67" s="46"/>
      <c r="O67" s="46"/>
      <c r="P67" s="46"/>
      <c r="Q67" s="46"/>
      <c r="R67" s="46"/>
      <c r="S67" s="46"/>
      <c r="T67" s="47"/>
      <c r="U67" s="46"/>
    </row>
    <row r="68" spans="13:22" ht="15.75" x14ac:dyDescent="0.5">
      <c r="M68" s="60" t="s">
        <v>1</v>
      </c>
      <c r="N68" s="60" t="s">
        <v>2</v>
      </c>
      <c r="O68" s="60" t="s">
        <v>3</v>
      </c>
      <c r="P68" s="60" t="s">
        <v>4</v>
      </c>
      <c r="Q68" s="60" t="s">
        <v>5</v>
      </c>
      <c r="R68" s="60" t="s">
        <v>6</v>
      </c>
      <c r="S68" s="60" t="s">
        <v>7</v>
      </c>
      <c r="T68" s="60" t="s">
        <v>8</v>
      </c>
      <c r="U68" s="60" t="s">
        <v>9</v>
      </c>
      <c r="V68" s="60" t="s">
        <v>9</v>
      </c>
    </row>
    <row r="69" spans="13:22" ht="15.75" x14ac:dyDescent="0.5">
      <c r="M69" s="62"/>
      <c r="N69" s="62"/>
      <c r="O69" s="62"/>
      <c r="P69" s="64"/>
      <c r="Q69" s="62"/>
      <c r="R69" s="62"/>
      <c r="S69" s="62"/>
      <c r="T69" s="63"/>
      <c r="U69" s="62" t="s">
        <v>154</v>
      </c>
      <c r="V69" s="61" t="s">
        <v>155</v>
      </c>
    </row>
    <row r="70" spans="13:22" ht="15.75" x14ac:dyDescent="0.5">
      <c r="M70" s="46"/>
      <c r="N70" s="46"/>
      <c r="O70" s="46"/>
      <c r="P70" s="46"/>
      <c r="Q70" s="46"/>
      <c r="R70" s="46"/>
      <c r="S70" s="46"/>
      <c r="T70" s="47"/>
      <c r="U70" s="46"/>
    </row>
    <row r="71" spans="13:22" ht="15.75" x14ac:dyDescent="0.5">
      <c r="M71" s="2" t="s">
        <v>1</v>
      </c>
      <c r="N71" s="2" t="s">
        <v>2</v>
      </c>
      <c r="O71" s="2" t="s">
        <v>3</v>
      </c>
      <c r="P71" s="2" t="s">
        <v>4</v>
      </c>
      <c r="Q71" s="2" t="s">
        <v>5</v>
      </c>
      <c r="R71" s="2" t="s">
        <v>6</v>
      </c>
      <c r="S71" s="2" t="s">
        <v>7</v>
      </c>
      <c r="T71" s="2" t="s">
        <v>8</v>
      </c>
      <c r="U71" s="2" t="s">
        <v>9</v>
      </c>
    </row>
    <row r="72" spans="13:22" ht="15.75" x14ac:dyDescent="0.5">
      <c r="M72" s="46">
        <v>326</v>
      </c>
      <c r="N72" s="46" t="s">
        <v>16</v>
      </c>
      <c r="O72" s="46" t="s">
        <v>17</v>
      </c>
      <c r="P72" s="46" t="s">
        <v>18</v>
      </c>
      <c r="Q72" s="46" t="s">
        <v>13</v>
      </c>
      <c r="R72" s="46" t="s">
        <v>19</v>
      </c>
      <c r="S72" s="46" t="s">
        <v>20</v>
      </c>
      <c r="T72" s="47">
        <v>37333</v>
      </c>
      <c r="U72" s="46">
        <v>3500</v>
      </c>
    </row>
    <row r="73" spans="13:22" ht="15.75" x14ac:dyDescent="0.5">
      <c r="M73" s="46">
        <v>356</v>
      </c>
      <c r="N73" s="46" t="s">
        <v>21</v>
      </c>
      <c r="O73" s="46" t="s">
        <v>17</v>
      </c>
      <c r="P73" s="46" t="s">
        <v>22</v>
      </c>
      <c r="Q73" s="46" t="s">
        <v>23</v>
      </c>
      <c r="R73" s="46" t="s">
        <v>24</v>
      </c>
      <c r="S73" s="46" t="s">
        <v>25</v>
      </c>
      <c r="T73" s="47">
        <v>35996</v>
      </c>
      <c r="U73" s="46">
        <v>3540</v>
      </c>
    </row>
    <row r="74" spans="13:22" ht="15.75" x14ac:dyDescent="0.5">
      <c r="M74" s="46">
        <v>944</v>
      </c>
      <c r="N74" s="46" t="s">
        <v>35</v>
      </c>
      <c r="O74" s="46" t="s">
        <v>11</v>
      </c>
      <c r="P74" s="46" t="s">
        <v>36</v>
      </c>
      <c r="Q74" s="46" t="s">
        <v>13</v>
      </c>
      <c r="R74" s="46" t="s">
        <v>19</v>
      </c>
      <c r="S74" s="46" t="s">
        <v>37</v>
      </c>
      <c r="T74" s="47">
        <v>36486</v>
      </c>
      <c r="U74" s="46">
        <v>4000</v>
      </c>
    </row>
    <row r="75" spans="13:22" ht="15.75" x14ac:dyDescent="0.5">
      <c r="M75" s="46">
        <v>1563</v>
      </c>
      <c r="N75" s="46" t="s">
        <v>46</v>
      </c>
      <c r="O75" s="46" t="s">
        <v>17</v>
      </c>
      <c r="P75" s="46" t="s">
        <v>18</v>
      </c>
      <c r="Q75" s="46" t="s">
        <v>23</v>
      </c>
      <c r="R75" s="46" t="s">
        <v>47</v>
      </c>
      <c r="S75" s="46" t="s">
        <v>48</v>
      </c>
      <c r="T75" s="47">
        <v>35671</v>
      </c>
      <c r="U75" s="46">
        <v>3560</v>
      </c>
    </row>
    <row r="76" spans="13:22" ht="15.75" x14ac:dyDescent="0.5">
      <c r="M76" s="46">
        <v>8791</v>
      </c>
      <c r="N76" s="46" t="s">
        <v>68</v>
      </c>
      <c r="O76" s="46" t="s">
        <v>17</v>
      </c>
      <c r="P76" s="46" t="s">
        <v>22</v>
      </c>
      <c r="Q76" s="46" t="s">
        <v>23</v>
      </c>
      <c r="R76" s="46" t="s">
        <v>24</v>
      </c>
      <c r="S76" s="46" t="s">
        <v>58</v>
      </c>
      <c r="T76" s="47">
        <v>35100</v>
      </c>
      <c r="U76" s="46">
        <v>3680</v>
      </c>
    </row>
    <row r="78" spans="13:22" x14ac:dyDescent="0.45">
      <c r="M78" s="48" t="s">
        <v>185</v>
      </c>
    </row>
    <row r="79" spans="13:22" ht="15.75" x14ac:dyDescent="0.5">
      <c r="M79" s="60" t="s">
        <v>1</v>
      </c>
      <c r="N79" s="60" t="s">
        <v>2</v>
      </c>
      <c r="O79" s="60" t="s">
        <v>3</v>
      </c>
      <c r="P79" s="60" t="s">
        <v>4</v>
      </c>
      <c r="Q79" s="60" t="s">
        <v>5</v>
      </c>
      <c r="R79" s="60" t="s">
        <v>6</v>
      </c>
      <c r="S79" s="60" t="s">
        <v>7</v>
      </c>
      <c r="T79" s="60" t="s">
        <v>8</v>
      </c>
      <c r="U79" s="60" t="s">
        <v>9</v>
      </c>
    </row>
    <row r="80" spans="13:22" ht="15.75" x14ac:dyDescent="0.5">
      <c r="M80" s="62"/>
      <c r="N80" s="62"/>
      <c r="O80" s="62" t="s">
        <v>11</v>
      </c>
      <c r="P80" s="64" t="s">
        <v>12</v>
      </c>
      <c r="Q80" s="62"/>
      <c r="R80" s="62"/>
      <c r="S80" s="62"/>
      <c r="T80" s="63"/>
      <c r="U80" s="62"/>
    </row>
    <row r="82" spans="13:13" x14ac:dyDescent="0.45">
      <c r="M82">
        <f>DCOUNT(A16:I43,1,M79:U80)</f>
        <v>3</v>
      </c>
    </row>
  </sheetData>
  <mergeCells count="1">
    <mergeCell ref="A14:I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M48"/>
  <sheetViews>
    <sheetView tabSelected="1" workbookViewId="0">
      <selection activeCell="N29" sqref="N29"/>
    </sheetView>
  </sheetViews>
  <sheetFormatPr baseColWidth="10" defaultRowHeight="14.25" x14ac:dyDescent="0.45"/>
  <cols>
    <col min="1" max="1" width="12" style="12" customWidth="1"/>
    <col min="2" max="5" width="12.3984375" customWidth="1"/>
    <col min="6" max="6" width="15.59765625" bestFit="1" customWidth="1"/>
    <col min="7" max="7" width="12.3984375" customWidth="1"/>
    <col min="9" max="9" width="16" bestFit="1" customWidth="1"/>
    <col min="10" max="10" width="20.59765625" bestFit="1" customWidth="1"/>
    <col min="11" max="11" width="8.73046875" bestFit="1" customWidth="1"/>
    <col min="12" max="12" width="7.73046875" bestFit="1" customWidth="1"/>
    <col min="13" max="13" width="11.33203125" bestFit="1" customWidth="1"/>
  </cols>
  <sheetData>
    <row r="5" spans="1:13" x14ac:dyDescent="0.45">
      <c r="A5" s="6" t="s">
        <v>70</v>
      </c>
      <c r="B5" s="7" t="s">
        <v>71</v>
      </c>
      <c r="C5" s="7" t="s">
        <v>72</v>
      </c>
      <c r="D5" s="7" t="s">
        <v>73</v>
      </c>
      <c r="E5" s="7" t="s">
        <v>74</v>
      </c>
      <c r="F5" s="8" t="s">
        <v>75</v>
      </c>
      <c r="G5" s="8" t="s">
        <v>76</v>
      </c>
    </row>
    <row r="6" spans="1:13" x14ac:dyDescent="0.45">
      <c r="A6" s="11">
        <v>38358</v>
      </c>
      <c r="B6" s="5" t="s">
        <v>77</v>
      </c>
      <c r="C6" s="5" t="s">
        <v>78</v>
      </c>
      <c r="D6" s="5" t="s">
        <v>79</v>
      </c>
      <c r="E6" s="9">
        <v>95</v>
      </c>
      <c r="F6" s="10">
        <v>1.99</v>
      </c>
      <c r="G6" s="10">
        <f t="shared" ref="G6:G19" si="0">+F6*E6</f>
        <v>189.05</v>
      </c>
      <c r="I6" s="50" t="s">
        <v>156</v>
      </c>
      <c r="J6" s="50" t="s">
        <v>159</v>
      </c>
    </row>
    <row r="7" spans="1:13" x14ac:dyDescent="0.45">
      <c r="A7" s="11">
        <v>38375</v>
      </c>
      <c r="B7" s="5" t="s">
        <v>80</v>
      </c>
      <c r="C7" s="5" t="s">
        <v>81</v>
      </c>
      <c r="D7" s="5" t="s">
        <v>82</v>
      </c>
      <c r="E7" s="9">
        <v>50</v>
      </c>
      <c r="F7" s="10">
        <v>19.989999999999998</v>
      </c>
      <c r="G7" s="10">
        <f t="shared" si="0"/>
        <v>999.49999999999989</v>
      </c>
      <c r="I7" s="50" t="s">
        <v>157</v>
      </c>
      <c r="J7" t="s">
        <v>86</v>
      </c>
      <c r="K7" t="s">
        <v>80</v>
      </c>
      <c r="L7" t="s">
        <v>77</v>
      </c>
      <c r="M7" t="s">
        <v>158</v>
      </c>
    </row>
    <row r="8" spans="1:13" x14ac:dyDescent="0.45">
      <c r="A8" s="11">
        <v>38392</v>
      </c>
      <c r="B8" s="5" t="s">
        <v>80</v>
      </c>
      <c r="C8" s="5" t="s">
        <v>83</v>
      </c>
      <c r="D8" s="5" t="s">
        <v>79</v>
      </c>
      <c r="E8" s="9">
        <v>36</v>
      </c>
      <c r="F8" s="10">
        <v>4.99</v>
      </c>
      <c r="G8" s="10">
        <f t="shared" si="0"/>
        <v>179.64000000000001</v>
      </c>
      <c r="I8" s="51" t="s">
        <v>88</v>
      </c>
      <c r="J8" s="49"/>
      <c r="K8" s="49">
        <v>438.37</v>
      </c>
      <c r="L8" s="49"/>
      <c r="M8" s="49">
        <v>438.37</v>
      </c>
    </row>
    <row r="9" spans="1:13" x14ac:dyDescent="0.45">
      <c r="A9" s="11">
        <v>38409</v>
      </c>
      <c r="B9" s="5" t="s">
        <v>80</v>
      </c>
      <c r="C9" s="5" t="s">
        <v>84</v>
      </c>
      <c r="D9" s="5" t="s">
        <v>85</v>
      </c>
      <c r="E9" s="9">
        <v>27</v>
      </c>
      <c r="F9" s="10">
        <v>19.989999999999998</v>
      </c>
      <c r="G9" s="10">
        <f t="shared" si="0"/>
        <v>539.7299999999999</v>
      </c>
      <c r="I9" s="51" t="s">
        <v>84</v>
      </c>
      <c r="J9" s="49"/>
      <c r="K9" s="49">
        <v>1749.8700000000001</v>
      </c>
      <c r="L9" s="49"/>
      <c r="M9" s="49">
        <v>1749.8700000000001</v>
      </c>
    </row>
    <row r="10" spans="1:13" x14ac:dyDescent="0.45">
      <c r="A10" s="11">
        <v>38426</v>
      </c>
      <c r="B10" s="5" t="s">
        <v>86</v>
      </c>
      <c r="C10" s="5" t="s">
        <v>87</v>
      </c>
      <c r="D10" s="5" t="s">
        <v>79</v>
      </c>
      <c r="E10" s="9">
        <v>56</v>
      </c>
      <c r="F10" s="10">
        <v>2.99</v>
      </c>
      <c r="G10" s="10">
        <f t="shared" si="0"/>
        <v>167.44</v>
      </c>
      <c r="I10" s="51" t="s">
        <v>91</v>
      </c>
      <c r="J10" s="49"/>
      <c r="K10" s="49"/>
      <c r="L10" s="49">
        <v>536.75</v>
      </c>
      <c r="M10" s="49">
        <v>536.75</v>
      </c>
    </row>
    <row r="11" spans="1:13" x14ac:dyDescent="0.45">
      <c r="A11" s="11">
        <v>38443</v>
      </c>
      <c r="B11" s="5" t="s">
        <v>77</v>
      </c>
      <c r="C11" s="5" t="s">
        <v>78</v>
      </c>
      <c r="D11" s="5" t="s">
        <v>82</v>
      </c>
      <c r="E11" s="9">
        <v>60</v>
      </c>
      <c r="F11" s="10">
        <v>4.99</v>
      </c>
      <c r="G11" s="10">
        <f t="shared" si="0"/>
        <v>299.40000000000003</v>
      </c>
      <c r="I11" s="51" t="s">
        <v>83</v>
      </c>
      <c r="J11" s="49"/>
      <c r="K11" s="49">
        <v>2812.19</v>
      </c>
      <c r="L11" s="49"/>
      <c r="M11" s="49">
        <v>2812.19</v>
      </c>
    </row>
    <row r="12" spans="1:13" x14ac:dyDescent="0.45">
      <c r="A12" s="11">
        <v>38460</v>
      </c>
      <c r="B12" s="5" t="s">
        <v>80</v>
      </c>
      <c r="C12" s="5" t="s">
        <v>88</v>
      </c>
      <c r="D12" s="5" t="s">
        <v>79</v>
      </c>
      <c r="E12" s="9">
        <v>75</v>
      </c>
      <c r="F12" s="10">
        <v>1.99</v>
      </c>
      <c r="G12" s="10">
        <f t="shared" si="0"/>
        <v>149.25</v>
      </c>
      <c r="I12" s="51" t="s">
        <v>78</v>
      </c>
      <c r="J12" s="49"/>
      <c r="K12" s="49"/>
      <c r="L12" s="49">
        <v>2363.04</v>
      </c>
      <c r="M12" s="49">
        <v>2363.04</v>
      </c>
    </row>
    <row r="13" spans="1:13" x14ac:dyDescent="0.45">
      <c r="A13" s="11">
        <v>38477</v>
      </c>
      <c r="B13" s="5" t="s">
        <v>80</v>
      </c>
      <c r="C13" s="5" t="s">
        <v>83</v>
      </c>
      <c r="D13" s="5" t="s">
        <v>79</v>
      </c>
      <c r="E13" s="9">
        <v>90</v>
      </c>
      <c r="F13" s="10">
        <v>4.99</v>
      </c>
      <c r="G13" s="10">
        <f t="shared" si="0"/>
        <v>449.1</v>
      </c>
      <c r="I13" s="51" t="s">
        <v>81</v>
      </c>
      <c r="J13" s="49"/>
      <c r="K13" s="49">
        <v>8734.44</v>
      </c>
      <c r="L13" s="49"/>
      <c r="M13" s="49">
        <v>8734.44</v>
      </c>
    </row>
    <row r="14" spans="1:13" x14ac:dyDescent="0.45">
      <c r="A14" s="11">
        <v>38494</v>
      </c>
      <c r="B14" s="5" t="s">
        <v>86</v>
      </c>
      <c r="C14" s="5" t="s">
        <v>89</v>
      </c>
      <c r="D14" s="5" t="s">
        <v>79</v>
      </c>
      <c r="E14" s="9">
        <v>32</v>
      </c>
      <c r="F14" s="10">
        <v>1.99</v>
      </c>
      <c r="G14" s="10">
        <f t="shared" si="0"/>
        <v>63.68</v>
      </c>
      <c r="I14" s="51" t="s">
        <v>90</v>
      </c>
      <c r="J14" s="49"/>
      <c r="K14" s="49">
        <v>1387.77</v>
      </c>
      <c r="L14" s="49"/>
      <c r="M14" s="49">
        <v>1387.77</v>
      </c>
    </row>
    <row r="15" spans="1:13" x14ac:dyDescent="0.45">
      <c r="A15" s="11">
        <v>38511</v>
      </c>
      <c r="B15" s="5" t="s">
        <v>77</v>
      </c>
      <c r="C15" s="5" t="s">
        <v>78</v>
      </c>
      <c r="D15" s="5" t="s">
        <v>82</v>
      </c>
      <c r="E15" s="9">
        <v>60</v>
      </c>
      <c r="F15" s="10">
        <v>8.99</v>
      </c>
      <c r="G15" s="10">
        <f t="shared" si="0"/>
        <v>539.4</v>
      </c>
      <c r="I15" s="51" t="s">
        <v>92</v>
      </c>
      <c r="J15" s="49"/>
      <c r="K15" s="49"/>
      <c r="L15" s="49">
        <v>3102.2999999999997</v>
      </c>
      <c r="M15" s="49">
        <v>3102.2999999999997</v>
      </c>
    </row>
    <row r="16" spans="1:13" x14ac:dyDescent="0.45">
      <c r="A16" s="11">
        <v>38528</v>
      </c>
      <c r="B16" s="5" t="s">
        <v>80</v>
      </c>
      <c r="C16" s="5" t="s">
        <v>90</v>
      </c>
      <c r="D16" s="5" t="s">
        <v>79</v>
      </c>
      <c r="E16" s="9">
        <v>90</v>
      </c>
      <c r="F16" s="10">
        <v>4.99</v>
      </c>
      <c r="G16" s="10">
        <f t="shared" si="0"/>
        <v>449.1</v>
      </c>
      <c r="I16" s="51" t="s">
        <v>93</v>
      </c>
      <c r="J16" s="49"/>
      <c r="K16" s="49">
        <v>3891.43</v>
      </c>
      <c r="L16" s="49"/>
      <c r="M16" s="49">
        <v>3891.43</v>
      </c>
    </row>
    <row r="17" spans="1:13" x14ac:dyDescent="0.45">
      <c r="A17" s="11">
        <v>38545</v>
      </c>
      <c r="B17" s="5" t="s">
        <v>77</v>
      </c>
      <c r="C17" s="5" t="s">
        <v>91</v>
      </c>
      <c r="D17" s="5" t="s">
        <v>82</v>
      </c>
      <c r="E17" s="9">
        <v>29</v>
      </c>
      <c r="F17" s="10">
        <v>1.99</v>
      </c>
      <c r="G17" s="10">
        <f t="shared" si="0"/>
        <v>57.71</v>
      </c>
      <c r="I17" s="51" t="s">
        <v>87</v>
      </c>
      <c r="J17" s="49">
        <v>4208.6099999999997</v>
      </c>
      <c r="K17" s="49"/>
      <c r="L17" s="49"/>
      <c r="M17" s="49">
        <v>4208.6099999999997</v>
      </c>
    </row>
    <row r="18" spans="1:13" x14ac:dyDescent="0.45">
      <c r="A18" s="11">
        <v>38562</v>
      </c>
      <c r="B18" s="5" t="s">
        <v>77</v>
      </c>
      <c r="C18" s="5" t="s">
        <v>92</v>
      </c>
      <c r="D18" s="5" t="s">
        <v>82</v>
      </c>
      <c r="E18" s="9">
        <v>81</v>
      </c>
      <c r="F18" s="10">
        <v>19.989999999999998</v>
      </c>
      <c r="G18" s="10">
        <f t="shared" si="0"/>
        <v>1619.1899999999998</v>
      </c>
      <c r="I18" s="51" t="s">
        <v>89</v>
      </c>
      <c r="J18" s="49">
        <v>1203.1099999999999</v>
      </c>
      <c r="K18" s="49"/>
      <c r="L18" s="49"/>
      <c r="M18" s="49">
        <v>1203.1099999999999</v>
      </c>
    </row>
    <row r="19" spans="1:13" x14ac:dyDescent="0.45">
      <c r="A19" s="11">
        <v>38579</v>
      </c>
      <c r="B19" s="5" t="s">
        <v>77</v>
      </c>
      <c r="C19" s="5" t="s">
        <v>78</v>
      </c>
      <c r="D19" s="5" t="s">
        <v>79</v>
      </c>
      <c r="E19" s="9">
        <v>35</v>
      </c>
      <c r="F19" s="10">
        <v>4.99</v>
      </c>
      <c r="G19" s="10">
        <f t="shared" si="0"/>
        <v>174.65</v>
      </c>
      <c r="I19" s="51" t="s">
        <v>158</v>
      </c>
      <c r="J19" s="49">
        <v>5411.7199999999993</v>
      </c>
      <c r="K19" s="49">
        <v>19014.07</v>
      </c>
      <c r="L19" s="49">
        <v>6002.09</v>
      </c>
      <c r="M19" s="49">
        <v>30427.88</v>
      </c>
    </row>
    <row r="20" spans="1:13" x14ac:dyDescent="0.45">
      <c r="A20" s="11">
        <v>38596</v>
      </c>
      <c r="B20" s="5" t="s">
        <v>80</v>
      </c>
      <c r="C20" s="5" t="s">
        <v>93</v>
      </c>
      <c r="D20" s="5" t="s">
        <v>94</v>
      </c>
      <c r="E20" s="9">
        <v>2</v>
      </c>
      <c r="F20" s="10">
        <v>1250</v>
      </c>
      <c r="G20" s="10">
        <f>+F20*E20</f>
        <v>2500</v>
      </c>
    </row>
    <row r="21" spans="1:13" x14ac:dyDescent="0.45">
      <c r="A21" s="11">
        <v>38613</v>
      </c>
      <c r="B21" s="5" t="s">
        <v>77</v>
      </c>
      <c r="C21" s="5" t="s">
        <v>78</v>
      </c>
      <c r="D21" s="5" t="s">
        <v>95</v>
      </c>
      <c r="E21" s="9">
        <v>16</v>
      </c>
      <c r="F21" s="10">
        <v>15.99</v>
      </c>
      <c r="G21" s="10">
        <f t="shared" ref="G21:G48" si="1">+F21*E21</f>
        <v>255.84</v>
      </c>
    </row>
    <row r="22" spans="1:13" x14ac:dyDescent="0.45">
      <c r="A22" s="11">
        <v>38630</v>
      </c>
      <c r="B22" s="5" t="s">
        <v>80</v>
      </c>
      <c r="C22" s="5" t="s">
        <v>90</v>
      </c>
      <c r="D22" s="5" t="s">
        <v>82</v>
      </c>
      <c r="E22" s="9">
        <v>28</v>
      </c>
      <c r="F22" s="10">
        <v>8.99</v>
      </c>
      <c r="G22" s="10">
        <f t="shared" si="1"/>
        <v>251.72</v>
      </c>
    </row>
    <row r="23" spans="1:13" x14ac:dyDescent="0.45">
      <c r="A23" s="11">
        <v>38647</v>
      </c>
      <c r="B23" s="5" t="s">
        <v>77</v>
      </c>
      <c r="C23" s="5" t="s">
        <v>78</v>
      </c>
      <c r="D23" s="5" t="s">
        <v>85</v>
      </c>
      <c r="E23" s="9">
        <v>64</v>
      </c>
      <c r="F23" s="10">
        <v>8.99</v>
      </c>
      <c r="G23" s="10">
        <f t="shared" si="1"/>
        <v>575.36</v>
      </c>
    </row>
    <row r="24" spans="1:13" x14ac:dyDescent="0.45">
      <c r="A24" s="11">
        <v>38664</v>
      </c>
      <c r="B24" s="5" t="s">
        <v>77</v>
      </c>
      <c r="C24" s="5" t="s">
        <v>92</v>
      </c>
      <c r="D24" s="5" t="s">
        <v>85</v>
      </c>
      <c r="E24" s="9">
        <v>15</v>
      </c>
      <c r="F24" s="10">
        <v>19.989999999999998</v>
      </c>
      <c r="G24" s="10">
        <f t="shared" si="1"/>
        <v>299.84999999999997</v>
      </c>
    </row>
    <row r="25" spans="1:13" x14ac:dyDescent="0.45">
      <c r="A25" s="11">
        <v>38681</v>
      </c>
      <c r="B25" s="5" t="s">
        <v>80</v>
      </c>
      <c r="C25" s="5" t="s">
        <v>81</v>
      </c>
      <c r="D25" s="5" t="s">
        <v>95</v>
      </c>
      <c r="E25" s="9">
        <v>96</v>
      </c>
      <c r="F25" s="10">
        <v>4.99</v>
      </c>
      <c r="G25" s="10">
        <f t="shared" si="1"/>
        <v>479.04</v>
      </c>
    </row>
    <row r="26" spans="1:13" x14ac:dyDescent="0.45">
      <c r="A26" s="11">
        <v>38698</v>
      </c>
      <c r="B26" s="5" t="s">
        <v>80</v>
      </c>
      <c r="C26" s="5" t="s">
        <v>93</v>
      </c>
      <c r="D26" s="5" t="s">
        <v>79</v>
      </c>
      <c r="E26" s="9">
        <v>67</v>
      </c>
      <c r="F26" s="10">
        <v>1.29</v>
      </c>
      <c r="G26" s="10">
        <f t="shared" si="1"/>
        <v>86.43</v>
      </c>
    </row>
    <row r="27" spans="1:13" x14ac:dyDescent="0.45">
      <c r="A27" s="11">
        <v>38715</v>
      </c>
      <c r="B27" s="5" t="s">
        <v>77</v>
      </c>
      <c r="C27" s="5" t="s">
        <v>92</v>
      </c>
      <c r="D27" s="5" t="s">
        <v>95</v>
      </c>
      <c r="E27" s="9">
        <v>74</v>
      </c>
      <c r="F27" s="10">
        <v>15.99</v>
      </c>
      <c r="G27" s="10">
        <f t="shared" si="1"/>
        <v>1183.26</v>
      </c>
    </row>
    <row r="28" spans="1:13" x14ac:dyDescent="0.45">
      <c r="A28" s="11">
        <v>38732</v>
      </c>
      <c r="B28" s="5" t="s">
        <v>80</v>
      </c>
      <c r="C28" s="5" t="s">
        <v>84</v>
      </c>
      <c r="D28" s="5" t="s">
        <v>82</v>
      </c>
      <c r="E28" s="9">
        <v>46</v>
      </c>
      <c r="F28" s="10">
        <v>8.99</v>
      </c>
      <c r="G28" s="10">
        <f t="shared" si="1"/>
        <v>413.54</v>
      </c>
    </row>
    <row r="29" spans="1:13" x14ac:dyDescent="0.45">
      <c r="A29" s="11">
        <v>38749</v>
      </c>
      <c r="B29" s="5" t="s">
        <v>80</v>
      </c>
      <c r="C29" s="5" t="s">
        <v>93</v>
      </c>
      <c r="D29" s="5" t="s">
        <v>82</v>
      </c>
      <c r="E29" s="9">
        <v>87</v>
      </c>
      <c r="F29" s="10">
        <v>15</v>
      </c>
      <c r="G29" s="10">
        <f t="shared" si="1"/>
        <v>1305</v>
      </c>
    </row>
    <row r="30" spans="1:13" x14ac:dyDescent="0.45">
      <c r="A30" s="11">
        <v>38766</v>
      </c>
      <c r="B30" s="5" t="s">
        <v>77</v>
      </c>
      <c r="C30" s="5" t="s">
        <v>78</v>
      </c>
      <c r="D30" s="5" t="s">
        <v>82</v>
      </c>
      <c r="E30" s="9">
        <v>4</v>
      </c>
      <c r="F30" s="10">
        <v>4.99</v>
      </c>
      <c r="G30" s="10">
        <f t="shared" si="1"/>
        <v>19.96</v>
      </c>
    </row>
    <row r="31" spans="1:13" x14ac:dyDescent="0.45">
      <c r="A31" s="11">
        <v>38783</v>
      </c>
      <c r="B31" s="5" t="s">
        <v>86</v>
      </c>
      <c r="C31" s="5" t="s">
        <v>87</v>
      </c>
      <c r="D31" s="5" t="s">
        <v>82</v>
      </c>
      <c r="E31" s="9">
        <v>7</v>
      </c>
      <c r="F31" s="10">
        <v>19.989999999999998</v>
      </c>
      <c r="G31" s="10">
        <f t="shared" si="1"/>
        <v>139.92999999999998</v>
      </c>
    </row>
    <row r="32" spans="1:13" x14ac:dyDescent="0.45">
      <c r="A32" s="11">
        <v>38800</v>
      </c>
      <c r="B32" s="5" t="s">
        <v>80</v>
      </c>
      <c r="C32" s="5" t="s">
        <v>83</v>
      </c>
      <c r="D32" s="5" t="s">
        <v>95</v>
      </c>
      <c r="E32" s="9">
        <v>50</v>
      </c>
      <c r="F32" s="10">
        <v>4.99</v>
      </c>
      <c r="G32" s="10">
        <f t="shared" si="1"/>
        <v>249.5</v>
      </c>
    </row>
    <row r="33" spans="1:7" x14ac:dyDescent="0.45">
      <c r="A33" s="11">
        <v>38817</v>
      </c>
      <c r="B33" s="5" t="s">
        <v>80</v>
      </c>
      <c r="C33" s="5" t="s">
        <v>88</v>
      </c>
      <c r="D33" s="5" t="s">
        <v>79</v>
      </c>
      <c r="E33" s="9">
        <v>66</v>
      </c>
      <c r="F33" s="10">
        <v>1.99</v>
      </c>
      <c r="G33" s="10">
        <f t="shared" si="1"/>
        <v>131.34</v>
      </c>
    </row>
    <row r="34" spans="1:7" x14ac:dyDescent="0.45">
      <c r="A34" s="11">
        <v>38834</v>
      </c>
      <c r="B34" s="5" t="s">
        <v>77</v>
      </c>
      <c r="C34" s="5" t="s">
        <v>91</v>
      </c>
      <c r="D34" s="5" t="s">
        <v>85</v>
      </c>
      <c r="E34" s="9">
        <v>96</v>
      </c>
      <c r="F34" s="10">
        <v>4.99</v>
      </c>
      <c r="G34" s="10">
        <f t="shared" si="1"/>
        <v>479.04</v>
      </c>
    </row>
    <row r="35" spans="1:7" x14ac:dyDescent="0.45">
      <c r="A35" s="11">
        <v>38851</v>
      </c>
      <c r="B35" s="5" t="s">
        <v>80</v>
      </c>
      <c r="C35" s="5" t="s">
        <v>84</v>
      </c>
      <c r="D35" s="5" t="s">
        <v>79</v>
      </c>
      <c r="E35" s="9">
        <v>53</v>
      </c>
      <c r="F35" s="10">
        <v>1.29</v>
      </c>
      <c r="G35" s="10">
        <f t="shared" si="1"/>
        <v>68.37</v>
      </c>
    </row>
    <row r="36" spans="1:7" x14ac:dyDescent="0.45">
      <c r="A36" s="11">
        <v>38868</v>
      </c>
      <c r="B36" s="5" t="s">
        <v>80</v>
      </c>
      <c r="C36" s="5" t="s">
        <v>84</v>
      </c>
      <c r="D36" s="5" t="s">
        <v>82</v>
      </c>
      <c r="E36" s="9">
        <v>80</v>
      </c>
      <c r="F36" s="10">
        <v>8.99</v>
      </c>
      <c r="G36" s="10">
        <f t="shared" si="1"/>
        <v>719.2</v>
      </c>
    </row>
    <row r="37" spans="1:7" x14ac:dyDescent="0.45">
      <c r="A37" s="11">
        <v>38885</v>
      </c>
      <c r="B37" s="5" t="s">
        <v>80</v>
      </c>
      <c r="C37" s="5" t="s">
        <v>81</v>
      </c>
      <c r="D37" s="5" t="s">
        <v>94</v>
      </c>
      <c r="E37" s="9">
        <v>5</v>
      </c>
      <c r="F37" s="10">
        <v>1250</v>
      </c>
      <c r="G37" s="10">
        <f t="shared" si="1"/>
        <v>6250</v>
      </c>
    </row>
    <row r="38" spans="1:7" x14ac:dyDescent="0.45">
      <c r="A38" s="11">
        <v>38902</v>
      </c>
      <c r="B38" s="5" t="s">
        <v>77</v>
      </c>
      <c r="C38" s="5" t="s">
        <v>78</v>
      </c>
      <c r="D38" s="5" t="s">
        <v>95</v>
      </c>
      <c r="E38" s="9">
        <v>62</v>
      </c>
      <c r="F38" s="10">
        <v>4.99</v>
      </c>
      <c r="G38" s="10">
        <f t="shared" si="1"/>
        <v>309.38</v>
      </c>
    </row>
    <row r="39" spans="1:7" x14ac:dyDescent="0.45">
      <c r="A39" s="11">
        <v>38919</v>
      </c>
      <c r="B39" s="5" t="s">
        <v>80</v>
      </c>
      <c r="C39" s="5" t="s">
        <v>90</v>
      </c>
      <c r="D39" s="5" t="s">
        <v>95</v>
      </c>
      <c r="E39" s="9">
        <v>55</v>
      </c>
      <c r="F39" s="10">
        <v>12.49</v>
      </c>
      <c r="G39" s="10">
        <f t="shared" si="1"/>
        <v>686.95</v>
      </c>
    </row>
    <row r="40" spans="1:7" x14ac:dyDescent="0.45">
      <c r="A40" s="11">
        <v>38936</v>
      </c>
      <c r="B40" s="5" t="s">
        <v>80</v>
      </c>
      <c r="C40" s="5" t="s">
        <v>81</v>
      </c>
      <c r="D40" s="5" t="s">
        <v>95</v>
      </c>
      <c r="E40" s="9">
        <v>42</v>
      </c>
      <c r="F40" s="10">
        <v>23.95</v>
      </c>
      <c r="G40" s="10">
        <f t="shared" si="1"/>
        <v>1005.9</v>
      </c>
    </row>
    <row r="41" spans="1:7" x14ac:dyDescent="0.45">
      <c r="A41" s="11">
        <v>38953</v>
      </c>
      <c r="B41" s="5" t="s">
        <v>86</v>
      </c>
      <c r="C41" s="5" t="s">
        <v>87</v>
      </c>
      <c r="D41" s="5" t="s">
        <v>94</v>
      </c>
      <c r="E41" s="9">
        <v>3</v>
      </c>
      <c r="F41" s="10">
        <v>1250</v>
      </c>
      <c r="G41" s="10">
        <f t="shared" si="1"/>
        <v>3750</v>
      </c>
    </row>
    <row r="42" spans="1:7" x14ac:dyDescent="0.45">
      <c r="A42" s="11">
        <v>38970</v>
      </c>
      <c r="B42" s="5" t="s">
        <v>80</v>
      </c>
      <c r="C42" s="5" t="s">
        <v>84</v>
      </c>
      <c r="D42" s="5" t="s">
        <v>79</v>
      </c>
      <c r="E42" s="9">
        <v>7</v>
      </c>
      <c r="F42" s="10">
        <v>1.29</v>
      </c>
      <c r="G42" s="10">
        <f t="shared" si="1"/>
        <v>9.0300000000000011</v>
      </c>
    </row>
    <row r="43" spans="1:7" x14ac:dyDescent="0.45">
      <c r="A43" s="11">
        <v>38987</v>
      </c>
      <c r="B43" s="5" t="s">
        <v>86</v>
      </c>
      <c r="C43" s="5" t="s">
        <v>87</v>
      </c>
      <c r="D43" s="5" t="s">
        <v>85</v>
      </c>
      <c r="E43" s="9">
        <v>76</v>
      </c>
      <c r="F43" s="10">
        <v>1.99</v>
      </c>
      <c r="G43" s="10">
        <f t="shared" si="1"/>
        <v>151.24</v>
      </c>
    </row>
    <row r="44" spans="1:7" x14ac:dyDescent="0.45">
      <c r="A44" s="11">
        <v>39004</v>
      </c>
      <c r="B44" s="5" t="s">
        <v>86</v>
      </c>
      <c r="C44" s="5" t="s">
        <v>89</v>
      </c>
      <c r="D44" s="5" t="s">
        <v>82</v>
      </c>
      <c r="E44" s="9">
        <v>57</v>
      </c>
      <c r="F44" s="10">
        <v>19.989999999999998</v>
      </c>
      <c r="G44" s="10">
        <f t="shared" si="1"/>
        <v>1139.4299999999998</v>
      </c>
    </row>
    <row r="45" spans="1:7" x14ac:dyDescent="0.45">
      <c r="A45" s="11">
        <v>39021</v>
      </c>
      <c r="B45" s="5" t="s">
        <v>80</v>
      </c>
      <c r="C45" s="5" t="s">
        <v>88</v>
      </c>
      <c r="D45" s="5" t="s">
        <v>79</v>
      </c>
      <c r="E45" s="9">
        <v>14</v>
      </c>
      <c r="F45" s="10">
        <v>1.29</v>
      </c>
      <c r="G45" s="10">
        <f t="shared" si="1"/>
        <v>18.060000000000002</v>
      </c>
    </row>
    <row r="46" spans="1:7" x14ac:dyDescent="0.45">
      <c r="A46" s="11">
        <v>39038</v>
      </c>
      <c r="B46" s="5" t="s">
        <v>80</v>
      </c>
      <c r="C46" s="5" t="s">
        <v>83</v>
      </c>
      <c r="D46" s="5" t="s">
        <v>82</v>
      </c>
      <c r="E46" s="9">
        <v>11</v>
      </c>
      <c r="F46" s="10">
        <v>4.99</v>
      </c>
      <c r="G46" s="10">
        <f t="shared" si="1"/>
        <v>54.89</v>
      </c>
    </row>
    <row r="47" spans="1:7" x14ac:dyDescent="0.45">
      <c r="A47" s="11">
        <v>39055</v>
      </c>
      <c r="B47" s="5" t="s">
        <v>80</v>
      </c>
      <c r="C47" s="5" t="s">
        <v>83</v>
      </c>
      <c r="D47" s="5" t="s">
        <v>82</v>
      </c>
      <c r="E47" s="9">
        <v>94</v>
      </c>
      <c r="F47" s="10">
        <v>19.989999999999998</v>
      </c>
      <c r="G47" s="10">
        <f t="shared" si="1"/>
        <v>1879.06</v>
      </c>
    </row>
    <row r="48" spans="1:7" x14ac:dyDescent="0.45">
      <c r="A48" s="11">
        <v>39072</v>
      </c>
      <c r="B48" s="5" t="s">
        <v>80</v>
      </c>
      <c r="C48" s="5" t="s">
        <v>88</v>
      </c>
      <c r="D48" s="5" t="s">
        <v>82</v>
      </c>
      <c r="E48" s="9">
        <v>28</v>
      </c>
      <c r="F48" s="10">
        <v>4.99</v>
      </c>
      <c r="G48" s="10">
        <f t="shared" si="1"/>
        <v>139.72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0:H22"/>
  <sheetViews>
    <sheetView workbookViewId="0">
      <selection activeCell="J17" sqref="J17"/>
    </sheetView>
  </sheetViews>
  <sheetFormatPr baseColWidth="10" defaultRowHeight="14.25" x14ac:dyDescent="0.45"/>
  <cols>
    <col min="2" max="2" width="13" bestFit="1" customWidth="1"/>
    <col min="3" max="3" width="12.3984375" customWidth="1"/>
  </cols>
  <sheetData>
    <row r="10" spans="2:8" x14ac:dyDescent="0.45">
      <c r="B10" s="13" t="s">
        <v>96</v>
      </c>
      <c r="C10" s="13" t="s">
        <v>97</v>
      </c>
    </row>
    <row r="11" spans="2:8" x14ac:dyDescent="0.45">
      <c r="B11" s="14" t="s">
        <v>98</v>
      </c>
      <c r="C11" s="15">
        <v>5094</v>
      </c>
    </row>
    <row r="12" spans="2:8" x14ac:dyDescent="0.45">
      <c r="B12" s="14" t="s">
        <v>99</v>
      </c>
      <c r="C12" s="15">
        <v>6815</v>
      </c>
      <c r="F12" s="16" t="s">
        <v>74</v>
      </c>
      <c r="G12" s="16" t="s">
        <v>100</v>
      </c>
      <c r="H12" s="16" t="s">
        <v>76</v>
      </c>
    </row>
    <row r="13" spans="2:8" x14ac:dyDescent="0.45">
      <c r="B13" s="14" t="s">
        <v>101</v>
      </c>
      <c r="C13" s="15">
        <v>5678</v>
      </c>
      <c r="F13" s="17">
        <v>10</v>
      </c>
      <c r="G13" s="17">
        <f>VLOOKUP(F19,B11:C22,2,FALSE)</f>
        <v>5625</v>
      </c>
      <c r="H13" s="17">
        <f>F13*G13</f>
        <v>56250</v>
      </c>
    </row>
    <row r="14" spans="2:8" x14ac:dyDescent="0.45">
      <c r="B14" s="14" t="s">
        <v>102</v>
      </c>
      <c r="C14" s="15">
        <v>5625</v>
      </c>
    </row>
    <row r="15" spans="2:8" x14ac:dyDescent="0.45">
      <c r="B15" s="14" t="s">
        <v>103</v>
      </c>
      <c r="C15" s="15">
        <v>6928</v>
      </c>
    </row>
    <row r="16" spans="2:8" x14ac:dyDescent="0.45">
      <c r="B16" s="14" t="s">
        <v>104</v>
      </c>
      <c r="C16" s="15">
        <v>5113</v>
      </c>
    </row>
    <row r="17" spans="2:6" x14ac:dyDescent="0.45">
      <c r="B17" s="14" t="s">
        <v>105</v>
      </c>
      <c r="C17" s="15">
        <v>7326</v>
      </c>
    </row>
    <row r="18" spans="2:6" x14ac:dyDescent="0.45">
      <c r="B18" s="14" t="s">
        <v>107</v>
      </c>
      <c r="C18" s="15">
        <v>8789</v>
      </c>
      <c r="F18" s="16" t="s">
        <v>106</v>
      </c>
    </row>
    <row r="19" spans="2:6" x14ac:dyDescent="0.45">
      <c r="B19" s="14" t="s">
        <v>108</v>
      </c>
      <c r="C19" s="15">
        <v>8028</v>
      </c>
      <c r="F19" s="17" t="s">
        <v>102</v>
      </c>
    </row>
    <row r="20" spans="2:6" x14ac:dyDescent="0.45">
      <c r="B20" s="14" t="s">
        <v>109</v>
      </c>
      <c r="C20" s="15">
        <v>8534</v>
      </c>
    </row>
    <row r="21" spans="2:6" x14ac:dyDescent="0.45">
      <c r="B21" s="14" t="s">
        <v>110</v>
      </c>
      <c r="C21" s="15">
        <v>5562</v>
      </c>
    </row>
    <row r="22" spans="2:6" x14ac:dyDescent="0.45">
      <c r="B22" s="14" t="s">
        <v>111</v>
      </c>
      <c r="C22" s="15">
        <v>8098</v>
      </c>
    </row>
  </sheetData>
  <dataValidations count="1">
    <dataValidation type="list" allowBlank="1" showInputMessage="1" showErrorMessage="1" sqref="F19" xr:uid="{B7FE43AE-CDC1-425A-9D21-F5B198A07F27}">
      <formula1>Mes</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3:F20"/>
  <sheetViews>
    <sheetView workbookViewId="0">
      <selection activeCell="E22" sqref="E22"/>
    </sheetView>
  </sheetViews>
  <sheetFormatPr baseColWidth="10" defaultRowHeight="14.25" x14ac:dyDescent="0.45"/>
  <cols>
    <col min="1" max="1" width="13.53125" bestFit="1" customWidth="1"/>
    <col min="2" max="2" width="11.6640625" bestFit="1" customWidth="1"/>
    <col min="3" max="3" width="11.59765625" bestFit="1" customWidth="1"/>
    <col min="4" max="4" width="13.73046875" bestFit="1" customWidth="1"/>
    <col min="5" max="5" width="20.86328125" bestFit="1" customWidth="1"/>
  </cols>
  <sheetData>
    <row r="13" spans="1:6" x14ac:dyDescent="0.45">
      <c r="A13" t="s">
        <v>160</v>
      </c>
      <c r="B13" t="s">
        <v>161</v>
      </c>
      <c r="C13" t="s">
        <v>162</v>
      </c>
      <c r="D13" t="s">
        <v>163</v>
      </c>
      <c r="E13" t="s">
        <v>164</v>
      </c>
      <c r="F13">
        <f>0.042*A14+0.0375*B14+0.06*C14</f>
        <v>7027.5000000000009</v>
      </c>
    </row>
    <row r="14" spans="1:6" x14ac:dyDescent="0.45">
      <c r="A14">
        <v>70000.000000000015</v>
      </c>
      <c r="B14">
        <v>85000</v>
      </c>
      <c r="C14">
        <v>15000</v>
      </c>
      <c r="D14" t="s">
        <v>165</v>
      </c>
      <c r="E14" t="s">
        <v>167</v>
      </c>
      <c r="F14">
        <f>B14</f>
        <v>85000</v>
      </c>
    </row>
    <row r="15" spans="1:6" x14ac:dyDescent="0.45">
      <c r="D15" t="s">
        <v>166</v>
      </c>
      <c r="E15" t="s">
        <v>168</v>
      </c>
      <c r="F15">
        <f>C14</f>
        <v>15000</v>
      </c>
    </row>
    <row r="16" spans="1:6" x14ac:dyDescent="0.45">
      <c r="D16" t="s">
        <v>169</v>
      </c>
      <c r="E16" t="s">
        <v>170</v>
      </c>
      <c r="F16">
        <f>A14+B14+C14</f>
        <v>170000</v>
      </c>
    </row>
    <row r="18" spans="1:2" x14ac:dyDescent="0.45">
      <c r="A18" t="s">
        <v>189</v>
      </c>
      <c r="B18">
        <f>A14</f>
        <v>70000.000000000015</v>
      </c>
    </row>
    <row r="19" spans="1:2" x14ac:dyDescent="0.45">
      <c r="A19" t="s">
        <v>190</v>
      </c>
      <c r="B19">
        <f>B14</f>
        <v>85000</v>
      </c>
    </row>
    <row r="20" spans="1:2" x14ac:dyDescent="0.45">
      <c r="A20" t="s">
        <v>191</v>
      </c>
      <c r="B20">
        <f>C14</f>
        <v>15000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7:E25"/>
  <sheetViews>
    <sheetView topLeftCell="A7" zoomScale="130" zoomScaleNormal="130" workbookViewId="0">
      <selection activeCell="A26" sqref="A26"/>
    </sheetView>
  </sheetViews>
  <sheetFormatPr baseColWidth="10" defaultRowHeight="14.25" x14ac:dyDescent="0.45"/>
  <cols>
    <col min="3" max="3" width="13.73046875" bestFit="1" customWidth="1"/>
    <col min="4" max="4" width="22.19921875" customWidth="1"/>
  </cols>
  <sheetData>
    <row r="17" spans="1:5" x14ac:dyDescent="0.45">
      <c r="A17" t="s">
        <v>171</v>
      </c>
      <c r="B17" t="s">
        <v>172</v>
      </c>
      <c r="C17" t="s">
        <v>163</v>
      </c>
      <c r="D17" t="s">
        <v>175</v>
      </c>
      <c r="E17">
        <f>3000*(A18+2*B18)+2000*(2*A18+B18)</f>
        <v>15999.999999999996</v>
      </c>
    </row>
    <row r="18" spans="1:5" x14ac:dyDescent="0.45">
      <c r="A18">
        <v>0</v>
      </c>
      <c r="B18">
        <v>1.9999999999999996</v>
      </c>
      <c r="C18" t="s">
        <v>165</v>
      </c>
      <c r="D18" t="s">
        <v>173</v>
      </c>
      <c r="E18">
        <f>A18</f>
        <v>0</v>
      </c>
    </row>
    <row r="19" spans="1:5" x14ac:dyDescent="0.45">
      <c r="C19" t="s">
        <v>166</v>
      </c>
      <c r="D19" t="s">
        <v>174</v>
      </c>
      <c r="E19">
        <f>B18</f>
        <v>1.9999999999999996</v>
      </c>
    </row>
    <row r="20" spans="1:5" x14ac:dyDescent="0.45">
      <c r="C20" t="s">
        <v>169</v>
      </c>
      <c r="D20" t="s">
        <v>176</v>
      </c>
      <c r="E20">
        <f>2*A18+B18-A18-2*B18</f>
        <v>-1.9999999999999996</v>
      </c>
    </row>
    <row r="21" spans="1:5" x14ac:dyDescent="0.45">
      <c r="C21" t="s">
        <v>177</v>
      </c>
      <c r="D21" t="s">
        <v>178</v>
      </c>
      <c r="E21">
        <f>2*A18+B18</f>
        <v>1.9999999999999996</v>
      </c>
    </row>
    <row r="23" spans="1:5" x14ac:dyDescent="0.45">
      <c r="A23" t="s">
        <v>186</v>
      </c>
    </row>
    <row r="24" spans="1:5" x14ac:dyDescent="0.45">
      <c r="A24" t="s">
        <v>187</v>
      </c>
      <c r="B24">
        <f>A18+2*B18</f>
        <v>3.9999999999999991</v>
      </c>
    </row>
    <row r="25" spans="1:5" x14ac:dyDescent="0.45">
      <c r="A25" t="s">
        <v>188</v>
      </c>
      <c r="B25">
        <f>2*A18+B18</f>
        <v>1.9999999999999996</v>
      </c>
    </row>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8:B24"/>
  <sheetViews>
    <sheetView workbookViewId="0">
      <selection activeCell="J26" sqref="J26"/>
    </sheetView>
  </sheetViews>
  <sheetFormatPr baseColWidth="10" defaultRowHeight="14.25" x14ac:dyDescent="0.45"/>
  <cols>
    <col min="1" max="1" width="14.3984375" customWidth="1"/>
  </cols>
  <sheetData>
    <row r="18" spans="1:2" x14ac:dyDescent="0.45">
      <c r="A18" s="59" t="s">
        <v>179</v>
      </c>
    </row>
    <row r="20" spans="1:2" x14ac:dyDescent="0.45">
      <c r="A20" t="s">
        <v>182</v>
      </c>
      <c r="B20">
        <v>542.0000002885663</v>
      </c>
    </row>
    <row r="21" spans="1:2" x14ac:dyDescent="0.45">
      <c r="A21" t="s">
        <v>180</v>
      </c>
      <c r="B21">
        <f>2*B20-SIN(B20/3)</f>
        <v>1084.9996858601291</v>
      </c>
    </row>
    <row r="22" spans="1:2" x14ac:dyDescent="0.45">
      <c r="A22" t="s">
        <v>181</v>
      </c>
      <c r="B22">
        <v>1085</v>
      </c>
    </row>
    <row r="24" spans="1:2" x14ac:dyDescent="0.45">
      <c r="A24" t="s">
        <v>183</v>
      </c>
      <c r="B24" t="s">
        <v>184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6:R58"/>
  <sheetViews>
    <sheetView topLeftCell="A7" workbookViewId="0">
      <selection activeCell="I20" sqref="I20"/>
    </sheetView>
  </sheetViews>
  <sheetFormatPr baseColWidth="10" defaultColWidth="11.3984375" defaultRowHeight="12.75" x14ac:dyDescent="0.35"/>
  <cols>
    <col min="1" max="1" width="15.1328125" style="5" customWidth="1"/>
    <col min="2" max="16" width="11.3984375" style="5"/>
    <col min="17" max="17" width="15" style="5" bestFit="1" customWidth="1"/>
    <col min="18" max="16384" width="11.3984375" style="5"/>
  </cols>
  <sheetData>
    <row r="6" spans="1:17" s="18" customFormat="1" ht="15.4" x14ac:dyDescent="0.45">
      <c r="A6" s="19" t="s">
        <v>112</v>
      </c>
    </row>
    <row r="7" spans="1:17" s="18" customFormat="1" ht="15" x14ac:dyDescent="0.4">
      <c r="A7" s="20" t="s">
        <v>113</v>
      </c>
    </row>
    <row r="8" spans="1:17" s="18" customFormat="1" ht="15" x14ac:dyDescent="0.4">
      <c r="A8" s="20" t="s">
        <v>114</v>
      </c>
    </row>
    <row r="9" spans="1:17" s="18" customFormat="1" ht="15" x14ac:dyDescent="0.4">
      <c r="A9" s="20" t="s">
        <v>115</v>
      </c>
    </row>
    <row r="10" spans="1:17" s="18" customFormat="1" ht="15" x14ac:dyDescent="0.4">
      <c r="A10" s="20"/>
    </row>
    <row r="11" spans="1:17" s="18" customFormat="1" ht="15.75" customHeight="1" x14ac:dyDescent="0.4">
      <c r="A11" s="55" t="s">
        <v>116</v>
      </c>
      <c r="B11" s="55"/>
      <c r="C11" s="55"/>
      <c r="D11" s="55"/>
      <c r="E11" s="55"/>
    </row>
    <row r="12" spans="1:17" s="18" customFormat="1" ht="15" x14ac:dyDescent="0.4">
      <c r="A12" s="21" t="s">
        <v>117</v>
      </c>
      <c r="B12" s="21" t="s">
        <v>118</v>
      </c>
      <c r="C12" s="21" t="s">
        <v>119</v>
      </c>
      <c r="D12" s="22"/>
      <c r="E12" s="22"/>
      <c r="I12" s="56" t="s">
        <v>120</v>
      </c>
      <c r="J12" s="56"/>
      <c r="K12" s="56"/>
      <c r="L12" s="23" t="s">
        <v>121</v>
      </c>
      <c r="M12" s="23"/>
      <c r="O12" s="24" t="s">
        <v>122</v>
      </c>
    </row>
    <row r="13" spans="1:17" s="18" customFormat="1" ht="15" x14ac:dyDescent="0.4">
      <c r="A13" s="25">
        <v>1</v>
      </c>
      <c r="B13" s="25">
        <v>1</v>
      </c>
      <c r="C13" s="25">
        <v>1</v>
      </c>
      <c r="D13" s="5"/>
      <c r="E13" s="26" t="s">
        <v>117</v>
      </c>
      <c r="F13" s="27"/>
      <c r="G13" s="28">
        <v>6</v>
      </c>
      <c r="H13" s="27"/>
      <c r="I13" s="29">
        <f t="array" ref="I13:K15">MINVERSE(A13:C15)</f>
        <v>0.33333333333333331</v>
      </c>
      <c r="J13" s="29">
        <v>0.33333333333333337</v>
      </c>
      <c r="K13" s="29">
        <v>-1.3877787807814457E-17</v>
      </c>
      <c r="L13" s="30"/>
      <c r="M13" s="29">
        <v>6</v>
      </c>
      <c r="N13" s="27"/>
      <c r="O13" s="29" t="s">
        <v>117</v>
      </c>
      <c r="P13" s="27"/>
      <c r="Q13" s="29">
        <f t="array" ref="Q13:Q15">MMULT(I13:K15,M13:M15)</f>
        <v>1</v>
      </c>
    </row>
    <row r="14" spans="1:17" s="18" customFormat="1" ht="30" x14ac:dyDescent="0.8">
      <c r="A14" s="25">
        <v>2</v>
      </c>
      <c r="B14" s="25">
        <v>-1</v>
      </c>
      <c r="C14" s="25">
        <v>-1</v>
      </c>
      <c r="D14" s="31" t="s">
        <v>123</v>
      </c>
      <c r="E14" s="26" t="s">
        <v>118</v>
      </c>
      <c r="F14" s="31" t="s">
        <v>124</v>
      </c>
      <c r="G14" s="28">
        <v>-3</v>
      </c>
      <c r="H14" s="27"/>
      <c r="I14" s="29">
        <v>0.33333333333333331</v>
      </c>
      <c r="J14" s="29">
        <v>-6.6666666666666652E-2</v>
      </c>
      <c r="K14" s="29">
        <v>-0.2</v>
      </c>
      <c r="L14" s="31" t="s">
        <v>123</v>
      </c>
      <c r="M14" s="29">
        <v>-3</v>
      </c>
      <c r="N14" s="27"/>
      <c r="O14" s="29" t="s">
        <v>118</v>
      </c>
      <c r="P14" s="31" t="s">
        <v>124</v>
      </c>
      <c r="Q14" s="29">
        <v>2</v>
      </c>
    </row>
    <row r="15" spans="1:17" s="18" customFormat="1" ht="15" x14ac:dyDescent="0.4">
      <c r="A15" s="25">
        <v>1</v>
      </c>
      <c r="B15" s="25">
        <v>-3</v>
      </c>
      <c r="C15" s="25">
        <v>2</v>
      </c>
      <c r="D15" s="5"/>
      <c r="E15" s="26" t="s">
        <v>119</v>
      </c>
      <c r="F15" s="27"/>
      <c r="G15" s="28">
        <v>1</v>
      </c>
      <c r="H15" s="27"/>
      <c r="I15" s="29">
        <v>0.33333333333333331</v>
      </c>
      <c r="J15" s="29">
        <v>-0.26666666666666666</v>
      </c>
      <c r="K15" s="29">
        <v>0.19999999999999998</v>
      </c>
      <c r="L15" s="30"/>
      <c r="M15" s="29">
        <v>1</v>
      </c>
      <c r="N15" s="27"/>
      <c r="O15" s="29" t="s">
        <v>119</v>
      </c>
      <c r="P15" s="27"/>
      <c r="Q15" s="29">
        <v>3</v>
      </c>
    </row>
    <row r="16" spans="1:17" s="18" customFormat="1" ht="15" x14ac:dyDescent="0.4"/>
    <row r="17" spans="1:18" s="18" customFormat="1" ht="15" x14ac:dyDescent="0.4"/>
    <row r="18" spans="1:18" s="18" customFormat="1" ht="15.4" x14ac:dyDescent="0.45">
      <c r="A18" s="19" t="s">
        <v>125</v>
      </c>
    </row>
    <row r="19" spans="1:18" s="18" customFormat="1" ht="15" x14ac:dyDescent="0.4">
      <c r="A19" s="20" t="s">
        <v>126</v>
      </c>
    </row>
    <row r="20" spans="1:18" s="18" customFormat="1" ht="15" x14ac:dyDescent="0.4">
      <c r="A20" s="20" t="s">
        <v>127</v>
      </c>
    </row>
    <row r="21" spans="1:18" s="18" customFormat="1" ht="15" x14ac:dyDescent="0.4">
      <c r="A21" s="20" t="s">
        <v>128</v>
      </c>
    </row>
    <row r="22" spans="1:18" s="18" customFormat="1" ht="15" x14ac:dyDescent="0.4">
      <c r="A22" s="20"/>
    </row>
    <row r="23" spans="1:18" s="18" customFormat="1" ht="15" x14ac:dyDescent="0.4">
      <c r="A23" s="57" t="s">
        <v>116</v>
      </c>
      <c r="B23" s="57"/>
      <c r="C23" s="57"/>
      <c r="D23" s="58"/>
      <c r="E23" s="58"/>
    </row>
    <row r="24" spans="1:18" s="18" customFormat="1" ht="15" x14ac:dyDescent="0.4">
      <c r="A24" s="21" t="s">
        <v>117</v>
      </c>
      <c r="B24" s="21" t="s">
        <v>118</v>
      </c>
      <c r="C24" s="21" t="s">
        <v>119</v>
      </c>
      <c r="D24" s="22"/>
      <c r="E24" s="22"/>
      <c r="I24" s="56" t="s">
        <v>120</v>
      </c>
      <c r="J24" s="56"/>
      <c r="K24" s="56"/>
      <c r="L24" s="23" t="s">
        <v>121</v>
      </c>
      <c r="M24" s="23"/>
      <c r="O24" s="24" t="s">
        <v>122</v>
      </c>
    </row>
    <row r="25" spans="1:18" s="18" customFormat="1" ht="15" x14ac:dyDescent="0.4">
      <c r="A25" s="25">
        <v>3</v>
      </c>
      <c r="B25" s="25">
        <v>0</v>
      </c>
      <c r="C25" s="25">
        <v>-4</v>
      </c>
      <c r="D25" s="5"/>
      <c r="E25" s="26" t="s">
        <v>117</v>
      </c>
      <c r="F25" s="27"/>
      <c r="G25" s="28">
        <v>0</v>
      </c>
      <c r="H25" s="27"/>
      <c r="I25" s="29">
        <f t="array" ref="I25:K27">MINVERSE(A25:C27)</f>
        <v>-4.7619047619047616E-2</v>
      </c>
      <c r="J25" s="29">
        <v>0.19047619047619047</v>
      </c>
      <c r="K25" s="29">
        <v>-9.5238095238095233E-2</v>
      </c>
      <c r="L25" s="30"/>
      <c r="M25" s="29">
        <v>0</v>
      </c>
      <c r="N25" s="27"/>
      <c r="O25" s="29" t="s">
        <v>117</v>
      </c>
      <c r="P25" s="27"/>
      <c r="Q25" s="32">
        <f t="array" ref="Q25:Q27">MMULT(I25:K27,M25:M27)</f>
        <v>-0.66666666666666663</v>
      </c>
      <c r="R25" s="33"/>
    </row>
    <row r="26" spans="1:18" s="18" customFormat="1" ht="30" x14ac:dyDescent="0.8">
      <c r="A26" s="25">
        <v>6</v>
      </c>
      <c r="B26" s="25">
        <v>4</v>
      </c>
      <c r="C26" s="25">
        <v>0</v>
      </c>
      <c r="D26" s="31" t="s">
        <v>123</v>
      </c>
      <c r="E26" s="26" t="s">
        <v>118</v>
      </c>
      <c r="F26" s="31" t="s">
        <v>124</v>
      </c>
      <c r="G26" s="28">
        <v>-1</v>
      </c>
      <c r="H26" s="27"/>
      <c r="I26" s="29">
        <v>7.1428571428571425E-2</v>
      </c>
      <c r="J26" s="29">
        <v>-3.5714285714285712E-2</v>
      </c>
      <c r="K26" s="29">
        <v>0.14285714285714285</v>
      </c>
      <c r="L26" s="31" t="s">
        <v>123</v>
      </c>
      <c r="M26" s="29">
        <v>-1</v>
      </c>
      <c r="N26" s="27"/>
      <c r="O26" s="29" t="s">
        <v>118</v>
      </c>
      <c r="P26" s="31" t="s">
        <v>124</v>
      </c>
      <c r="Q26" s="32">
        <v>0.74999999999999989</v>
      </c>
      <c r="R26" s="33"/>
    </row>
    <row r="27" spans="1:18" s="18" customFormat="1" ht="15" x14ac:dyDescent="0.4">
      <c r="A27" s="25">
        <v>0</v>
      </c>
      <c r="B27" s="25">
        <v>8</v>
      </c>
      <c r="C27" s="25">
        <v>2</v>
      </c>
      <c r="D27" s="5"/>
      <c r="E27" s="26" t="s">
        <v>119</v>
      </c>
      <c r="F27" s="27"/>
      <c r="G27" s="28">
        <v>5</v>
      </c>
      <c r="H27" s="27"/>
      <c r="I27" s="29">
        <v>-0.2857142857142857</v>
      </c>
      <c r="J27" s="29">
        <v>0.14285714285714285</v>
      </c>
      <c r="K27" s="29">
        <v>-7.1428571428571425E-2</v>
      </c>
      <c r="L27" s="30"/>
      <c r="M27" s="29">
        <v>5</v>
      </c>
      <c r="N27" s="27"/>
      <c r="O27" s="29" t="s">
        <v>119</v>
      </c>
      <c r="P27" s="27"/>
      <c r="Q27" s="32">
        <v>-0.49999999999999994</v>
      </c>
      <c r="R27" s="33"/>
    </row>
    <row r="28" spans="1:18" s="18" customFormat="1" ht="15" x14ac:dyDescent="0.4">
      <c r="D28" s="5"/>
    </row>
    <row r="29" spans="1:18" s="18" customFormat="1" ht="15" x14ac:dyDescent="0.4"/>
    <row r="30" spans="1:18" s="18" customFormat="1" ht="15" x14ac:dyDescent="0.4"/>
    <row r="31" spans="1:18" s="18" customFormat="1" ht="15" x14ac:dyDescent="0.4"/>
    <row r="32" spans="1:18" s="18" customFormat="1" ht="15" x14ac:dyDescent="0.4"/>
    <row r="33" s="34" customFormat="1" ht="15" x14ac:dyDescent="0.4"/>
    <row r="34" s="34" customFormat="1" ht="15" x14ac:dyDescent="0.4"/>
    <row r="35" s="34" customFormat="1" ht="15" x14ac:dyDescent="0.4"/>
    <row r="36" s="34" customFormat="1" ht="15" x14ac:dyDescent="0.4"/>
    <row r="37" s="34" customFormat="1" ht="15" x14ac:dyDescent="0.4"/>
    <row r="38" s="34" customFormat="1" ht="15" x14ac:dyDescent="0.4"/>
    <row r="39" s="34" customFormat="1" ht="15" x14ac:dyDescent="0.4"/>
    <row r="40" s="34" customFormat="1" ht="15" x14ac:dyDescent="0.4"/>
    <row r="41" s="34" customFormat="1" ht="15" x14ac:dyDescent="0.4"/>
    <row r="42" s="34" customFormat="1" ht="15" x14ac:dyDescent="0.4"/>
    <row r="43" s="34" customFormat="1" ht="15" x14ac:dyDescent="0.4"/>
    <row r="44" s="34" customFormat="1" ht="15" x14ac:dyDescent="0.4"/>
    <row r="45" s="34" customFormat="1" ht="15" x14ac:dyDescent="0.4"/>
    <row r="46" s="34" customFormat="1" ht="15" x14ac:dyDescent="0.4"/>
    <row r="47" s="34" customFormat="1" ht="15" x14ac:dyDescent="0.4"/>
    <row r="48" s="34" customFormat="1" ht="15" x14ac:dyDescent="0.4"/>
    <row r="49" s="34" customFormat="1" ht="15" x14ac:dyDescent="0.4"/>
    <row r="50" s="34" customFormat="1" ht="15" x14ac:dyDescent="0.4"/>
    <row r="51" s="34" customFormat="1" ht="15" x14ac:dyDescent="0.4"/>
    <row r="52" s="34" customFormat="1" ht="15" x14ac:dyDescent="0.4"/>
    <row r="53" s="34" customFormat="1" ht="15" x14ac:dyDescent="0.4"/>
    <row r="54" s="34" customFormat="1" ht="15" x14ac:dyDescent="0.4"/>
    <row r="55" s="34" customFormat="1" ht="15" x14ac:dyDescent="0.4"/>
    <row r="56" s="34" customFormat="1" ht="15" x14ac:dyDescent="0.4"/>
    <row r="57" s="34" customFormat="1" ht="15" x14ac:dyDescent="0.4"/>
    <row r="58" s="34" customFormat="1" ht="15" x14ac:dyDescent="0.4"/>
  </sheetData>
  <mergeCells count="4">
    <mergeCell ref="A11:E11"/>
    <mergeCell ref="I12:K12"/>
    <mergeCell ref="A23:E23"/>
    <mergeCell ref="I24:K24"/>
  </mergeCells>
  <pageMargins left="0.75" right="0.75" top="1" bottom="1" header="0" footer="0"/>
  <pageSetup orientation="portrait" verticalDpi="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5E3D99-EC3C-4C3C-BBC7-1321CC1C59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B150D09-010C-4C13-8EDC-D5C10EF41743}">
  <ds:schemaRefs>
    <ds:schemaRef ds:uri="http://schemas.microsoft.com/sharepoint/v3/contenttype/forms"/>
  </ds:schemaRefs>
</ds:datastoreItem>
</file>

<file path=customXml/itemProps3.xml><?xml version="1.0" encoding="utf-8"?>
<ds:datastoreItem xmlns:ds="http://schemas.openxmlformats.org/officeDocument/2006/customXml" ds:itemID="{F1EC4648-457F-4E3E-A139-A02FB1F9F426}">
  <ds:schemaRefs>
    <ds:schemaRef ds:uri="http://schemas.microsoft.com/office/infopath/2007/PartnerControls"/>
    <ds:schemaRef ds:uri="http://purl.org/dc/dcmitype/"/>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5</vt:i4>
      </vt:variant>
    </vt:vector>
  </HeadingPairs>
  <TitlesOfParts>
    <vt:vector size="13" baseType="lpstr">
      <vt:lpstr>INSTRUCCIONES</vt:lpstr>
      <vt:lpstr>EJERCICIO 1 (2.4)</vt:lpstr>
      <vt:lpstr>EJERCICIO 2 (1.0)</vt:lpstr>
      <vt:lpstr>EJERCICIO 3 (1.5)</vt:lpstr>
      <vt:lpstr>EJERCICIO 4 (1.6)</vt:lpstr>
      <vt:lpstr>EJERCICIO 5 (1.5)</vt:lpstr>
      <vt:lpstr>EJERCICIO 6 ó 7 (1.0)</vt:lpstr>
      <vt:lpstr>EJERCICIO 8 (1.0)</vt:lpstr>
      <vt:lpstr>'EJERCICIO 1 (2.4)'!Área_de_extracción</vt:lpstr>
      <vt:lpstr>'EJERCICIO 1 (2.4)'!Criterios</vt:lpstr>
      <vt:lpstr>Mes</vt:lpstr>
      <vt:lpstr>'EJERCICIO 3 (1.5)'!precio</vt:lpstr>
      <vt:lpstr>precios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MONICA RUIZ ORDONEZ</dc:creator>
  <cp:lastModifiedBy>Bernardo Mondragon Brozon</cp:lastModifiedBy>
  <dcterms:created xsi:type="dcterms:W3CDTF">2018-03-15T23:59:26Z</dcterms:created>
  <dcterms:modified xsi:type="dcterms:W3CDTF">2018-03-22T18:42:14Z</dcterms:modified>
</cp:coreProperties>
</file>